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6AE437A4-8151-485C-A8B9-684A8DE1DDF6}"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LibSets constants" sheetId="2" r:id="rId10"/>
    <sheet name="DumpedDataWorkarea" sheetId="24" r:id="rId11"/>
    <sheet name="Set procs" sheetId="19" state="hidden" r:id="rId12"/>
  </sheets>
  <definedNames>
    <definedName name="_xlnm._FilterDatabase" localSheetId="10" hidden="1">DumpedDataWorkarea!$A$2:$I$491</definedName>
    <definedName name="_xlnm._FilterDatabase" localSheetId="6" hidden="1">'ESO dumped WayshrineInfo'!$A$2:$N$479</definedName>
    <definedName name="_xlnm._FilterDatabase" localSheetId="3" hidden="1">'ESO dumped ZoneData'!$A$2:$E$883</definedName>
    <definedName name="_xlnm._FilterDatabase" localSheetId="2" hidden="1">'ESO Dungeon constants'!$A$2:$J$116</definedName>
    <definedName name="_xlnm._FilterDatabase" localSheetId="5" hidden="1">'ESO map constants'!$A$2:$F$2</definedName>
    <definedName name="_xlnm._FilterDatabase" localSheetId="7" hidden="1">'ESO wayshrine names'!$A$2:$B$501</definedName>
    <definedName name="_xlnm._FilterDatabase" localSheetId="4" hidden="1">'ESO zone constants'!$A$2:$L$885</definedName>
    <definedName name="_xlnm._FilterDatabase" localSheetId="9" hidden="1">'LibSets constants'!#REF!</definedName>
    <definedName name="_xlnm._FilterDatabase" localSheetId="1" hidden="1">'Set comments'!$A$2:$D$2</definedName>
    <definedName name="_xlnm._FilterDatabase" localSheetId="11" hidden="1">'Set procs'!$A$2:$G$503</definedName>
    <definedName name="_xlnm._FilterDatabase" localSheetId="8" hidden="1">SetCollectionsMapToZoneId!$A$2:$F$2</definedName>
    <definedName name="_xlnm._FilterDatabase" localSheetId="0" hidden="1">'Sets data'!$A$2:$BG$560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73" i="20" l="1"/>
  <c r="I73" i="20"/>
  <c r="H73" i="20"/>
  <c r="G73" i="20"/>
  <c r="G74" i="20"/>
  <c r="J74" i="20" s="1"/>
  <c r="H74" i="20"/>
  <c r="I74" i="20"/>
  <c r="D33" i="20"/>
  <c r="I33" i="20"/>
  <c r="H33" i="20"/>
  <c r="G33" i="20"/>
  <c r="C33" i="20"/>
  <c r="BF171" i="4"/>
  <c r="BF172" i="4"/>
  <c r="BF173" i="4"/>
  <c r="BE555" i="4"/>
  <c r="BE4" i="4"/>
  <c r="BE5" i="4"/>
  <c r="BE6" i="4"/>
  <c r="BE7" i="4"/>
  <c r="BE8" i="4"/>
  <c r="BE9" i="4"/>
  <c r="BE10" i="4"/>
  <c r="BE11" i="4"/>
  <c r="BE12" i="4"/>
  <c r="BE13" i="4"/>
  <c r="BE14" i="4"/>
  <c r="BE15" i="4"/>
  <c r="BE16" i="4"/>
  <c r="BE17" i="4"/>
  <c r="BE18" i="4"/>
  <c r="BE19" i="4"/>
  <c r="BE20" i="4"/>
  <c r="BE21" i="4"/>
  <c r="BE22" i="4"/>
  <c r="BE23" i="4"/>
  <c r="BE24" i="4"/>
  <c r="BE25" i="4"/>
  <c r="BE26" i="4"/>
  <c r="BE27" i="4"/>
  <c r="BE28" i="4"/>
  <c r="BE29" i="4"/>
  <c r="BE30" i="4"/>
  <c r="BE31" i="4"/>
  <c r="BE32" i="4"/>
  <c r="BE33" i="4"/>
  <c r="BE34" i="4"/>
  <c r="BE35" i="4"/>
  <c r="BE36" i="4"/>
  <c r="BE37" i="4"/>
  <c r="BE38" i="4"/>
  <c r="BE39" i="4"/>
  <c r="BE40" i="4"/>
  <c r="BE41" i="4"/>
  <c r="BE42" i="4"/>
  <c r="BE43" i="4"/>
  <c r="BE44" i="4"/>
  <c r="BE45" i="4"/>
  <c r="BE46" i="4"/>
  <c r="BE47" i="4"/>
  <c r="BE48" i="4"/>
  <c r="BE49" i="4"/>
  <c r="BE50" i="4"/>
  <c r="BE51" i="4"/>
  <c r="BE52" i="4"/>
  <c r="BE53" i="4"/>
  <c r="BE54" i="4"/>
  <c r="BE55" i="4"/>
  <c r="BE56" i="4"/>
  <c r="BE57" i="4"/>
  <c r="BE58" i="4"/>
  <c r="BE59" i="4"/>
  <c r="BE60" i="4"/>
  <c r="BE61" i="4"/>
  <c r="BE62" i="4"/>
  <c r="BE63" i="4"/>
  <c r="BE64" i="4"/>
  <c r="BE65" i="4"/>
  <c r="BE66" i="4"/>
  <c r="BE67" i="4"/>
  <c r="BE68" i="4"/>
  <c r="BE69" i="4"/>
  <c r="BE70" i="4"/>
  <c r="BE71" i="4"/>
  <c r="BE72" i="4"/>
  <c r="BE73" i="4"/>
  <c r="BE74" i="4"/>
  <c r="BE75" i="4"/>
  <c r="BE76" i="4"/>
  <c r="BE77" i="4"/>
  <c r="BE78" i="4"/>
  <c r="BE79" i="4"/>
  <c r="BE80" i="4"/>
  <c r="BE81" i="4"/>
  <c r="BE82" i="4"/>
  <c r="BE83" i="4"/>
  <c r="BE84" i="4"/>
  <c r="BE85" i="4"/>
  <c r="BE86" i="4"/>
  <c r="BE87" i="4"/>
  <c r="BE88" i="4"/>
  <c r="BE89" i="4"/>
  <c r="BE90" i="4"/>
  <c r="BE91" i="4"/>
  <c r="BE92" i="4"/>
  <c r="BE93" i="4"/>
  <c r="BE94" i="4"/>
  <c r="BE95" i="4"/>
  <c r="BE96" i="4"/>
  <c r="BE97" i="4"/>
  <c r="BE98" i="4"/>
  <c r="BE99" i="4"/>
  <c r="BE100" i="4"/>
  <c r="BE101" i="4"/>
  <c r="BE102" i="4"/>
  <c r="BE103" i="4"/>
  <c r="BE104" i="4"/>
  <c r="BE105" i="4"/>
  <c r="BE106" i="4"/>
  <c r="BE107" i="4"/>
  <c r="BE108" i="4"/>
  <c r="BE109" i="4"/>
  <c r="BE110" i="4"/>
  <c r="BE111" i="4"/>
  <c r="BE112" i="4"/>
  <c r="BE113" i="4"/>
  <c r="BE114" i="4"/>
  <c r="BE115" i="4"/>
  <c r="BE116" i="4"/>
  <c r="BE117" i="4"/>
  <c r="BE118" i="4"/>
  <c r="BE119" i="4"/>
  <c r="BE120" i="4"/>
  <c r="BE121" i="4"/>
  <c r="BE122" i="4"/>
  <c r="BE123" i="4"/>
  <c r="BE124" i="4"/>
  <c r="BE125" i="4"/>
  <c r="BE126" i="4"/>
  <c r="BE127" i="4"/>
  <c r="BE128" i="4"/>
  <c r="BE129" i="4"/>
  <c r="BE130" i="4"/>
  <c r="BE131" i="4"/>
  <c r="BE132" i="4"/>
  <c r="BE133" i="4"/>
  <c r="BE134" i="4"/>
  <c r="BE135" i="4"/>
  <c r="BE136" i="4"/>
  <c r="BE137" i="4"/>
  <c r="BE138" i="4"/>
  <c r="BE139" i="4"/>
  <c r="BE140" i="4"/>
  <c r="BE141" i="4"/>
  <c r="BE142" i="4"/>
  <c r="BE143" i="4"/>
  <c r="BE144" i="4"/>
  <c r="BE145" i="4"/>
  <c r="BE146" i="4"/>
  <c r="BE147" i="4"/>
  <c r="BE148" i="4"/>
  <c r="BE149" i="4"/>
  <c r="BE150" i="4"/>
  <c r="BE151" i="4"/>
  <c r="BE152" i="4"/>
  <c r="BE153" i="4"/>
  <c r="BE154" i="4"/>
  <c r="BE155" i="4"/>
  <c r="BE156" i="4"/>
  <c r="BE157" i="4"/>
  <c r="BE158" i="4"/>
  <c r="BE159" i="4"/>
  <c r="BE160" i="4"/>
  <c r="BE161" i="4"/>
  <c r="BE162" i="4"/>
  <c r="BE163" i="4"/>
  <c r="BE164" i="4"/>
  <c r="BE165" i="4"/>
  <c r="BE166" i="4"/>
  <c r="BE167" i="4"/>
  <c r="BE168" i="4"/>
  <c r="BE169" i="4"/>
  <c r="BE170" i="4"/>
  <c r="BE171" i="4"/>
  <c r="BE172" i="4"/>
  <c r="BE173" i="4"/>
  <c r="BE174" i="4"/>
  <c r="BE175" i="4"/>
  <c r="BE176" i="4"/>
  <c r="BE177" i="4"/>
  <c r="BE178" i="4"/>
  <c r="BE179" i="4"/>
  <c r="BE180" i="4"/>
  <c r="BE181" i="4"/>
  <c r="BE182" i="4"/>
  <c r="BE183" i="4"/>
  <c r="BE184" i="4"/>
  <c r="BE185" i="4"/>
  <c r="BE186" i="4"/>
  <c r="BE187" i="4"/>
  <c r="BE188" i="4"/>
  <c r="BE189" i="4"/>
  <c r="BE190" i="4"/>
  <c r="BE191" i="4"/>
  <c r="BE192" i="4"/>
  <c r="BE193" i="4"/>
  <c r="BE194" i="4"/>
  <c r="BE195" i="4"/>
  <c r="BE196" i="4"/>
  <c r="BE197" i="4"/>
  <c r="BE198" i="4"/>
  <c r="BE199" i="4"/>
  <c r="BE200" i="4"/>
  <c r="BE201" i="4"/>
  <c r="BE202" i="4"/>
  <c r="BE203" i="4"/>
  <c r="BE204" i="4"/>
  <c r="BE205" i="4"/>
  <c r="BE206" i="4"/>
  <c r="BE207" i="4"/>
  <c r="BE208" i="4"/>
  <c r="BE209" i="4"/>
  <c r="BE210" i="4"/>
  <c r="BE211" i="4"/>
  <c r="BE212" i="4"/>
  <c r="BE213" i="4"/>
  <c r="BE214" i="4"/>
  <c r="BE215" i="4"/>
  <c r="BE216" i="4"/>
  <c r="BE217" i="4"/>
  <c r="BE218" i="4"/>
  <c r="BE219" i="4"/>
  <c r="BE220" i="4"/>
  <c r="BE221" i="4"/>
  <c r="BE222" i="4"/>
  <c r="BE223" i="4"/>
  <c r="BE224" i="4"/>
  <c r="BE225" i="4"/>
  <c r="BE226" i="4"/>
  <c r="BE227" i="4"/>
  <c r="BE228" i="4"/>
  <c r="BE229" i="4"/>
  <c r="BE230" i="4"/>
  <c r="BE231" i="4"/>
  <c r="BE232" i="4"/>
  <c r="BE233" i="4"/>
  <c r="BE234" i="4"/>
  <c r="BE235" i="4"/>
  <c r="BE236" i="4"/>
  <c r="BE237" i="4"/>
  <c r="BE238" i="4"/>
  <c r="BE239" i="4"/>
  <c r="BE240" i="4"/>
  <c r="BE241" i="4"/>
  <c r="BE242" i="4"/>
  <c r="BE243" i="4"/>
  <c r="BE244" i="4"/>
  <c r="BE245" i="4"/>
  <c r="BE246" i="4"/>
  <c r="BE247" i="4"/>
  <c r="BE248" i="4"/>
  <c r="BE249" i="4"/>
  <c r="BE250" i="4"/>
  <c r="BE251" i="4"/>
  <c r="BE252" i="4"/>
  <c r="BE253" i="4"/>
  <c r="BE254" i="4"/>
  <c r="BE255" i="4"/>
  <c r="BE256" i="4"/>
  <c r="BE257" i="4"/>
  <c r="BE258" i="4"/>
  <c r="BE259" i="4"/>
  <c r="BE260" i="4"/>
  <c r="BE261" i="4"/>
  <c r="BE262" i="4"/>
  <c r="BE263" i="4"/>
  <c r="BE264" i="4"/>
  <c r="BE265" i="4"/>
  <c r="BE266" i="4"/>
  <c r="BE267" i="4"/>
  <c r="BE268" i="4"/>
  <c r="BE269" i="4"/>
  <c r="BE270" i="4"/>
  <c r="BE271" i="4"/>
  <c r="BE272" i="4"/>
  <c r="BE273" i="4"/>
  <c r="BE274" i="4"/>
  <c r="BE275" i="4"/>
  <c r="BE276" i="4"/>
  <c r="BE277" i="4"/>
  <c r="BE278" i="4"/>
  <c r="BE279" i="4"/>
  <c r="BE280" i="4"/>
  <c r="BE281" i="4"/>
  <c r="BE282" i="4"/>
  <c r="BE283" i="4"/>
  <c r="BE284" i="4"/>
  <c r="BE285" i="4"/>
  <c r="BE286" i="4"/>
  <c r="BE287" i="4"/>
  <c r="BE288" i="4"/>
  <c r="BE289" i="4"/>
  <c r="BE290" i="4"/>
  <c r="BE291" i="4"/>
  <c r="BE292" i="4"/>
  <c r="BE293" i="4"/>
  <c r="BE294" i="4"/>
  <c r="BE295" i="4"/>
  <c r="BE296" i="4"/>
  <c r="BE297" i="4"/>
  <c r="BE298" i="4"/>
  <c r="BE299" i="4"/>
  <c r="BE300" i="4"/>
  <c r="BE301" i="4"/>
  <c r="BE302" i="4"/>
  <c r="BE303" i="4"/>
  <c r="BE304" i="4"/>
  <c r="BE305" i="4"/>
  <c r="BE306" i="4"/>
  <c r="BE307" i="4"/>
  <c r="BE308" i="4"/>
  <c r="BE309" i="4"/>
  <c r="BE310" i="4"/>
  <c r="BE311" i="4"/>
  <c r="BE312" i="4"/>
  <c r="BE313" i="4"/>
  <c r="BE314" i="4"/>
  <c r="BE315" i="4"/>
  <c r="BE316" i="4"/>
  <c r="BE317" i="4"/>
  <c r="BE318" i="4"/>
  <c r="BE319" i="4"/>
  <c r="BE320" i="4"/>
  <c r="BE321" i="4"/>
  <c r="BE322" i="4"/>
  <c r="BE323" i="4"/>
  <c r="BE324" i="4"/>
  <c r="BE325" i="4"/>
  <c r="BE326" i="4"/>
  <c r="BE327" i="4"/>
  <c r="BE328" i="4"/>
  <c r="BE329" i="4"/>
  <c r="BE330" i="4"/>
  <c r="BE331" i="4"/>
  <c r="BE332" i="4"/>
  <c r="BE333" i="4"/>
  <c r="BE334" i="4"/>
  <c r="BE335" i="4"/>
  <c r="BE336" i="4"/>
  <c r="BE337" i="4"/>
  <c r="BE338" i="4"/>
  <c r="BE339" i="4"/>
  <c r="BE340" i="4"/>
  <c r="BE341" i="4"/>
  <c r="BE342" i="4"/>
  <c r="BE343" i="4"/>
  <c r="BE344" i="4"/>
  <c r="BE345" i="4"/>
  <c r="BE346" i="4"/>
  <c r="BE347" i="4"/>
  <c r="BE348" i="4"/>
  <c r="BE349" i="4"/>
  <c r="BE350" i="4"/>
  <c r="BE351" i="4"/>
  <c r="BE352" i="4"/>
  <c r="BE353" i="4"/>
  <c r="BE354" i="4"/>
  <c r="BE355" i="4"/>
  <c r="BE356" i="4"/>
  <c r="BE357" i="4"/>
  <c r="BE358" i="4"/>
  <c r="BE359" i="4"/>
  <c r="BE360" i="4"/>
  <c r="BE361" i="4"/>
  <c r="BE362" i="4"/>
  <c r="BE363" i="4"/>
  <c r="BE364" i="4"/>
  <c r="BE365" i="4"/>
  <c r="BE366" i="4"/>
  <c r="BE367" i="4"/>
  <c r="BE368" i="4"/>
  <c r="BE369" i="4"/>
  <c r="BE370" i="4"/>
  <c r="BE371" i="4"/>
  <c r="BE372" i="4"/>
  <c r="BE373" i="4"/>
  <c r="BE374" i="4"/>
  <c r="BE375" i="4"/>
  <c r="BE376" i="4"/>
  <c r="BE377" i="4"/>
  <c r="BE378" i="4"/>
  <c r="BE379" i="4"/>
  <c r="BE380" i="4"/>
  <c r="BE381" i="4"/>
  <c r="BE382" i="4"/>
  <c r="BE383" i="4"/>
  <c r="BE384" i="4"/>
  <c r="BE385" i="4"/>
  <c r="BE386" i="4"/>
  <c r="BE387" i="4"/>
  <c r="BE388" i="4"/>
  <c r="BE389" i="4"/>
  <c r="BE390" i="4"/>
  <c r="BE391" i="4"/>
  <c r="BE392" i="4"/>
  <c r="BE393" i="4"/>
  <c r="BE394" i="4"/>
  <c r="BE395" i="4"/>
  <c r="BE396" i="4"/>
  <c r="BE397" i="4"/>
  <c r="BE398" i="4"/>
  <c r="BE399" i="4"/>
  <c r="BE400" i="4"/>
  <c r="BE401" i="4"/>
  <c r="BE402" i="4"/>
  <c r="BE403" i="4"/>
  <c r="BE404" i="4"/>
  <c r="BE405" i="4"/>
  <c r="BE406" i="4"/>
  <c r="BE407" i="4"/>
  <c r="BE408" i="4"/>
  <c r="BE409" i="4"/>
  <c r="BE410" i="4"/>
  <c r="BE411" i="4"/>
  <c r="BE412" i="4"/>
  <c r="BE413" i="4"/>
  <c r="BE414" i="4"/>
  <c r="BE415" i="4"/>
  <c r="BE416" i="4"/>
  <c r="BE417" i="4"/>
  <c r="BE418" i="4"/>
  <c r="BE419" i="4"/>
  <c r="BE420" i="4"/>
  <c r="BE421" i="4"/>
  <c r="BE422" i="4"/>
  <c r="BE423" i="4"/>
  <c r="BE424" i="4"/>
  <c r="BE425" i="4"/>
  <c r="BE426" i="4"/>
  <c r="BE427" i="4"/>
  <c r="BE428" i="4"/>
  <c r="BE429" i="4"/>
  <c r="BE430" i="4"/>
  <c r="BE431" i="4"/>
  <c r="BE432" i="4"/>
  <c r="BE433" i="4"/>
  <c r="BE434" i="4"/>
  <c r="BE435" i="4"/>
  <c r="BE436" i="4"/>
  <c r="BE437" i="4"/>
  <c r="BE438" i="4"/>
  <c r="BE439" i="4"/>
  <c r="BE440" i="4"/>
  <c r="BE441" i="4"/>
  <c r="BE442" i="4"/>
  <c r="BE443" i="4"/>
  <c r="BE444" i="4"/>
  <c r="BE445" i="4"/>
  <c r="BE446" i="4"/>
  <c r="BE447" i="4"/>
  <c r="BE448" i="4"/>
  <c r="BE449" i="4"/>
  <c r="BE450" i="4"/>
  <c r="BE451" i="4"/>
  <c r="BE452" i="4"/>
  <c r="BE453" i="4"/>
  <c r="BE454" i="4"/>
  <c r="BE455" i="4"/>
  <c r="BE456" i="4"/>
  <c r="BE457" i="4"/>
  <c r="BE458" i="4"/>
  <c r="BE459" i="4"/>
  <c r="BE460" i="4"/>
  <c r="BE461" i="4"/>
  <c r="BE462" i="4"/>
  <c r="BE463" i="4"/>
  <c r="BE464" i="4"/>
  <c r="BE465" i="4"/>
  <c r="BE466" i="4"/>
  <c r="BE467" i="4"/>
  <c r="BE468" i="4"/>
  <c r="BE469" i="4"/>
  <c r="BE470" i="4"/>
  <c r="BE471" i="4"/>
  <c r="BE472" i="4"/>
  <c r="BE473" i="4"/>
  <c r="BE474" i="4"/>
  <c r="BE475" i="4"/>
  <c r="BE476" i="4"/>
  <c r="BE477" i="4"/>
  <c r="BE478" i="4"/>
  <c r="BE479" i="4"/>
  <c r="BE480" i="4"/>
  <c r="BE481" i="4"/>
  <c r="BE482" i="4"/>
  <c r="BE483" i="4"/>
  <c r="BE484" i="4"/>
  <c r="BE485" i="4"/>
  <c r="BE486" i="4"/>
  <c r="BE487" i="4"/>
  <c r="BE488" i="4"/>
  <c r="BE489" i="4"/>
  <c r="BE490" i="4"/>
  <c r="BE491" i="4"/>
  <c r="BE492" i="4"/>
  <c r="BE493" i="4"/>
  <c r="BE494" i="4"/>
  <c r="BE495" i="4"/>
  <c r="BE496" i="4"/>
  <c r="BE497" i="4"/>
  <c r="BE498" i="4"/>
  <c r="BE499" i="4"/>
  <c r="BE500" i="4"/>
  <c r="BE501" i="4"/>
  <c r="BE502" i="4"/>
  <c r="BE503" i="4"/>
  <c r="BE504" i="4"/>
  <c r="BE505" i="4"/>
  <c r="BE506" i="4"/>
  <c r="BE507" i="4"/>
  <c r="BE508" i="4"/>
  <c r="BE509" i="4"/>
  <c r="BE510" i="4"/>
  <c r="BE511" i="4"/>
  <c r="BE512" i="4"/>
  <c r="BE513" i="4"/>
  <c r="BE514" i="4"/>
  <c r="BE515" i="4"/>
  <c r="BE516" i="4"/>
  <c r="BE517" i="4"/>
  <c r="BE518" i="4"/>
  <c r="BE519" i="4"/>
  <c r="BE520" i="4"/>
  <c r="BE521" i="4"/>
  <c r="BE522" i="4"/>
  <c r="BE523" i="4"/>
  <c r="BE524" i="4"/>
  <c r="BE525" i="4"/>
  <c r="BE526" i="4"/>
  <c r="BE527" i="4"/>
  <c r="BE528" i="4"/>
  <c r="BE529" i="4"/>
  <c r="BE530" i="4"/>
  <c r="BE531" i="4"/>
  <c r="BE532" i="4"/>
  <c r="BE533" i="4"/>
  <c r="BE534" i="4"/>
  <c r="BE535" i="4"/>
  <c r="BE536" i="4"/>
  <c r="BE537" i="4"/>
  <c r="BE538" i="4"/>
  <c r="BE539" i="4"/>
  <c r="BE540" i="4"/>
  <c r="BE541" i="4"/>
  <c r="BE542" i="4"/>
  <c r="BE543" i="4"/>
  <c r="BE544" i="4"/>
  <c r="BE545" i="4"/>
  <c r="BE546" i="4"/>
  <c r="BE547" i="4"/>
  <c r="BE548" i="4"/>
  <c r="BE549" i="4"/>
  <c r="BE550" i="4"/>
  <c r="BE551" i="4"/>
  <c r="BE552" i="4"/>
  <c r="BE553" i="4"/>
  <c r="BE554" i="4"/>
  <c r="BE556" i="4"/>
  <c r="BE557" i="4"/>
  <c r="BE558" i="4"/>
  <c r="BE559" i="4"/>
  <c r="BE560" i="4"/>
  <c r="BE3" i="4"/>
  <c r="AD422" i="4"/>
  <c r="AD421" i="4"/>
  <c r="AD420" i="4"/>
  <c r="AC422" i="4"/>
  <c r="AC421" i="4"/>
  <c r="AC420" i="4"/>
  <c r="BF3" i="4"/>
  <c r="BF4" i="4"/>
  <c r="BF5" i="4"/>
  <c r="BF6" i="4"/>
  <c r="BF10" i="4"/>
  <c r="BF11" i="4"/>
  <c r="BF12" i="4"/>
  <c r="BF13" i="4"/>
  <c r="BF14" i="4"/>
  <c r="BF15" i="4"/>
  <c r="BF17" i="4"/>
  <c r="BF18" i="4"/>
  <c r="BF19" i="4"/>
  <c r="BF20" i="4"/>
  <c r="BF28" i="4"/>
  <c r="BF29" i="4"/>
  <c r="BF31" i="4"/>
  <c r="BF35" i="4"/>
  <c r="BF37" i="4"/>
  <c r="BF38" i="4"/>
  <c r="BF39" i="4"/>
  <c r="BF40" i="4"/>
  <c r="BF42" i="4"/>
  <c r="BF43" i="4"/>
  <c r="BF44" i="4"/>
  <c r="BF46" i="4"/>
  <c r="BF47" i="4"/>
  <c r="BF48" i="4"/>
  <c r="BF50" i="4"/>
  <c r="BF51" i="4"/>
  <c r="BF52" i="4"/>
  <c r="BF53" i="4"/>
  <c r="BF54" i="4"/>
  <c r="BF59" i="4"/>
  <c r="BF68" i="4"/>
  <c r="BF72" i="4"/>
  <c r="BF73" i="4"/>
  <c r="BF75" i="4"/>
  <c r="BF76" i="4"/>
  <c r="BF78" i="4"/>
  <c r="BF80" i="4"/>
  <c r="BF81" i="4"/>
  <c r="BF84" i="4"/>
  <c r="BF85" i="4"/>
  <c r="BF87" i="4"/>
  <c r="BF88" i="4"/>
  <c r="BF89" i="4"/>
  <c r="BF92" i="4"/>
  <c r="BF94" i="4"/>
  <c r="BF96" i="4"/>
  <c r="BF97" i="4"/>
  <c r="BF98" i="4"/>
  <c r="BF99" i="4"/>
  <c r="BF100" i="4"/>
  <c r="BF101" i="4"/>
  <c r="BF102" i="4"/>
  <c r="BF103" i="4"/>
  <c r="BF104" i="4"/>
  <c r="BF105" i="4"/>
  <c r="BF115" i="4"/>
  <c r="BF116" i="4"/>
  <c r="BF117" i="4"/>
  <c r="BF118" i="4"/>
  <c r="BF119" i="4"/>
  <c r="BF120" i="4"/>
  <c r="BF121" i="4"/>
  <c r="BF122" i="4"/>
  <c r="BF123" i="4"/>
  <c r="BF124" i="4"/>
  <c r="BF125" i="4"/>
  <c r="BF126" i="4"/>
  <c r="BF127" i="4"/>
  <c r="BF128" i="4"/>
  <c r="BF130" i="4"/>
  <c r="BF131" i="4"/>
  <c r="BF132" i="4"/>
  <c r="BF133" i="4"/>
  <c r="BF134" i="4"/>
  <c r="BF135" i="4"/>
  <c r="BF137" i="4"/>
  <c r="BF138" i="4"/>
  <c r="BF139" i="4"/>
  <c r="BF140" i="4"/>
  <c r="BF141" i="4"/>
  <c r="BF142" i="4"/>
  <c r="BF143" i="4"/>
  <c r="BF144" i="4"/>
  <c r="BF145" i="4"/>
  <c r="BF146" i="4"/>
  <c r="BF147" i="4"/>
  <c r="BF148" i="4"/>
  <c r="BF155" i="4"/>
  <c r="BF156" i="4"/>
  <c r="BF157" i="4"/>
  <c r="BF158" i="4"/>
  <c r="BF159" i="4"/>
  <c r="BF160" i="4"/>
  <c r="BF161" i="4"/>
  <c r="BF162" i="4"/>
  <c r="BF163" i="4"/>
  <c r="BF164" i="4"/>
  <c r="BF165" i="4"/>
  <c r="BF166" i="4"/>
  <c r="BF167" i="4"/>
  <c r="BF176" i="4"/>
  <c r="BF177" i="4"/>
  <c r="BF179" i="4"/>
  <c r="BF185" i="4"/>
  <c r="BF190" i="4"/>
  <c r="BF191" i="4"/>
  <c r="BF192" i="4"/>
  <c r="BF193" i="4"/>
  <c r="BF194" i="4"/>
  <c r="BF195" i="4"/>
  <c r="BF196" i="4"/>
  <c r="BF197" i="4"/>
  <c r="BF199" i="4"/>
  <c r="BF200" i="4"/>
  <c r="BF201" i="4"/>
  <c r="BF205" i="4"/>
  <c r="BF206" i="4"/>
  <c r="BF207"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7"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73" i="4"/>
  <c r="BF274" i="4"/>
  <c r="BF275" i="4"/>
  <c r="BF279" i="4"/>
  <c r="BF280" i="4"/>
  <c r="BF281" i="4"/>
  <c r="BF282" i="4"/>
  <c r="BF283" i="4"/>
  <c r="BF284" i="4"/>
  <c r="BF285" i="4"/>
  <c r="BF286" i="4"/>
  <c r="BF288" i="4"/>
  <c r="BF289" i="4"/>
  <c r="BF290" i="4"/>
  <c r="BF291" i="4"/>
  <c r="BF292" i="4"/>
  <c r="BF293" i="4"/>
  <c r="BF294" i="4"/>
  <c r="BF295" i="4"/>
  <c r="BF296" i="4"/>
  <c r="BF297" i="4"/>
  <c r="BF298" i="4"/>
  <c r="BF299" i="4"/>
  <c r="BF300" i="4"/>
  <c r="BF301" i="4"/>
  <c r="BF302" i="4"/>
  <c r="BF303" i="4"/>
  <c r="BF307" i="4"/>
  <c r="BF308" i="4"/>
  <c r="BF309" i="4"/>
  <c r="BF310" i="4"/>
  <c r="BF311" i="4"/>
  <c r="BF312" i="4"/>
  <c r="BF313" i="4"/>
  <c r="BF314" i="4"/>
  <c r="BF315" i="4"/>
  <c r="BF316" i="4"/>
  <c r="BF317" i="4"/>
  <c r="BF318" i="4"/>
  <c r="BF319" i="4"/>
  <c r="BF320" i="4"/>
  <c r="BF321" i="4"/>
  <c r="BF330" i="4"/>
  <c r="BF331" i="4"/>
  <c r="BF332" i="4"/>
  <c r="BF336" i="4"/>
  <c r="BF337" i="4"/>
  <c r="BF338" i="4"/>
  <c r="BF339" i="4"/>
  <c r="BF340" i="4"/>
  <c r="BF341" i="4"/>
  <c r="BF342" i="4"/>
  <c r="BF343" i="4"/>
  <c r="BF344" i="4"/>
  <c r="BF345" i="4"/>
  <c r="BF346" i="4"/>
  <c r="BF347" i="4"/>
  <c r="BF348" i="4"/>
  <c r="BF349" i="4"/>
  <c r="BF350" i="4"/>
  <c r="BF351" i="4"/>
  <c r="BF352" i="4"/>
  <c r="BF353" i="4"/>
  <c r="BF354" i="4"/>
  <c r="BF376" i="4"/>
  <c r="BF377" i="4"/>
  <c r="BF378" i="4"/>
  <c r="BF379" i="4"/>
  <c r="BF380" i="4"/>
  <c r="BF381" i="4"/>
  <c r="BF382" i="4"/>
  <c r="BF383"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3" i="4"/>
  <c r="BF424" i="4"/>
  <c r="BF425" i="4"/>
  <c r="BF426" i="4"/>
  <c r="BF427" i="4"/>
  <c r="BF428" i="4"/>
  <c r="BF429" i="4"/>
  <c r="BF440" i="4"/>
  <c r="BF441" i="4"/>
  <c r="BF442" i="4"/>
  <c r="BF443" i="4"/>
  <c r="BF444" i="4"/>
  <c r="BF445" i="4"/>
  <c r="BF447" i="4"/>
  <c r="BF448" i="4"/>
  <c r="BF449" i="4"/>
  <c r="BF450" i="4"/>
  <c r="BF451" i="4"/>
  <c r="BF452" i="4"/>
  <c r="BF453" i="4"/>
  <c r="BF454" i="4"/>
  <c r="BF455" i="4"/>
  <c r="BF456" i="4"/>
  <c r="BF457" i="4"/>
  <c r="BF458" i="4"/>
  <c r="BF459" i="4"/>
  <c r="BF474" i="4"/>
  <c r="BF475" i="4"/>
  <c r="BF476" i="4"/>
  <c r="BF480" i="4"/>
  <c r="BF481" i="4"/>
  <c r="BF482" i="4"/>
  <c r="BF495" i="4"/>
  <c r="BF496" i="4"/>
  <c r="BF497" i="4"/>
  <c r="BF498" i="4"/>
  <c r="BF499" i="4"/>
  <c r="BF500" i="4"/>
  <c r="BF501" i="4"/>
  <c r="BF505" i="4"/>
  <c r="BF506" i="4"/>
  <c r="BF507" i="4"/>
  <c r="BF519" i="4"/>
  <c r="BF520" i="4"/>
  <c r="BF521" i="4"/>
  <c r="BF522" i="4"/>
  <c r="BF523" i="4"/>
  <c r="BF524" i="4"/>
  <c r="BF525" i="4"/>
  <c r="BF526" i="4"/>
  <c r="BF527" i="4"/>
  <c r="BF528" i="4"/>
  <c r="BF529" i="4"/>
  <c r="BF530" i="4"/>
  <c r="BF531" i="4"/>
  <c r="BF532" i="4"/>
  <c r="BF533" i="4"/>
  <c r="BF534" i="4"/>
  <c r="BF535" i="4"/>
  <c r="BF536" i="4"/>
  <c r="BF537" i="4"/>
  <c r="BF538" i="4"/>
  <c r="BF539" i="4"/>
  <c r="BF541" i="4"/>
  <c r="BF542" i="4"/>
  <c r="BF543" i="4"/>
  <c r="BF544" i="4"/>
  <c r="BF545" i="4"/>
  <c r="BF546" i="4"/>
  <c r="BF547" i="4"/>
  <c r="BF548" i="4"/>
  <c r="BF550" i="4"/>
  <c r="BF551" i="4"/>
  <c r="BF555" i="4"/>
  <c r="BF556" i="4"/>
  <c r="BF557" i="4"/>
  <c r="BF558" i="4"/>
  <c r="BF559" i="4"/>
  <c r="BF560" i="4"/>
  <c r="BF549"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AP551" i="4"/>
  <c r="BG176" i="4"/>
  <c r="BG220" i="4"/>
  <c r="BG423" i="4"/>
  <c r="BG424" i="4"/>
  <c r="BG425" i="4"/>
  <c r="BG426" i="4"/>
  <c r="BG440" i="4"/>
  <c r="BG442" i="4"/>
  <c r="BG444" i="4"/>
  <c r="BG447" i="4"/>
  <c r="BG448" i="4"/>
  <c r="BG449" i="4"/>
  <c r="BG450"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560"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0" i="4"/>
  <c r="AU331" i="4"/>
  <c r="AU332"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560"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0" i="4"/>
  <c r="AP331" i="4"/>
  <c r="AP332"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560"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1" i="4"/>
  <c r="AK552" i="4"/>
  <c r="AK553" i="4"/>
  <c r="AK554" i="4"/>
  <c r="AK555" i="4"/>
  <c r="AK556" i="4"/>
  <c r="AK557" i="4"/>
  <c r="AK558" i="4"/>
  <c r="AK559" i="4"/>
  <c r="AK560"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AF560" i="4"/>
  <c r="AG560"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Z560" i="4"/>
  <c r="AA560"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F421" i="4" l="1"/>
  <c r="BF422" i="4"/>
  <c r="BF420" i="4"/>
  <c r="J33" i="20"/>
  <c r="BG161" i="4"/>
  <c r="BG113" i="4"/>
  <c r="BG65" i="4"/>
  <c r="BG49" i="4"/>
  <c r="BG209" i="4"/>
  <c r="BG369" i="4"/>
  <c r="BG287" i="4"/>
  <c r="BG201" i="4"/>
  <c r="BG110" i="4"/>
  <c r="BG200" i="4"/>
  <c r="BG109" i="4"/>
  <c r="BG93" i="4"/>
  <c r="BG77" i="4"/>
  <c r="BG199" i="4"/>
  <c r="BG108" i="4"/>
  <c r="BG198" i="4"/>
  <c r="BG107" i="4"/>
  <c r="BG91" i="4"/>
  <c r="BG34" i="4"/>
  <c r="BG542" i="4"/>
  <c r="BG197" i="4"/>
  <c r="BG106" i="4"/>
  <c r="BG90" i="4"/>
  <c r="BG74" i="4"/>
  <c r="BG32" i="4"/>
  <c r="BG9" i="4"/>
  <c r="BG560" i="4"/>
  <c r="BG541" i="4"/>
  <c r="BG525" i="4"/>
  <c r="BG282" i="4"/>
  <c r="BG196" i="4"/>
  <c r="BG559" i="4"/>
  <c r="BG540" i="4"/>
  <c r="BG524" i="4"/>
  <c r="BG281" i="4"/>
  <c r="BG173" i="4"/>
  <c r="BG157" i="4"/>
  <c r="BG558" i="4"/>
  <c r="BG523" i="4"/>
  <c r="BG280" i="4"/>
  <c r="BG172" i="4"/>
  <c r="BG156" i="4"/>
  <c r="BG71" i="4"/>
  <c r="BG557" i="4"/>
  <c r="BG422" i="4"/>
  <c r="BG368" i="4"/>
  <c r="BG279" i="4"/>
  <c r="BG171" i="4"/>
  <c r="BG86" i="4"/>
  <c r="BG23" i="4"/>
  <c r="BG421" i="4"/>
  <c r="BG367" i="4"/>
  <c r="BG329" i="4"/>
  <c r="BG211" i="4"/>
  <c r="BG170" i="4"/>
  <c r="BG154" i="4"/>
  <c r="BG69" i="4"/>
  <c r="BG45" i="4"/>
  <c r="BG420" i="4"/>
  <c r="BG366" i="4"/>
  <c r="BG328" i="4"/>
  <c r="BG210" i="4"/>
  <c r="BG169" i="4"/>
  <c r="BG153" i="4"/>
  <c r="BG554" i="4"/>
  <c r="BG365" i="4"/>
  <c r="BG168" i="4"/>
  <c r="BG152" i="4"/>
  <c r="BG83" i="4"/>
  <c r="BG67" i="4"/>
  <c r="BG553" i="4"/>
  <c r="BG364" i="4"/>
  <c r="BG208" i="4"/>
  <c r="BG167" i="4"/>
  <c r="BG114" i="4"/>
  <c r="BG82" i="4"/>
  <c r="BG66" i="4"/>
  <c r="BG552" i="4"/>
  <c r="BG41" i="4"/>
  <c r="BG165" i="4"/>
  <c r="BG112" i="4"/>
  <c r="BG164" i="4"/>
  <c r="BG111" i="4"/>
  <c r="BG95" i="4"/>
  <c r="BG79" i="4"/>
  <c r="BG58" i="4"/>
  <c r="K171" i="18"/>
  <c r="L171" i="18"/>
  <c r="M171" i="18"/>
  <c r="N171" i="18"/>
  <c r="J171" i="18"/>
  <c r="Q279" i="4"/>
  <c r="Q280" i="4"/>
  <c r="Q281" i="4"/>
  <c r="Q282" i="4"/>
  <c r="Q287" i="4"/>
  <c r="Q328" i="4"/>
  <c r="Q329" i="4"/>
  <c r="Q423" i="4"/>
  <c r="Q424" i="4"/>
  <c r="Q425" i="4"/>
  <c r="Q426" i="4"/>
  <c r="Q447" i="4"/>
  <c r="Q448" i="4"/>
  <c r="Q449" i="4"/>
  <c r="Q450" i="4"/>
  <c r="G76" i="20" l="1"/>
  <c r="H76" i="20"/>
  <c r="I76" i="20"/>
  <c r="G75" i="20"/>
  <c r="H75" i="20"/>
  <c r="I75" i="20"/>
  <c r="D3" i="4"/>
  <c r="D4" i="4"/>
  <c r="C560" i="15"/>
  <c r="B552" i="15"/>
  <c r="C552" i="15"/>
  <c r="C544" i="15"/>
  <c r="BC176" i="4"/>
  <c r="BD176" i="4"/>
  <c r="BC220" i="4"/>
  <c r="BD220" i="4"/>
  <c r="BC423" i="4"/>
  <c r="BD423" i="4"/>
  <c r="BC424" i="4"/>
  <c r="BD424" i="4"/>
  <c r="BC425" i="4"/>
  <c r="BD425" i="4"/>
  <c r="BC426" i="4"/>
  <c r="BD426" i="4"/>
  <c r="BC440" i="4"/>
  <c r="BD440" i="4"/>
  <c r="BC442" i="4"/>
  <c r="BD442" i="4"/>
  <c r="BC444" i="4"/>
  <c r="BD444" i="4"/>
  <c r="BC447" i="4"/>
  <c r="BD447" i="4"/>
  <c r="BC448" i="4"/>
  <c r="BD448" i="4"/>
  <c r="BC449" i="4"/>
  <c r="BD449" i="4"/>
  <c r="BC450" i="4"/>
  <c r="BD450" i="4"/>
  <c r="BC557" i="4"/>
  <c r="BC558" i="4"/>
  <c r="BC559" i="4"/>
  <c r="T534" i="4"/>
  <c r="BC534" i="4" s="1"/>
  <c r="AD93" i="4"/>
  <c r="AC93" i="4"/>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6" i="7"/>
  <c r="F877" i="7"/>
  <c r="F878" i="7"/>
  <c r="F879" i="7"/>
  <c r="F880" i="7"/>
  <c r="F881" i="7"/>
  <c r="F882" i="7"/>
  <c r="F883" i="7"/>
  <c r="F884" i="7"/>
  <c r="F885" i="7"/>
  <c r="G880" i="7"/>
  <c r="H880" i="7"/>
  <c r="D75" i="20" s="1"/>
  <c r="J75" i="20" s="1"/>
  <c r="I880" i="7"/>
  <c r="K880" i="7"/>
  <c r="L880" i="7"/>
  <c r="G881" i="7"/>
  <c r="H881" i="7"/>
  <c r="D76" i="20" s="1"/>
  <c r="J76" i="20" s="1"/>
  <c r="I881" i="7"/>
  <c r="K881" i="7"/>
  <c r="L881" i="7"/>
  <c r="G882" i="7"/>
  <c r="H882" i="7"/>
  <c r="I882" i="7"/>
  <c r="K882" i="7"/>
  <c r="L882" i="7"/>
  <c r="G883" i="7"/>
  <c r="H883" i="7"/>
  <c r="I883" i="7"/>
  <c r="K883" i="7"/>
  <c r="L883" i="7"/>
  <c r="G884" i="7"/>
  <c r="H884" i="7"/>
  <c r="I884" i="7"/>
  <c r="K884" i="7"/>
  <c r="L884" i="7"/>
  <c r="G885" i="7"/>
  <c r="H885" i="7"/>
  <c r="I885" i="7"/>
  <c r="K885" i="7"/>
  <c r="L885" i="7"/>
  <c r="E872" i="14"/>
  <c r="E873" i="14"/>
  <c r="E874" i="14"/>
  <c r="E875" i="14"/>
  <c r="E876" i="14"/>
  <c r="E877" i="14"/>
  <c r="E878" i="14"/>
  <c r="E879" i="14"/>
  <c r="E880" i="14"/>
  <c r="E881" i="14"/>
  <c r="E882" i="14"/>
  <c r="E883" i="14"/>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U554" i="4" s="1"/>
  <c r="AD553" i="4"/>
  <c r="AC553" i="4"/>
  <c r="T553" i="4"/>
  <c r="BC553" i="4" s="1"/>
  <c r="AD552" i="4"/>
  <c r="AC552" i="4"/>
  <c r="T552" i="4"/>
  <c r="U552" i="4" s="1"/>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AC560" i="4"/>
  <c r="AD560" i="4"/>
  <c r="T535" i="4"/>
  <c r="U535" i="4" s="1"/>
  <c r="T536" i="4"/>
  <c r="U536" i="4" s="1"/>
  <c r="T537" i="4"/>
  <c r="U537" i="4" s="1"/>
  <c r="T538" i="4"/>
  <c r="U538" i="4" s="1"/>
  <c r="T539" i="4"/>
  <c r="U539" i="4" s="1"/>
  <c r="T549" i="4"/>
  <c r="U549" i="4" s="1"/>
  <c r="T550" i="4"/>
  <c r="U550" i="4" s="1"/>
  <c r="T551" i="4"/>
  <c r="K33" i="18"/>
  <c r="L33" i="18"/>
  <c r="M33" i="18"/>
  <c r="N33" i="18"/>
  <c r="J33" i="18"/>
  <c r="F858" i="7"/>
  <c r="G858" i="7"/>
  <c r="H858" i="7"/>
  <c r="AU549" i="4" s="1"/>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6" i="7"/>
  <c r="H876" i="7"/>
  <c r="I876" i="7"/>
  <c r="K876" i="7"/>
  <c r="L876" i="7"/>
  <c r="G877" i="7"/>
  <c r="H877" i="7"/>
  <c r="I877" i="7"/>
  <c r="K877" i="7"/>
  <c r="L877" i="7"/>
  <c r="G878" i="7"/>
  <c r="H878" i="7"/>
  <c r="I878" i="7"/>
  <c r="K878" i="7"/>
  <c r="L878"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BF93" i="4" l="1"/>
  <c r="BF516" i="4"/>
  <c r="BF512" i="4"/>
  <c r="BF552" i="4"/>
  <c r="BF513" i="4"/>
  <c r="BF511" i="4"/>
  <c r="BF518" i="4"/>
  <c r="BF540" i="4"/>
  <c r="BF553" i="4"/>
  <c r="BF554" i="4"/>
  <c r="BF515" i="4"/>
  <c r="BF514" i="4"/>
  <c r="BF517" i="4"/>
  <c r="Q547" i="4"/>
  <c r="Q543" i="4"/>
  <c r="Q545" i="4"/>
  <c r="Q531" i="4"/>
  <c r="Q544" i="4"/>
  <c r="U551" i="4"/>
  <c r="BC551" i="4"/>
  <c r="Q535" i="4"/>
  <c r="Q534" i="4"/>
  <c r="Q539" i="4"/>
  <c r="Q538" i="4"/>
  <c r="Q537" i="4"/>
  <c r="Q528" i="4"/>
  <c r="Q536" i="4"/>
  <c r="Q533" i="4"/>
  <c r="Q546" i="4"/>
  <c r="Q548" i="4"/>
  <c r="Q555" i="4"/>
  <c r="Q532" i="4"/>
  <c r="Q556" i="4"/>
  <c r="U534" i="4"/>
  <c r="BC538" i="4"/>
  <c r="BC554" i="4"/>
  <c r="BC550" i="4"/>
  <c r="BC537" i="4"/>
  <c r="BC549" i="4"/>
  <c r="BC552" i="4"/>
  <c r="BC539" i="4"/>
  <c r="BC535" i="4"/>
  <c r="B560" i="15"/>
  <c r="BC536" i="4"/>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60" i="4"/>
  <c r="Q56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BF510" i="4" l="1"/>
  <c r="BF509" i="4"/>
  <c r="BF508" i="4"/>
  <c r="Q512" i="4"/>
  <c r="Q513" i="4"/>
  <c r="Q514" i="4"/>
  <c r="Q511" i="4"/>
  <c r="Q518" i="4"/>
  <c r="Q517" i="4"/>
  <c r="Q516" i="4"/>
  <c r="Q515" i="4"/>
  <c r="BD560" i="4"/>
  <c r="U522" i="4"/>
  <c r="BC522" i="4"/>
  <c r="G603" i="7"/>
  <c r="N24" i="18"/>
  <c r="N25" i="18"/>
  <c r="N474" i="18"/>
  <c r="N21" i="18"/>
  <c r="N18" i="18"/>
  <c r="N19" i="18"/>
  <c r="N20" i="18"/>
  <c r="N17" i="18"/>
  <c r="E42" i="9"/>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60" i="4"/>
  <c r="BC560" i="4" s="1"/>
  <c r="T520" i="4"/>
  <c r="BC520" i="4" s="1"/>
  <c r="I71" i="20"/>
  <c r="I72" i="20"/>
  <c r="H71" i="20"/>
  <c r="H72" i="20"/>
  <c r="G71" i="20"/>
  <c r="G72" i="20"/>
  <c r="U560" i="4" l="1"/>
  <c r="T524" i="4"/>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R57" i="4" l="1"/>
  <c r="AF13" i="4"/>
  <c r="AG13" i="4" s="1"/>
  <c r="BG13" i="4" s="1"/>
  <c r="AF29" i="4"/>
  <c r="AG29" i="4" s="1"/>
  <c r="AK29" i="4" s="1"/>
  <c r="AF61" i="4"/>
  <c r="AG61" i="4" s="1"/>
  <c r="AF125" i="4"/>
  <c r="AG125" i="4" s="1"/>
  <c r="AF141" i="4"/>
  <c r="AG141" i="4" s="1"/>
  <c r="AF189" i="4"/>
  <c r="AG189" i="4" s="1"/>
  <c r="AF205" i="4"/>
  <c r="AG205" i="4" s="1"/>
  <c r="AK205" i="4" s="1"/>
  <c r="AF221" i="4"/>
  <c r="AG221" i="4" s="1"/>
  <c r="AF237" i="4"/>
  <c r="AG237" i="4" s="1"/>
  <c r="AK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K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AA511" i="4" s="1"/>
  <c r="Z527" i="4"/>
  <c r="AA527" i="4" s="1"/>
  <c r="Z543" i="4"/>
  <c r="AA543" i="4" s="1"/>
  <c r="AF316" i="4"/>
  <c r="AG316" i="4" s="1"/>
  <c r="Z222" i="4"/>
  <c r="AA222" i="4" s="1"/>
  <c r="Z478" i="4"/>
  <c r="AA478" i="4" s="1"/>
  <c r="AF14" i="4"/>
  <c r="AG14" i="4" s="1"/>
  <c r="AK14" i="4" s="1"/>
  <c r="AF30" i="4"/>
  <c r="AG30" i="4" s="1"/>
  <c r="AF46" i="4"/>
  <c r="AG46" i="4" s="1"/>
  <c r="AK46" i="4" s="1"/>
  <c r="AF62" i="4"/>
  <c r="AG62" i="4" s="1"/>
  <c r="AF78" i="4"/>
  <c r="AG78" i="4" s="1"/>
  <c r="BG78" i="4" s="1"/>
  <c r="AF94" i="4"/>
  <c r="AG94" i="4" s="1"/>
  <c r="AK94" i="4" s="1"/>
  <c r="AF126" i="4"/>
  <c r="AG126" i="4" s="1"/>
  <c r="AK126" i="4" s="1"/>
  <c r="AF142" i="4"/>
  <c r="AG142" i="4" s="1"/>
  <c r="AF158" i="4"/>
  <c r="AG158" i="4" s="1"/>
  <c r="AF174" i="4"/>
  <c r="AG174" i="4" s="1"/>
  <c r="AF190" i="4"/>
  <c r="AG190" i="4" s="1"/>
  <c r="AK190" i="4" s="1"/>
  <c r="AF206" i="4"/>
  <c r="AG206" i="4" s="1"/>
  <c r="AK206" i="4" s="1"/>
  <c r="AF222" i="4"/>
  <c r="AG222" i="4" s="1"/>
  <c r="AF238" i="4"/>
  <c r="AG238" i="4" s="1"/>
  <c r="AK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AA512" i="4" s="1"/>
  <c r="Z528" i="4"/>
  <c r="AA528" i="4" s="1"/>
  <c r="Z544" i="4"/>
  <c r="AA544" i="4" s="1"/>
  <c r="AF15" i="4"/>
  <c r="AG15" i="4" s="1"/>
  <c r="AK15" i="4" s="1"/>
  <c r="AF31" i="4"/>
  <c r="AG31" i="4" s="1"/>
  <c r="AK31" i="4" s="1"/>
  <c r="AF47" i="4"/>
  <c r="AG47" i="4" s="1"/>
  <c r="AK47" i="4" s="1"/>
  <c r="AF63" i="4"/>
  <c r="AG63" i="4" s="1"/>
  <c r="AF127" i="4"/>
  <c r="AG127" i="4" s="1"/>
  <c r="AK127" i="4" s="1"/>
  <c r="AF143" i="4"/>
  <c r="AG143" i="4" s="1"/>
  <c r="AF159" i="4"/>
  <c r="AG159" i="4" s="1"/>
  <c r="AK159" i="4" s="1"/>
  <c r="AF175" i="4"/>
  <c r="AG175" i="4" s="1"/>
  <c r="AF191" i="4"/>
  <c r="AG191" i="4" s="1"/>
  <c r="AK191" i="4" s="1"/>
  <c r="AF207" i="4"/>
  <c r="AG207" i="4" s="1"/>
  <c r="AK207" i="4" s="1"/>
  <c r="AF223" i="4"/>
  <c r="AG223" i="4" s="1"/>
  <c r="AF239" i="4"/>
  <c r="AG239" i="4" s="1"/>
  <c r="AK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AA513" i="4" s="1"/>
  <c r="Z529" i="4"/>
  <c r="AA529" i="4" s="1"/>
  <c r="Z545" i="4"/>
  <c r="AA545" i="4" s="1"/>
  <c r="Z3" i="4"/>
  <c r="AA3" i="4" s="1"/>
  <c r="AF12" i="4"/>
  <c r="AG12" i="4" s="1"/>
  <c r="BG12" i="4" s="1"/>
  <c r="AF300" i="4"/>
  <c r="AG300" i="4" s="1"/>
  <c r="Z238" i="4"/>
  <c r="AA238" i="4" s="1"/>
  <c r="Z462" i="4"/>
  <c r="AA462" i="4" s="1"/>
  <c r="AF16" i="4"/>
  <c r="AG16" i="4" s="1"/>
  <c r="AF48" i="4"/>
  <c r="AG48" i="4" s="1"/>
  <c r="AK48" i="4" s="1"/>
  <c r="AF64" i="4"/>
  <c r="AG64" i="4" s="1"/>
  <c r="AF80" i="4"/>
  <c r="AG80" i="4" s="1"/>
  <c r="AK80" i="4" s="1"/>
  <c r="AF96" i="4"/>
  <c r="AG96" i="4" s="1"/>
  <c r="AK96" i="4" s="1"/>
  <c r="AF128" i="4"/>
  <c r="AG128" i="4" s="1"/>
  <c r="AK128" i="4" s="1"/>
  <c r="AF144" i="4"/>
  <c r="AG144" i="4" s="1"/>
  <c r="AF160" i="4"/>
  <c r="AG160" i="4" s="1"/>
  <c r="AF192" i="4"/>
  <c r="AG192" i="4" s="1"/>
  <c r="AF224" i="4"/>
  <c r="AG224" i="4" s="1"/>
  <c r="AF240" i="4"/>
  <c r="AG240" i="4" s="1"/>
  <c r="AK240" i="4" s="1"/>
  <c r="AF256" i="4"/>
  <c r="AG256" i="4" s="1"/>
  <c r="BG256" i="4" s="1"/>
  <c r="AF272" i="4"/>
  <c r="AG272" i="4" s="1"/>
  <c r="AF288" i="4"/>
  <c r="AG288" i="4" s="1"/>
  <c r="AF304" i="4"/>
  <c r="AG304" i="4" s="1"/>
  <c r="AF320" i="4"/>
  <c r="AG320" i="4" s="1"/>
  <c r="AF336" i="4"/>
  <c r="AG336" i="4" s="1"/>
  <c r="AF352" i="4"/>
  <c r="AG352" i="4" s="1"/>
  <c r="AK352" i="4" s="1"/>
  <c r="AF384" i="4"/>
  <c r="AG384" i="4" s="1"/>
  <c r="AF400" i="4"/>
  <c r="AG400" i="4" s="1"/>
  <c r="AF416" i="4"/>
  <c r="AG416" i="4" s="1"/>
  <c r="AF432" i="4"/>
  <c r="AG432" i="4" s="1"/>
  <c r="AF464" i="4"/>
  <c r="AG464" i="4" s="1"/>
  <c r="AF480" i="4"/>
  <c r="AG480" i="4" s="1"/>
  <c r="AK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AA514" i="4" s="1"/>
  <c r="Z530" i="4"/>
  <c r="AA530" i="4" s="1"/>
  <c r="Z546" i="4"/>
  <c r="AA546" i="4" s="1"/>
  <c r="AF44" i="4"/>
  <c r="AG44" i="4" s="1"/>
  <c r="AK44" i="4" s="1"/>
  <c r="AF252" i="4"/>
  <c r="AG252" i="4" s="1"/>
  <c r="BG252" i="4" s="1"/>
  <c r="Z174" i="4"/>
  <c r="AA174" i="4" s="1"/>
  <c r="Z382" i="4"/>
  <c r="AA382" i="4" s="1"/>
  <c r="AF17" i="4"/>
  <c r="AG17" i="4" s="1"/>
  <c r="BG17" i="4" s="1"/>
  <c r="AF33" i="4"/>
  <c r="AG33" i="4" s="1"/>
  <c r="AF81" i="4"/>
  <c r="AG81" i="4" s="1"/>
  <c r="AK81" i="4" s="1"/>
  <c r="AF97" i="4"/>
  <c r="AG97" i="4" s="1"/>
  <c r="AF129" i="4"/>
  <c r="AG129" i="4" s="1"/>
  <c r="AF145" i="4"/>
  <c r="AG145" i="4" s="1"/>
  <c r="AF177" i="4"/>
  <c r="AG177" i="4" s="1"/>
  <c r="AK177" i="4" s="1"/>
  <c r="AF193" i="4"/>
  <c r="AG193" i="4" s="1"/>
  <c r="AF225" i="4"/>
  <c r="AG225" i="4" s="1"/>
  <c r="AF241" i="4"/>
  <c r="AG241" i="4" s="1"/>
  <c r="AK241" i="4" s="1"/>
  <c r="AF257" i="4"/>
  <c r="AG257" i="4" s="1"/>
  <c r="BG257" i="4" s="1"/>
  <c r="AF273" i="4"/>
  <c r="AG273" i="4" s="1"/>
  <c r="AK273" i="4" s="1"/>
  <c r="AF289" i="4"/>
  <c r="AG289" i="4" s="1"/>
  <c r="AF305" i="4"/>
  <c r="AG305" i="4" s="1"/>
  <c r="AF321" i="4"/>
  <c r="AG321" i="4" s="1"/>
  <c r="AF337" i="4"/>
  <c r="AG337" i="4" s="1"/>
  <c r="AF353" i="4"/>
  <c r="AG353" i="4" s="1"/>
  <c r="AK353" i="4" s="1"/>
  <c r="AF385" i="4"/>
  <c r="AG385" i="4" s="1"/>
  <c r="AF401" i="4"/>
  <c r="AG401" i="4" s="1"/>
  <c r="AF417" i="4"/>
  <c r="AG417" i="4" s="1"/>
  <c r="AF433" i="4"/>
  <c r="AG433" i="4" s="1"/>
  <c r="AF465" i="4"/>
  <c r="AG465" i="4" s="1"/>
  <c r="AF481" i="4"/>
  <c r="AG481" i="4" s="1"/>
  <c r="AK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AA515" i="4" s="1"/>
  <c r="Z531" i="4"/>
  <c r="AA531" i="4" s="1"/>
  <c r="Z547" i="4"/>
  <c r="AA547" i="4" s="1"/>
  <c r="AF76" i="4"/>
  <c r="AG76" i="4" s="1"/>
  <c r="AK76" i="4" s="1"/>
  <c r="Z30" i="4"/>
  <c r="AA30" i="4" s="1"/>
  <c r="AF18" i="4"/>
  <c r="AG18" i="4" s="1"/>
  <c r="AK18" i="4" s="1"/>
  <c r="AF50" i="4"/>
  <c r="AG50" i="4" s="1"/>
  <c r="AK50" i="4" s="1"/>
  <c r="AF98" i="4"/>
  <c r="AG98" i="4" s="1"/>
  <c r="AF130" i="4"/>
  <c r="AG130" i="4" s="1"/>
  <c r="BG130" i="4" s="1"/>
  <c r="AF146" i="4"/>
  <c r="AG146" i="4" s="1"/>
  <c r="AF162" i="4"/>
  <c r="AG162" i="4" s="1"/>
  <c r="AF178" i="4"/>
  <c r="AG178" i="4" s="1"/>
  <c r="AF194" i="4"/>
  <c r="AG194" i="4" s="1"/>
  <c r="AF226" i="4"/>
  <c r="AG226" i="4" s="1"/>
  <c r="AF242" i="4"/>
  <c r="AG242" i="4" s="1"/>
  <c r="AK242" i="4" s="1"/>
  <c r="AF258" i="4"/>
  <c r="AG258" i="4" s="1"/>
  <c r="BG258" i="4" s="1"/>
  <c r="AF274" i="4"/>
  <c r="AG274" i="4" s="1"/>
  <c r="AK274" i="4" s="1"/>
  <c r="AF290" i="4"/>
  <c r="AG290" i="4" s="1"/>
  <c r="AF306" i="4"/>
  <c r="AG306" i="4" s="1"/>
  <c r="AF322" i="4"/>
  <c r="AG322" i="4" s="1"/>
  <c r="AF338" i="4"/>
  <c r="AG338" i="4" s="1"/>
  <c r="AF354" i="4"/>
  <c r="AG354" i="4" s="1"/>
  <c r="AK354" i="4" s="1"/>
  <c r="AF370" i="4"/>
  <c r="AG370" i="4" s="1"/>
  <c r="AF386" i="4"/>
  <c r="AG386" i="4" s="1"/>
  <c r="AF402" i="4"/>
  <c r="AG402" i="4" s="1"/>
  <c r="AF418" i="4"/>
  <c r="AG418" i="4" s="1"/>
  <c r="AF434" i="4"/>
  <c r="AG434" i="4" s="1"/>
  <c r="AF466" i="4"/>
  <c r="AG466" i="4" s="1"/>
  <c r="AF482" i="4"/>
  <c r="AG482" i="4" s="1"/>
  <c r="AK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AA516" i="4" s="1"/>
  <c r="Z532" i="4"/>
  <c r="AA532" i="4" s="1"/>
  <c r="Z548" i="4"/>
  <c r="AA548" i="4" s="1"/>
  <c r="AF140" i="4"/>
  <c r="AG140" i="4" s="1"/>
  <c r="AF380" i="4"/>
  <c r="AG380" i="4" s="1"/>
  <c r="Z14" i="4"/>
  <c r="AA14" i="4" s="1"/>
  <c r="BG14" i="4" s="1"/>
  <c r="Z270" i="4"/>
  <c r="AA270" i="4" s="1"/>
  <c r="BG270" i="4" s="1"/>
  <c r="Z510" i="4"/>
  <c r="AA510" i="4" s="1"/>
  <c r="AF19" i="4"/>
  <c r="AG19" i="4" s="1"/>
  <c r="BG19" i="4" s="1"/>
  <c r="AF35" i="4"/>
  <c r="AG35" i="4" s="1"/>
  <c r="AF51" i="4"/>
  <c r="AG51" i="4" s="1"/>
  <c r="AK51" i="4" s="1"/>
  <c r="AF99" i="4"/>
  <c r="AG99" i="4" s="1"/>
  <c r="AF115" i="4"/>
  <c r="AG115" i="4" s="1"/>
  <c r="BG115" i="4" s="1"/>
  <c r="AF131" i="4"/>
  <c r="AG131" i="4" s="1"/>
  <c r="AF147" i="4"/>
  <c r="AG147" i="4" s="1"/>
  <c r="AF163" i="4"/>
  <c r="AG163" i="4" s="1"/>
  <c r="BG163" i="4" s="1"/>
  <c r="AF179" i="4"/>
  <c r="AG179" i="4" s="1"/>
  <c r="AK179" i="4" s="1"/>
  <c r="AF195" i="4"/>
  <c r="AG195" i="4" s="1"/>
  <c r="AF227" i="4"/>
  <c r="AG227" i="4" s="1"/>
  <c r="AF243" i="4"/>
  <c r="AG243" i="4" s="1"/>
  <c r="AK243" i="4" s="1"/>
  <c r="AF259" i="4"/>
  <c r="AG259" i="4" s="1"/>
  <c r="AF275" i="4"/>
  <c r="AG275" i="4" s="1"/>
  <c r="AK275" i="4" s="1"/>
  <c r="AF291" i="4"/>
  <c r="AG291" i="4" s="1"/>
  <c r="AF307" i="4"/>
  <c r="AG307" i="4" s="1"/>
  <c r="AK307" i="4" s="1"/>
  <c r="AF323" i="4"/>
  <c r="AG323" i="4" s="1"/>
  <c r="AF339" i="4"/>
  <c r="AG339" i="4" s="1"/>
  <c r="AF355" i="4"/>
  <c r="AG355" i="4" s="1"/>
  <c r="AF371" i="4"/>
  <c r="AG371" i="4" s="1"/>
  <c r="AF387" i="4"/>
  <c r="AG387" i="4" s="1"/>
  <c r="AK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AA517" i="4" s="1"/>
  <c r="Z533" i="4"/>
  <c r="AA533" i="4" s="1"/>
  <c r="Z549" i="4"/>
  <c r="AA549" i="4" s="1"/>
  <c r="Z62" i="4"/>
  <c r="AA62" i="4" s="1"/>
  <c r="Z398" i="4"/>
  <c r="AA398" i="4" s="1"/>
  <c r="BG398" i="4" s="1"/>
  <c r="AF4" i="4"/>
  <c r="AG4" i="4" s="1"/>
  <c r="AK4" i="4" s="1"/>
  <c r="AF20" i="4"/>
  <c r="AG20" i="4" s="1"/>
  <c r="AK20" i="4" s="1"/>
  <c r="AF36" i="4"/>
  <c r="AG36" i="4" s="1"/>
  <c r="AF52" i="4"/>
  <c r="AG52" i="4" s="1"/>
  <c r="AK52" i="4" s="1"/>
  <c r="AF68" i="4"/>
  <c r="AG68" i="4" s="1"/>
  <c r="AK68" i="4" s="1"/>
  <c r="AF84" i="4"/>
  <c r="AG84" i="4" s="1"/>
  <c r="AF100" i="4"/>
  <c r="AG100" i="4" s="1"/>
  <c r="AF116" i="4"/>
  <c r="AG116" i="4" s="1"/>
  <c r="AK116" i="4" s="1"/>
  <c r="AF132" i="4"/>
  <c r="AG132" i="4" s="1"/>
  <c r="AF148" i="4"/>
  <c r="AG148" i="4" s="1"/>
  <c r="AF180" i="4"/>
  <c r="AG180" i="4" s="1"/>
  <c r="AF212" i="4"/>
  <c r="AG212" i="4" s="1"/>
  <c r="AF228" i="4"/>
  <c r="AG228" i="4" s="1"/>
  <c r="AF244" i="4"/>
  <c r="AG244" i="4" s="1"/>
  <c r="AK244" i="4" s="1"/>
  <c r="AF260" i="4"/>
  <c r="AG260" i="4" s="1"/>
  <c r="AF276" i="4"/>
  <c r="AG276" i="4" s="1"/>
  <c r="AF292" i="4"/>
  <c r="AG292" i="4" s="1"/>
  <c r="AF308" i="4"/>
  <c r="AG308" i="4" s="1"/>
  <c r="AK308" i="4" s="1"/>
  <c r="AF324" i="4"/>
  <c r="AG324" i="4" s="1"/>
  <c r="AF340" i="4"/>
  <c r="AG340" i="4" s="1"/>
  <c r="AF356" i="4"/>
  <c r="AG356" i="4" s="1"/>
  <c r="AF372" i="4"/>
  <c r="AG372" i="4" s="1"/>
  <c r="AF388" i="4"/>
  <c r="AG388" i="4" s="1"/>
  <c r="AK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AA518" i="4" s="1"/>
  <c r="Z534" i="4"/>
  <c r="AA534" i="4" s="1"/>
  <c r="Z550" i="4"/>
  <c r="AA550" i="4" s="1"/>
  <c r="AF92" i="4"/>
  <c r="AG92" i="4" s="1"/>
  <c r="BG92" i="4" s="1"/>
  <c r="AF348" i="4"/>
  <c r="AG348" i="4" s="1"/>
  <c r="AF556" i="4"/>
  <c r="AG556" i="4" s="1"/>
  <c r="Z206" i="4"/>
  <c r="AA206" i="4" s="1"/>
  <c r="BG206" i="4" s="1"/>
  <c r="Z446" i="4"/>
  <c r="AA446" i="4" s="1"/>
  <c r="AF5" i="4"/>
  <c r="AG5" i="4" s="1"/>
  <c r="AK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K245" i="4" s="1"/>
  <c r="AF261" i="4"/>
  <c r="AG261" i="4" s="1"/>
  <c r="AF277" i="4"/>
  <c r="AG277" i="4" s="1"/>
  <c r="AF293" i="4"/>
  <c r="AG293" i="4" s="1"/>
  <c r="AF309" i="4"/>
  <c r="AG309" i="4" s="1"/>
  <c r="AK309" i="4" s="1"/>
  <c r="AF325" i="4"/>
  <c r="AG325" i="4" s="1"/>
  <c r="AF341" i="4"/>
  <c r="AG341" i="4" s="1"/>
  <c r="AF357" i="4"/>
  <c r="AG357" i="4" s="1"/>
  <c r="AF373" i="4"/>
  <c r="AG373" i="4" s="1"/>
  <c r="AF389" i="4"/>
  <c r="AG389" i="4" s="1"/>
  <c r="AK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AA535" i="4" s="1"/>
  <c r="Z551" i="4"/>
  <c r="AA551" i="4" s="1"/>
  <c r="AF188" i="4"/>
  <c r="AG188" i="4" s="1"/>
  <c r="AF428" i="4"/>
  <c r="AG428" i="4" s="1"/>
  <c r="AK428" i="4" s="1"/>
  <c r="Z94" i="4"/>
  <c r="AA94" i="4" s="1"/>
  <c r="BG94" i="4" s="1"/>
  <c r="Z286" i="4"/>
  <c r="AA286" i="4" s="1"/>
  <c r="BG286" i="4" s="1"/>
  <c r="Z494" i="4"/>
  <c r="AA494" i="4" s="1"/>
  <c r="AF6" i="4"/>
  <c r="AG6" i="4" s="1"/>
  <c r="AK6" i="4" s="1"/>
  <c r="AF22" i="4"/>
  <c r="AG22" i="4" s="1"/>
  <c r="AF38" i="4"/>
  <c r="AG38" i="4" s="1"/>
  <c r="AK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K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K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A536" i="4" s="1"/>
  <c r="AF236" i="4"/>
  <c r="AG236" i="4" s="1"/>
  <c r="Z46" i="4"/>
  <c r="AA46" i="4" s="1"/>
  <c r="Z414" i="4"/>
  <c r="AA414" i="4" s="1"/>
  <c r="AF7" i="4"/>
  <c r="AG7" i="4" s="1"/>
  <c r="AF39" i="4"/>
  <c r="AG39" i="4" s="1"/>
  <c r="AK39" i="4" s="1"/>
  <c r="AF55" i="4"/>
  <c r="AG55" i="4" s="1"/>
  <c r="AF87" i="4"/>
  <c r="AG87" i="4" s="1"/>
  <c r="AK87" i="4" s="1"/>
  <c r="AF103" i="4"/>
  <c r="AG103" i="4" s="1"/>
  <c r="BG103" i="4" s="1"/>
  <c r="AF119" i="4"/>
  <c r="AG119" i="4" s="1"/>
  <c r="AF135" i="4"/>
  <c r="AG135" i="4" s="1"/>
  <c r="BG135" i="4" s="1"/>
  <c r="AF151" i="4"/>
  <c r="AG151" i="4" s="1"/>
  <c r="AF183" i="4"/>
  <c r="AG183" i="4" s="1"/>
  <c r="AF215" i="4"/>
  <c r="AG215" i="4" s="1"/>
  <c r="AF231" i="4"/>
  <c r="AG231" i="4" s="1"/>
  <c r="AF247" i="4"/>
  <c r="AG247" i="4" s="1"/>
  <c r="AK247" i="4" s="1"/>
  <c r="AF263" i="4"/>
  <c r="AG263" i="4" s="1"/>
  <c r="AF295" i="4"/>
  <c r="AG295" i="4" s="1"/>
  <c r="AF311" i="4"/>
  <c r="AG311" i="4" s="1"/>
  <c r="AF327" i="4"/>
  <c r="AG327" i="4" s="1"/>
  <c r="AF343" i="4"/>
  <c r="AG343" i="4" s="1"/>
  <c r="AF359" i="4"/>
  <c r="AG359" i="4" s="1"/>
  <c r="AF375" i="4"/>
  <c r="AG375" i="4" s="1"/>
  <c r="AF391" i="4"/>
  <c r="AG391" i="4" s="1"/>
  <c r="AF407" i="4"/>
  <c r="AG407" i="4" s="1"/>
  <c r="AK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AA537" i="4" s="1"/>
  <c r="Z539" i="4"/>
  <c r="AA539" i="4" s="1"/>
  <c r="AF492" i="4"/>
  <c r="AG492" i="4" s="1"/>
  <c r="Z190" i="4"/>
  <c r="AA190" i="4" s="1"/>
  <c r="Z430" i="4"/>
  <c r="AA430" i="4" s="1"/>
  <c r="AF8" i="4"/>
  <c r="AG8" i="4" s="1"/>
  <c r="AF24" i="4"/>
  <c r="AG24" i="4" s="1"/>
  <c r="AF40" i="4"/>
  <c r="AG40" i="4" s="1"/>
  <c r="AK40" i="4" s="1"/>
  <c r="AF56" i="4"/>
  <c r="AG56" i="4" s="1"/>
  <c r="AF72" i="4"/>
  <c r="AG72" i="4" s="1"/>
  <c r="AK72" i="4" s="1"/>
  <c r="AF88" i="4"/>
  <c r="AG88" i="4" s="1"/>
  <c r="AK88" i="4" s="1"/>
  <c r="AF104" i="4"/>
  <c r="AG104" i="4" s="1"/>
  <c r="AF120" i="4"/>
  <c r="AG120" i="4" s="1"/>
  <c r="AF136" i="4"/>
  <c r="AG136" i="4" s="1"/>
  <c r="AF184" i="4"/>
  <c r="AG184" i="4" s="1"/>
  <c r="AF216" i="4"/>
  <c r="AG216" i="4" s="1"/>
  <c r="AF232" i="4"/>
  <c r="AG232" i="4" s="1"/>
  <c r="AF248" i="4"/>
  <c r="AG248" i="4" s="1"/>
  <c r="AK248" i="4" s="1"/>
  <c r="AF264" i="4"/>
  <c r="AG264" i="4" s="1"/>
  <c r="AF296" i="4"/>
  <c r="AG296" i="4" s="1"/>
  <c r="AF312" i="4"/>
  <c r="AG312" i="4" s="1"/>
  <c r="AF344" i="4"/>
  <c r="AG344" i="4" s="1"/>
  <c r="AF360" i="4"/>
  <c r="AG360" i="4" s="1"/>
  <c r="AF376" i="4"/>
  <c r="AG376" i="4" s="1"/>
  <c r="AF392" i="4"/>
  <c r="AG392" i="4" s="1"/>
  <c r="AF408" i="4"/>
  <c r="AG408" i="4" s="1"/>
  <c r="AK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AA538" i="4" s="1"/>
  <c r="Z556" i="4"/>
  <c r="AA556" i="4" s="1"/>
  <c r="AF60" i="4"/>
  <c r="AG60" i="4" s="1"/>
  <c r="AF268" i="4"/>
  <c r="AG268" i="4" s="1"/>
  <c r="AF460" i="4"/>
  <c r="AG460" i="4" s="1"/>
  <c r="Z126" i="4"/>
  <c r="AA126" i="4" s="1"/>
  <c r="Z334" i="4"/>
  <c r="AA334" i="4" s="1"/>
  <c r="AF25" i="4"/>
  <c r="AG25" i="4" s="1"/>
  <c r="AF57" i="4"/>
  <c r="AG57" i="4" s="1"/>
  <c r="AF73" i="4"/>
  <c r="AG73" i="4" s="1"/>
  <c r="AF89" i="4"/>
  <c r="AG89" i="4" s="1"/>
  <c r="AK89" i="4" s="1"/>
  <c r="AF105" i="4"/>
  <c r="AG105" i="4" s="1"/>
  <c r="AF121" i="4"/>
  <c r="AG121" i="4" s="1"/>
  <c r="AF137" i="4"/>
  <c r="AG137" i="4" s="1"/>
  <c r="AF185" i="4"/>
  <c r="AG185" i="4" s="1"/>
  <c r="AK185" i="4" s="1"/>
  <c r="AF217" i="4"/>
  <c r="AG217" i="4" s="1"/>
  <c r="AF233" i="4"/>
  <c r="AG233" i="4" s="1"/>
  <c r="AF249" i="4"/>
  <c r="AG249" i="4" s="1"/>
  <c r="AK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A555" i="4" s="1"/>
  <c r="AF28" i="4"/>
  <c r="AG28" i="4" s="1"/>
  <c r="AF284" i="4"/>
  <c r="AG284" i="4" s="1"/>
  <c r="AF476" i="4"/>
  <c r="AG476" i="4" s="1"/>
  <c r="AK476" i="4" s="1"/>
  <c r="Z350" i="4"/>
  <c r="AA350" i="4" s="1"/>
  <c r="BG350" i="4" s="1"/>
  <c r="AF10" i="4"/>
  <c r="AG10" i="4" s="1"/>
  <c r="AK10" i="4" s="1"/>
  <c r="AF26" i="4"/>
  <c r="AG26" i="4" s="1"/>
  <c r="AF42" i="4"/>
  <c r="AG42" i="4" s="1"/>
  <c r="AK42" i="4" s="1"/>
  <c r="AF122" i="4"/>
  <c r="AG122" i="4" s="1"/>
  <c r="AF138" i="4"/>
  <c r="AG138" i="4" s="1"/>
  <c r="AF186" i="4"/>
  <c r="AG186" i="4" s="1"/>
  <c r="AF202" i="4"/>
  <c r="AG202" i="4" s="1"/>
  <c r="AF218" i="4"/>
  <c r="AG218" i="4" s="1"/>
  <c r="AF234" i="4"/>
  <c r="AG234" i="4" s="1"/>
  <c r="AF250" i="4"/>
  <c r="AG250" i="4" s="1"/>
  <c r="AK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K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BG268" i="4" s="1"/>
  <c r="Z284" i="4"/>
  <c r="AA284" i="4" s="1"/>
  <c r="Z300" i="4"/>
  <c r="AA300" i="4" s="1"/>
  <c r="Z316" i="4"/>
  <c r="AA316" i="4" s="1"/>
  <c r="BG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AF11" i="4"/>
  <c r="AG11" i="4" s="1"/>
  <c r="AK11" i="4" s="1"/>
  <c r="AF27" i="4"/>
  <c r="AG27" i="4" s="1"/>
  <c r="AF43" i="4"/>
  <c r="AG43" i="4" s="1"/>
  <c r="BG43" i="4" s="1"/>
  <c r="AF59" i="4"/>
  <c r="AG59" i="4" s="1"/>
  <c r="AF75" i="4"/>
  <c r="AG75" i="4" s="1"/>
  <c r="AK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K427" i="4" s="1"/>
  <c r="AF443" i="4"/>
  <c r="AG443" i="4" s="1"/>
  <c r="AF459" i="4"/>
  <c r="AG459" i="4" s="1"/>
  <c r="AF475" i="4"/>
  <c r="AG475" i="4" s="1"/>
  <c r="AK475" i="4" s="1"/>
  <c r="AF491" i="4"/>
  <c r="AG491" i="4" s="1"/>
  <c r="AF507" i="4"/>
  <c r="AG507" i="4" s="1"/>
  <c r="AK507" i="4" s="1"/>
  <c r="AF539" i="4"/>
  <c r="AG539" i="4" s="1"/>
  <c r="AK539" i="4" s="1"/>
  <c r="AF555" i="4"/>
  <c r="AG555" i="4" s="1"/>
  <c r="Z29" i="4"/>
  <c r="AA29" i="4" s="1"/>
  <c r="Z61" i="4"/>
  <c r="AA61" i="4" s="1"/>
  <c r="Z125" i="4"/>
  <c r="AA125" i="4" s="1"/>
  <c r="BG125" i="4" s="1"/>
  <c r="Z141" i="4"/>
  <c r="AA141" i="4" s="1"/>
  <c r="BG141" i="4" s="1"/>
  <c r="Z189" i="4"/>
  <c r="AA189" i="4" s="1"/>
  <c r="Z205" i="4"/>
  <c r="AA205" i="4" s="1"/>
  <c r="BG205" i="4" s="1"/>
  <c r="Z221" i="4"/>
  <c r="AA221" i="4" s="1"/>
  <c r="BG221" i="4" s="1"/>
  <c r="Z237" i="4"/>
  <c r="AA237" i="4" s="1"/>
  <c r="Z269" i="4"/>
  <c r="AA269" i="4" s="1"/>
  <c r="BG269" i="4" s="1"/>
  <c r="Z285" i="4"/>
  <c r="AA285" i="4" s="1"/>
  <c r="Z301" i="4"/>
  <c r="AA301" i="4" s="1"/>
  <c r="Z317" i="4"/>
  <c r="AA317" i="4" s="1"/>
  <c r="Z333" i="4"/>
  <c r="AA333" i="4" s="1"/>
  <c r="Z349" i="4"/>
  <c r="AA349" i="4" s="1"/>
  <c r="Z381" i="4"/>
  <c r="AA381" i="4" s="1"/>
  <c r="BG381" i="4" s="1"/>
  <c r="Z397" i="4"/>
  <c r="AA397" i="4" s="1"/>
  <c r="Z413" i="4"/>
  <c r="AA413" i="4" s="1"/>
  <c r="BG413" i="4" s="1"/>
  <c r="Z429" i="4"/>
  <c r="AA429" i="4" s="1"/>
  <c r="BG429" i="4" s="1"/>
  <c r="Z445" i="4"/>
  <c r="AA445" i="4" s="1"/>
  <c r="Z461" i="4"/>
  <c r="AA461" i="4" s="1"/>
  <c r="BG461" i="4" s="1"/>
  <c r="Z477" i="4"/>
  <c r="AA477" i="4" s="1"/>
  <c r="Z493" i="4"/>
  <c r="AA493" i="4" s="1"/>
  <c r="BG493" i="4" s="1"/>
  <c r="Z509" i="4"/>
  <c r="AA509" i="4" s="1"/>
  <c r="AF124" i="4"/>
  <c r="AG124" i="4" s="1"/>
  <c r="AF332" i="4"/>
  <c r="AG332" i="4" s="1"/>
  <c r="AK332" i="4" s="1"/>
  <c r="AF508" i="4"/>
  <c r="AG508" i="4" s="1"/>
  <c r="Z158" i="4"/>
  <c r="AA158" i="4" s="1"/>
  <c r="Z302" i="4"/>
  <c r="AA302" i="4" s="1"/>
  <c r="BG302" i="4" s="1"/>
  <c r="Z526" i="4"/>
  <c r="AA526" i="4" s="1"/>
  <c r="BG526" i="4" s="1"/>
  <c r="AF396" i="4"/>
  <c r="AG396" i="4" s="1"/>
  <c r="Z318" i="4"/>
  <c r="AA318" i="4" s="1"/>
  <c r="R26" i="4"/>
  <c r="R22" i="4"/>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238" i="4" l="1"/>
  <c r="BG494" i="4"/>
  <c r="BG142" i="4"/>
  <c r="BG318" i="4"/>
  <c r="BG46" i="4"/>
  <c r="BG237" i="4"/>
  <c r="BG300" i="4"/>
  <c r="BG158" i="4"/>
  <c r="BG349" i="4"/>
  <c r="BG22" i="4"/>
  <c r="BG29" i="4"/>
  <c r="BG397" i="4"/>
  <c r="BG236" i="4"/>
  <c r="BG462" i="4"/>
  <c r="BG190" i="4"/>
  <c r="BG44" i="4"/>
  <c r="BG301" i="4"/>
  <c r="BG428" i="4"/>
  <c r="BG382" i="4"/>
  <c r="BG380" i="4"/>
  <c r="BG26" i="4"/>
  <c r="BG460" i="4"/>
  <c r="BG492" i="4"/>
  <c r="BG327" i="4"/>
  <c r="BG310" i="4"/>
  <c r="BG89" i="4"/>
  <c r="BG363" i="4"/>
  <c r="BG266" i="4"/>
  <c r="BG296" i="4"/>
  <c r="BG476" i="4"/>
  <c r="BG309" i="4"/>
  <c r="BG324" i="4"/>
  <c r="BG307" i="4"/>
  <c r="BG498" i="4"/>
  <c r="BG194" i="4"/>
  <c r="BG401" i="4"/>
  <c r="BG496" i="4"/>
  <c r="BG160" i="4"/>
  <c r="BG127" i="4"/>
  <c r="BG484" i="4"/>
  <c r="BG212" i="4"/>
  <c r="BG556" i="4"/>
  <c r="BG414" i="4"/>
  <c r="BG331" i="4"/>
  <c r="BG538" i="4"/>
  <c r="BG234" i="4"/>
  <c r="BG393" i="4"/>
  <c r="BG57" i="4"/>
  <c r="BG248" i="4"/>
  <c r="BG295" i="4"/>
  <c r="BG292" i="4"/>
  <c r="BG4" i="4"/>
  <c r="BG466" i="4"/>
  <c r="BG162" i="4"/>
  <c r="BG353" i="4"/>
  <c r="BG464" i="4"/>
  <c r="BG128" i="4"/>
  <c r="BG399" i="4"/>
  <c r="BG47" i="4"/>
  <c r="BG80" i="4"/>
  <c r="BG28" i="4"/>
  <c r="BG284" i="4"/>
  <c r="BG379" i="4"/>
  <c r="BG59" i="4"/>
  <c r="BG298" i="4"/>
  <c r="BG105" i="4"/>
  <c r="BG312" i="4"/>
  <c r="BG343" i="4"/>
  <c r="BG326" i="4"/>
  <c r="BG6" i="4"/>
  <c r="BG325" i="4"/>
  <c r="BG340" i="4"/>
  <c r="BG52" i="4"/>
  <c r="BG323" i="4"/>
  <c r="BG514" i="4"/>
  <c r="BG226" i="4"/>
  <c r="BG417" i="4"/>
  <c r="BG81" i="4"/>
  <c r="BG512" i="4"/>
  <c r="BG192" i="4"/>
  <c r="BG463" i="4"/>
  <c r="BG143" i="4"/>
  <c r="BG347" i="4"/>
  <c r="BG11" i="4"/>
  <c r="BG250" i="4"/>
  <c r="BG73" i="4"/>
  <c r="BG264" i="4"/>
  <c r="BG311" i="4"/>
  <c r="BG294" i="4"/>
  <c r="BG293" i="4"/>
  <c r="BG308" i="4"/>
  <c r="BG20" i="4"/>
  <c r="BG547" i="4"/>
  <c r="BG291" i="4"/>
  <c r="BG482" i="4"/>
  <c r="BG178" i="4"/>
  <c r="BG480" i="4"/>
  <c r="BG144" i="4"/>
  <c r="BG415" i="4"/>
  <c r="BG531" i="4"/>
  <c r="BG140" i="4"/>
  <c r="BG315" i="4"/>
  <c r="BG218" i="4"/>
  <c r="BG377" i="4"/>
  <c r="BG232" i="4"/>
  <c r="BG263" i="4"/>
  <c r="BG534" i="4"/>
  <c r="BG262" i="4"/>
  <c r="BG533" i="4"/>
  <c r="BG261" i="4"/>
  <c r="BG548" i="4"/>
  <c r="BG515" i="4"/>
  <c r="BG259" i="4"/>
  <c r="BG434" i="4"/>
  <c r="BG146" i="4"/>
  <c r="BG337" i="4"/>
  <c r="BG432" i="4"/>
  <c r="BG96" i="4"/>
  <c r="BG383" i="4"/>
  <c r="BG31" i="4"/>
  <c r="BG317" i="4"/>
  <c r="BG124" i="4"/>
  <c r="BG299" i="4"/>
  <c r="BG506" i="4"/>
  <c r="BG361" i="4"/>
  <c r="BG536" i="4"/>
  <c r="BG216" i="4"/>
  <c r="BG535" i="4"/>
  <c r="BG247" i="4"/>
  <c r="BG518" i="4"/>
  <c r="BG246" i="4"/>
  <c r="BG517" i="4"/>
  <c r="BG245" i="4"/>
  <c r="BG532" i="4"/>
  <c r="BG260" i="4"/>
  <c r="BG499" i="4"/>
  <c r="BG243" i="4"/>
  <c r="BG418" i="4"/>
  <c r="BG98" i="4"/>
  <c r="BG321" i="4"/>
  <c r="BG416" i="4"/>
  <c r="BG351" i="4"/>
  <c r="BG15" i="4"/>
  <c r="BG76" i="4"/>
  <c r="BG283" i="4"/>
  <c r="BG490" i="4"/>
  <c r="BG345" i="4"/>
  <c r="BG184" i="4"/>
  <c r="BG231" i="4"/>
  <c r="BG230" i="4"/>
  <c r="BG229" i="4"/>
  <c r="BG516" i="4"/>
  <c r="BG244" i="4"/>
  <c r="BG483" i="4"/>
  <c r="BG227" i="4"/>
  <c r="BG402" i="4"/>
  <c r="BG50" i="4"/>
  <c r="BG400" i="4"/>
  <c r="BG285" i="4"/>
  <c r="BG555" i="4"/>
  <c r="BG267" i="4"/>
  <c r="BG474" i="4"/>
  <c r="BG138" i="4"/>
  <c r="BG313" i="4"/>
  <c r="BG504" i="4"/>
  <c r="BG503" i="4"/>
  <c r="BG215" i="4"/>
  <c r="BG486" i="4"/>
  <c r="BG214" i="4"/>
  <c r="BG485" i="4"/>
  <c r="BG213" i="4"/>
  <c r="BG500" i="4"/>
  <c r="BG228" i="4"/>
  <c r="BG467" i="4"/>
  <c r="BG195" i="4"/>
  <c r="BG18" i="4"/>
  <c r="BG289" i="4"/>
  <c r="BG48" i="4"/>
  <c r="BG319" i="4"/>
  <c r="BG412" i="4"/>
  <c r="BG507" i="4"/>
  <c r="BG235" i="4"/>
  <c r="BG122" i="4"/>
  <c r="BG297" i="4"/>
  <c r="BG488" i="4"/>
  <c r="BG120" i="4"/>
  <c r="BG487" i="4"/>
  <c r="BG183" i="4"/>
  <c r="BG470" i="4"/>
  <c r="BG182" i="4"/>
  <c r="BG469" i="4"/>
  <c r="BG181" i="4"/>
  <c r="BG451" i="4"/>
  <c r="BG179" i="4"/>
  <c r="BG370" i="4"/>
  <c r="BG3" i="4"/>
  <c r="BG273" i="4"/>
  <c r="BG352" i="4"/>
  <c r="BG16" i="4"/>
  <c r="BG303" i="4"/>
  <c r="BG396" i="4"/>
  <c r="BG491" i="4"/>
  <c r="BG219" i="4"/>
  <c r="BG42" i="4"/>
  <c r="BG265" i="4"/>
  <c r="BG472" i="4"/>
  <c r="BG104" i="4"/>
  <c r="BG471" i="4"/>
  <c r="BG454" i="4"/>
  <c r="BG453" i="4"/>
  <c r="BG468" i="4"/>
  <c r="BG180" i="4"/>
  <c r="BG435" i="4"/>
  <c r="BG147" i="4"/>
  <c r="BG354" i="4"/>
  <c r="BG545" i="4"/>
  <c r="BG241" i="4"/>
  <c r="BG336" i="4"/>
  <c r="BG222" i="4"/>
  <c r="BG271" i="4"/>
  <c r="BG475" i="4"/>
  <c r="BG394" i="4"/>
  <c r="BG539" i="4"/>
  <c r="BG249" i="4"/>
  <c r="BG456" i="4"/>
  <c r="BG88" i="4"/>
  <c r="BG455" i="4"/>
  <c r="BG119" i="4"/>
  <c r="BG438" i="4"/>
  <c r="BG118" i="4"/>
  <c r="BG437" i="4"/>
  <c r="BG117" i="4"/>
  <c r="BG452" i="4"/>
  <c r="BG148" i="4"/>
  <c r="BG419" i="4"/>
  <c r="BG131" i="4"/>
  <c r="BG338" i="4"/>
  <c r="BG529" i="4"/>
  <c r="BG225" i="4"/>
  <c r="BG320" i="4"/>
  <c r="BG239" i="4"/>
  <c r="BG348" i="4"/>
  <c r="BG378" i="4"/>
  <c r="BG10" i="4"/>
  <c r="BG537" i="4"/>
  <c r="BG233" i="4"/>
  <c r="BG408" i="4"/>
  <c r="BG72" i="4"/>
  <c r="BG439" i="4"/>
  <c r="BG87" i="4"/>
  <c r="BG406" i="4"/>
  <c r="BG102" i="4"/>
  <c r="BG405" i="4"/>
  <c r="BG101" i="4"/>
  <c r="BG436" i="4"/>
  <c r="BG132" i="4"/>
  <c r="BG403" i="4"/>
  <c r="BG99" i="4"/>
  <c r="BG322" i="4"/>
  <c r="BG513" i="4"/>
  <c r="BG193" i="4"/>
  <c r="BG543" i="4"/>
  <c r="BG223" i="4"/>
  <c r="BG332" i="4"/>
  <c r="BG155" i="4"/>
  <c r="BG362" i="4"/>
  <c r="BG217" i="4"/>
  <c r="BG392" i="4"/>
  <c r="BG407" i="4"/>
  <c r="BG390" i="4"/>
  <c r="BG70" i="4"/>
  <c r="BG389" i="4"/>
  <c r="BG85" i="4"/>
  <c r="BG404" i="4"/>
  <c r="BG116" i="4"/>
  <c r="BG387" i="4"/>
  <c r="BG51" i="4"/>
  <c r="BG497" i="4"/>
  <c r="BG177" i="4"/>
  <c r="BG288" i="4"/>
  <c r="BG527" i="4"/>
  <c r="BG207" i="4"/>
  <c r="BG275" i="4"/>
  <c r="BG427" i="4"/>
  <c r="BG139" i="4"/>
  <c r="BG346" i="4"/>
  <c r="BG505" i="4"/>
  <c r="BG185" i="4"/>
  <c r="BG376" i="4"/>
  <c r="BG40" i="4"/>
  <c r="BG391" i="4"/>
  <c r="BG39" i="4"/>
  <c r="BG374" i="4"/>
  <c r="BG54" i="4"/>
  <c r="BG373" i="4"/>
  <c r="BG53" i="4"/>
  <c r="BG388" i="4"/>
  <c r="BG100" i="4"/>
  <c r="BG371" i="4"/>
  <c r="BG35" i="4"/>
  <c r="BG290" i="4"/>
  <c r="BG481" i="4"/>
  <c r="BG145" i="4"/>
  <c r="BG272" i="4"/>
  <c r="BG511" i="4"/>
  <c r="BG191" i="4"/>
  <c r="BG123" i="4"/>
  <c r="BG126" i="4"/>
  <c r="BG330" i="4"/>
  <c r="BG489" i="4"/>
  <c r="BG137" i="4"/>
  <c r="BG360" i="4"/>
  <c r="BG375" i="4"/>
  <c r="BG7" i="4"/>
  <c r="BG358" i="4"/>
  <c r="BG38" i="4"/>
  <c r="BG372" i="4"/>
  <c r="BG84" i="4"/>
  <c r="BG546" i="4"/>
  <c r="BG274" i="4"/>
  <c r="BG465" i="4"/>
  <c r="BG544" i="4"/>
  <c r="BG240" i="4"/>
  <c r="BG495" i="4"/>
  <c r="BG395" i="4"/>
  <c r="BG75" i="4"/>
  <c r="BG314" i="4"/>
  <c r="BG473" i="4"/>
  <c r="BG121" i="4"/>
  <c r="BG344" i="4"/>
  <c r="BG8" i="4"/>
  <c r="BG359" i="4"/>
  <c r="BG342" i="4"/>
  <c r="BG341" i="4"/>
  <c r="BG5" i="4"/>
  <c r="BG68" i="4"/>
  <c r="BG339" i="4"/>
  <c r="BG530" i="4"/>
  <c r="BG242" i="4"/>
  <c r="BG433" i="4"/>
  <c r="BG97" i="4"/>
  <c r="BG528" i="4"/>
  <c r="BG224" i="4"/>
  <c r="BG479" i="4"/>
  <c r="BG159" i="4"/>
  <c r="F40" i="9"/>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Q309" i="4" l="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AD503" i="4"/>
  <c r="D498" i="4"/>
  <c r="D499" i="4"/>
  <c r="D500" i="4"/>
  <c r="D504" i="4"/>
  <c r="AC504" i="4"/>
  <c r="BF504" i="4" s="1"/>
  <c r="AD504" i="4"/>
  <c r="BF503" i="4" l="1"/>
  <c r="Q289" i="4"/>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7" i="20"/>
  <c r="I78" i="20"/>
  <c r="I79" i="20"/>
  <c r="I80" i="20"/>
  <c r="I81" i="20"/>
  <c r="I82" i="20"/>
  <c r="I83" i="20"/>
  <c r="I84" i="20"/>
  <c r="I85" i="20"/>
  <c r="I86" i="20"/>
  <c r="I87" i="20"/>
  <c r="I88" i="20"/>
  <c r="I89" i="20"/>
  <c r="I90" i="20"/>
  <c r="I91" i="20"/>
  <c r="I92" i="20"/>
  <c r="I93" i="20"/>
  <c r="I94" i="20"/>
  <c r="I95" i="20"/>
  <c r="I96" i="20"/>
  <c r="I97" i="20"/>
  <c r="I98" i="20"/>
  <c r="I99" i="20"/>
  <c r="I100"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7" i="20"/>
  <c r="H78" i="20"/>
  <c r="H79" i="20"/>
  <c r="H80" i="20"/>
  <c r="H81" i="20"/>
  <c r="H82" i="20"/>
  <c r="H83" i="20"/>
  <c r="H84" i="20"/>
  <c r="H85" i="20"/>
  <c r="H86" i="20"/>
  <c r="H87" i="20"/>
  <c r="H88" i="20"/>
  <c r="H89" i="20"/>
  <c r="H90" i="20"/>
  <c r="H91" i="20"/>
  <c r="H92" i="20"/>
  <c r="H93" i="20"/>
  <c r="H94" i="20"/>
  <c r="H95" i="20"/>
  <c r="H96" i="20"/>
  <c r="H97" i="20"/>
  <c r="H98" i="20"/>
  <c r="H99" i="20"/>
  <c r="H100"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7" i="20"/>
  <c r="G78" i="20"/>
  <c r="G79" i="20"/>
  <c r="G80" i="20"/>
  <c r="G81" i="20"/>
  <c r="G82" i="20"/>
  <c r="G83" i="20"/>
  <c r="G84" i="20"/>
  <c r="G85" i="20"/>
  <c r="G86" i="20"/>
  <c r="G87" i="20"/>
  <c r="G88" i="20"/>
  <c r="G89" i="20"/>
  <c r="G90" i="20"/>
  <c r="G91" i="20"/>
  <c r="G92" i="20"/>
  <c r="G93" i="20"/>
  <c r="G94" i="20"/>
  <c r="G95" i="20"/>
  <c r="G96" i="20"/>
  <c r="G97" i="20"/>
  <c r="G98" i="20"/>
  <c r="G99" i="20"/>
  <c r="G100" i="20"/>
  <c r="J100" i="20" s="1"/>
  <c r="G3" i="20"/>
  <c r="C40" i="20"/>
  <c r="C47" i="20"/>
  <c r="J47" i="20" s="1"/>
  <c r="C46" i="20"/>
  <c r="C38" i="20"/>
  <c r="C45" i="20"/>
  <c r="C48" i="20"/>
  <c r="C41" i="20"/>
  <c r="C51" i="20"/>
  <c r="C49" i="20"/>
  <c r="C39" i="20"/>
  <c r="C44" i="20"/>
  <c r="C42" i="20"/>
  <c r="C43" i="20"/>
  <c r="C36"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5" i="20"/>
  <c r="J35" i="20" s="1"/>
  <c r="C52" i="20"/>
  <c r="J52" i="20" s="1"/>
  <c r="C77" i="20"/>
  <c r="J77" i="20" s="1"/>
  <c r="C87" i="20"/>
  <c r="J87" i="20" s="1"/>
  <c r="C92" i="20"/>
  <c r="J92" i="20" s="1"/>
  <c r="C96" i="20"/>
  <c r="J96" i="20" s="1"/>
  <c r="C4" i="20"/>
  <c r="C5" i="20"/>
  <c r="C6" i="20"/>
  <c r="C7" i="20"/>
  <c r="C8" i="20"/>
  <c r="C9" i="20"/>
  <c r="J9" i="20" s="1"/>
  <c r="C3" i="20"/>
  <c r="J3" i="20" s="1"/>
  <c r="J40" i="20" l="1"/>
  <c r="J44" i="20"/>
  <c r="J42" i="20"/>
  <c r="J95" i="20"/>
  <c r="J51" i="20"/>
  <c r="J41" i="20"/>
  <c r="J97" i="20"/>
  <c r="J37" i="20"/>
  <c r="J45"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BF479" i="4"/>
  <c r="D479" i="4"/>
  <c r="BF478" i="4"/>
  <c r="D478" i="4"/>
  <c r="BF477" i="4"/>
  <c r="D477" i="4"/>
  <c r="D476" i="4"/>
  <c r="D475" i="4"/>
  <c r="D474" i="4"/>
  <c r="BF484" i="4" l="1"/>
  <c r="BF485" i="4"/>
  <c r="BF489" i="4"/>
  <c r="BF487" i="4"/>
  <c r="BF483" i="4"/>
  <c r="BF488" i="4"/>
  <c r="BF486" i="4"/>
  <c r="BF493" i="4"/>
  <c r="BF490" i="4"/>
  <c r="BF494" i="4"/>
  <c r="BF492" i="4"/>
  <c r="BF491" i="4"/>
  <c r="T282" i="4"/>
  <c r="U501" i="4"/>
  <c r="T502" i="4"/>
  <c r="BC502" i="4" s="1"/>
  <c r="E41" i="9"/>
  <c r="N452" i="18"/>
  <c r="N454" i="18"/>
  <c r="N453" i="18"/>
  <c r="N449" i="18"/>
  <c r="N450" i="18"/>
  <c r="N451" i="18"/>
  <c r="N455" i="18"/>
  <c r="N463" i="18"/>
  <c r="N447" i="18"/>
  <c r="N448" i="18"/>
  <c r="N462" i="18"/>
  <c r="R508" i="4" s="1"/>
  <c r="BG508" i="4" s="1"/>
  <c r="G575" i="7"/>
  <c r="E40" i="9"/>
  <c r="G583" i="7"/>
  <c r="G571" i="7"/>
  <c r="G576" i="7"/>
  <c r="G572" i="7"/>
  <c r="G584" i="7"/>
  <c r="G574" i="7"/>
  <c r="G582" i="7"/>
  <c r="G570" i="7"/>
  <c r="G586" i="7"/>
  <c r="G569" i="7"/>
  <c r="G580" i="7"/>
  <c r="G573" i="7"/>
  <c r="G585" i="7"/>
  <c r="G3" i="19"/>
  <c r="U282" i="4" l="1"/>
  <c r="BC282" i="4"/>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BF473" i="4" s="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Q285" i="4"/>
  <c r="Q284" i="4"/>
  <c r="Q28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F471" i="4" l="1"/>
  <c r="T423" i="4"/>
  <c r="U423" i="4" s="1"/>
  <c r="AC423" i="4"/>
  <c r="AD423" i="4"/>
  <c r="T424" i="4"/>
  <c r="U424" i="4" s="1"/>
  <c r="AC424" i="4"/>
  <c r="AD424" i="4"/>
  <c r="T425" i="4"/>
  <c r="U425" i="4" s="1"/>
  <c r="AC425" i="4"/>
  <c r="AD425" i="4"/>
  <c r="T426" i="4"/>
  <c r="U426" i="4" s="1"/>
  <c r="AC426" i="4"/>
  <c r="AD426" i="4"/>
  <c r="BF431" i="4"/>
  <c r="AC432" i="4"/>
  <c r="AD432" i="4"/>
  <c r="AC433" i="4"/>
  <c r="AD433" i="4"/>
  <c r="AC434" i="4"/>
  <c r="BF434" i="4" s="1"/>
  <c r="AD434" i="4"/>
  <c r="AC435" i="4"/>
  <c r="AD435" i="4"/>
  <c r="AC436" i="4"/>
  <c r="AD436" i="4"/>
  <c r="AC437" i="4"/>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AD461" i="4"/>
  <c r="AC462" i="4"/>
  <c r="AD462" i="4"/>
  <c r="AC463" i="4"/>
  <c r="BF463" i="4" s="1"/>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65" i="4" l="1"/>
  <c r="BF432" i="4"/>
  <c r="BF464" i="4"/>
  <c r="BF439" i="4"/>
  <c r="BF467" i="4"/>
  <c r="BF468" i="4"/>
  <c r="BF460" i="4"/>
  <c r="BF469" i="4"/>
  <c r="BF461" i="4"/>
  <c r="BF446" i="4"/>
  <c r="BF436" i="4"/>
  <c r="BF435" i="4"/>
  <c r="BF430" i="4"/>
  <c r="BF437" i="4"/>
  <c r="BF438" i="4"/>
  <c r="BF466" i="4"/>
  <c r="BF462" i="4"/>
  <c r="BF433" i="4"/>
  <c r="BF470" i="4"/>
  <c r="BD280" i="4"/>
  <c r="BD281" i="4"/>
  <c r="BD279" i="4"/>
  <c r="BD329" i="4"/>
  <c r="BD287" i="4"/>
  <c r="BD282" i="4"/>
  <c r="BD328"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E9" i="9"/>
  <c r="G591" i="7"/>
  <c r="E20" i="9"/>
  <c r="N471" i="18"/>
  <c r="E35" i="9"/>
  <c r="Q143" i="4" l="1"/>
  <c r="Q145" i="4"/>
  <c r="Q142" i="4"/>
  <c r="U445" i="4"/>
  <c r="U459" i="4"/>
  <c r="E36" i="9"/>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N421" i="18"/>
  <c r="N426" i="18"/>
  <c r="N442" i="18"/>
  <c r="N458" i="18"/>
  <c r="N427" i="18"/>
  <c r="R477" i="4" s="1"/>
  <c r="BG477" i="4" s="1"/>
  <c r="N459" i="18"/>
  <c r="N444" i="18"/>
  <c r="R520" i="4" s="1"/>
  <c r="BG520" i="4" s="1"/>
  <c r="N445" i="18"/>
  <c r="N461" i="18"/>
  <c r="R509" i="4" s="1"/>
  <c r="BG509" i="4" s="1"/>
  <c r="N431" i="18"/>
  <c r="R522" i="4" s="1"/>
  <c r="BG522" i="4" s="1"/>
  <c r="E6" i="9"/>
  <c r="N113" i="18"/>
  <c r="N76" i="18"/>
  <c r="N78" i="18"/>
  <c r="N82" i="18"/>
  <c r="N66" i="18"/>
  <c r="N210" i="18"/>
  <c r="N233" i="18"/>
  <c r="N13" i="18"/>
  <c r="N14" i="18"/>
  <c r="N278" i="18"/>
  <c r="N15" i="18"/>
  <c r="R30" i="4" s="1"/>
  <c r="BG30" i="4" s="1"/>
  <c r="N22" i="18"/>
  <c r="N26" i="18"/>
  <c r="N313" i="18"/>
  <c r="E32" i="9"/>
  <c r="N366" i="18"/>
  <c r="N367" i="18"/>
  <c r="R386" i="4" s="1"/>
  <c r="BG386" i="4" s="1"/>
  <c r="N368" i="18"/>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E30" i="9"/>
  <c r="N247" i="18"/>
  <c r="N219" i="18"/>
  <c r="N316" i="18"/>
  <c r="N333" i="18"/>
  <c r="N249" i="18"/>
  <c r="N330" i="18"/>
  <c r="N226" i="18"/>
  <c r="R136" i="4" s="1"/>
  <c r="BG136" i="4" s="1"/>
  <c r="N222" i="18"/>
  <c r="N403" i="18"/>
  <c r="N224" i="18"/>
  <c r="N353" i="18"/>
  <c r="N228" i="18"/>
  <c r="N230" i="18"/>
  <c r="N339" i="18"/>
  <c r="R335" i="4" s="1"/>
  <c r="BG335" i="4" s="1"/>
  <c r="N232" i="18"/>
  <c r="R501" i="4" s="1"/>
  <c r="BG501" i="4" s="1"/>
  <c r="N234" i="18"/>
  <c r="N236" i="18"/>
  <c r="N238" i="18"/>
  <c r="N279" i="18"/>
  <c r="N240" i="18"/>
  <c r="N245" i="18"/>
  <c r="E22" i="9"/>
  <c r="N184" i="18"/>
  <c r="N267" i="18"/>
  <c r="N185" i="18"/>
  <c r="N317" i="18"/>
  <c r="N206" i="18"/>
  <c r="N178" i="18"/>
  <c r="N179" i="18"/>
  <c r="N328" i="18"/>
  <c r="N180" i="18"/>
  <c r="N329" i="18"/>
  <c r="N181" i="18"/>
  <c r="N164" i="18"/>
  <c r="N182" i="18"/>
  <c r="N296" i="18"/>
  <c r="N381" i="18"/>
  <c r="N183" i="18"/>
  <c r="E12" i="9"/>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E18" i="9"/>
  <c r="N269" i="18"/>
  <c r="N322" i="18"/>
  <c r="R305" i="4" s="1"/>
  <c r="BG305" i="4" s="1"/>
  <c r="N141" i="18"/>
  <c r="N142" i="18"/>
  <c r="N284" i="18"/>
  <c r="N143" i="18"/>
  <c r="N144" i="18"/>
  <c r="N237" i="18"/>
  <c r="N197" i="18"/>
  <c r="N293" i="18"/>
  <c r="N198" i="18"/>
  <c r="N215" i="18"/>
  <c r="N147" i="18"/>
  <c r="N200" i="18"/>
  <c r="N201" i="18"/>
  <c r="N202" i="18"/>
  <c r="E24" i="9"/>
  <c r="N167" i="18"/>
  <c r="N168" i="18"/>
  <c r="N169" i="18"/>
  <c r="N170" i="18"/>
  <c r="N174" i="18"/>
  <c r="N175" i="18"/>
  <c r="N176" i="18"/>
  <c r="N277" i="18"/>
  <c r="N310" i="18"/>
  <c r="N172" i="18"/>
  <c r="N163" i="18"/>
  <c r="N312" i="18"/>
  <c r="N380" i="18"/>
  <c r="N217" i="18"/>
  <c r="E3" i="9"/>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E13" i="9"/>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E19" i="9"/>
  <c r="N203" i="18"/>
  <c r="N204" i="18"/>
  <c r="N158" i="18"/>
  <c r="N332" i="18"/>
  <c r="E37" i="9"/>
  <c r="N409" i="18"/>
  <c r="N410" i="18"/>
  <c r="R446" i="4" s="1"/>
  <c r="BG446" i="4" s="1"/>
  <c r="N417" i="18"/>
  <c r="N406" i="18"/>
  <c r="N412" i="18"/>
  <c r="N413" i="18"/>
  <c r="N428" i="18"/>
  <c r="N414" i="18"/>
  <c r="N429" i="18"/>
  <c r="N411" i="18"/>
  <c r="E28" i="9"/>
  <c r="N351" i="18"/>
  <c r="N370" i="18"/>
  <c r="R384" i="4" s="1"/>
  <c r="BG384" i="4" s="1"/>
  <c r="N260" i="18"/>
  <c r="N464" i="18"/>
  <c r="N261" i="18"/>
  <c r="N262" i="18"/>
  <c r="N263" i="18"/>
  <c r="N443" i="18"/>
  <c r="N399" i="18"/>
  <c r="E14" i="9"/>
  <c r="N402" i="18"/>
  <c r="N319" i="18"/>
  <c r="N97" i="18"/>
  <c r="N99" i="18"/>
  <c r="N390" i="18"/>
  <c r="N101" i="18"/>
  <c r="N84" i="18"/>
  <c r="N103" i="18"/>
  <c r="N105" i="18"/>
  <c r="N107" i="18"/>
  <c r="N114" i="18"/>
  <c r="N115" i="18"/>
  <c r="N199" i="18"/>
  <c r="N116" i="18"/>
  <c r="N117" i="18"/>
  <c r="N398" i="18"/>
  <c r="R430" i="4" s="1"/>
  <c r="BG430" i="4" s="1"/>
  <c r="E33" i="9"/>
  <c r="N363" i="18"/>
  <c r="N383" i="18"/>
  <c r="E16" i="9"/>
  <c r="N302" i="18"/>
  <c r="N196" i="18"/>
  <c r="N145" i="18"/>
  <c r="N146" i="18"/>
  <c r="E10" i="9"/>
  <c r="N343" i="18"/>
  <c r="N46" i="18"/>
  <c r="N47" i="18"/>
  <c r="N433" i="18"/>
  <c r="N48" i="18"/>
  <c r="N49" i="18"/>
  <c r="N207" i="18"/>
  <c r="N225" i="18"/>
  <c r="N320" i="18"/>
  <c r="N51" i="18"/>
  <c r="N229" i="18"/>
  <c r="N52" i="18"/>
  <c r="N50" i="18"/>
  <c r="R459" i="4" s="1"/>
  <c r="BG459" i="4" s="1"/>
  <c r="N53" i="18"/>
  <c r="N432" i="18"/>
  <c r="N309" i="18"/>
  <c r="N74" i="18"/>
  <c r="N324" i="18"/>
  <c r="R304" i="4" s="1"/>
  <c r="BG304" i="4" s="1"/>
  <c r="E39" i="9"/>
  <c r="N415" i="18"/>
  <c r="N416" i="18"/>
  <c r="N436" i="18"/>
  <c r="N418" i="18"/>
  <c r="N438" i="18"/>
  <c r="N439" i="18"/>
  <c r="N441" i="18"/>
  <c r="N437" i="18"/>
  <c r="N420" i="18"/>
  <c r="N446" i="18"/>
  <c r="E15" i="9"/>
  <c r="N195" i="18"/>
  <c r="E23" i="9"/>
  <c r="N306" i="18"/>
  <c r="N161" i="18"/>
  <c r="N162" i="18"/>
  <c r="E31" i="9"/>
  <c r="N354" i="18"/>
  <c r="N350" i="18"/>
  <c r="N344" i="18"/>
  <c r="R333" i="4" s="1"/>
  <c r="BG333" i="4" s="1"/>
  <c r="N346" i="18"/>
  <c r="N347" i="18"/>
  <c r="N349" i="18"/>
  <c r="E26" i="9"/>
  <c r="N248" i="18"/>
  <c r="N255" i="18"/>
  <c r="N250" i="18"/>
  <c r="N251" i="18"/>
  <c r="N252" i="18"/>
  <c r="N434" i="18"/>
  <c r="N254" i="18"/>
  <c r="N256" i="18"/>
  <c r="N257" i="18"/>
  <c r="N355" i="18"/>
  <c r="N258" i="18"/>
  <c r="N242" i="18"/>
  <c r="R203" i="4" s="1"/>
  <c r="BG203" i="4" s="1"/>
  <c r="N244" i="18"/>
  <c r="N246" i="18"/>
  <c r="R189" i="4" s="1"/>
  <c r="BG189" i="4" s="1"/>
  <c r="N430" i="18"/>
  <c r="E11" i="9"/>
  <c r="N119" i="18"/>
  <c r="N301" i="18"/>
  <c r="N120" i="18"/>
  <c r="N121" i="18"/>
  <c r="N122" i="18"/>
  <c r="N124" i="18"/>
  <c r="N209" i="18"/>
  <c r="N305" i="18"/>
  <c r="N125" i="18"/>
  <c r="N126" i="18"/>
  <c r="N127" i="18"/>
  <c r="N123" i="18"/>
  <c r="E34" i="9"/>
  <c r="N386" i="18"/>
  <c r="N387" i="18"/>
  <c r="N388" i="18"/>
  <c r="R411" i="4" s="1"/>
  <c r="BG411" i="4" s="1"/>
  <c r="N389" i="18"/>
  <c r="N384" i="18"/>
  <c r="N397" i="18"/>
  <c r="R431" i="4" s="1"/>
  <c r="BG431" i="4" s="1"/>
  <c r="N385" i="18"/>
  <c r="E25" i="9"/>
  <c r="N220" i="18"/>
  <c r="N221" i="18"/>
  <c r="N223" i="18"/>
  <c r="E21" i="9"/>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E27" i="9"/>
  <c r="N369" i="18"/>
  <c r="N264" i="18"/>
  <c r="N265" i="18"/>
  <c r="R276" i="4" s="1"/>
  <c r="BG276" i="4" s="1"/>
  <c r="N266" i="18"/>
  <c r="E4" i="9"/>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E5" i="9"/>
  <c r="G594" i="7"/>
  <c r="E7" i="9"/>
  <c r="G595" i="7"/>
  <c r="E29" i="9"/>
  <c r="G592" i="7"/>
  <c r="E17" i="9"/>
  <c r="G588" i="7"/>
  <c r="E8" i="9"/>
  <c r="G541" i="7"/>
  <c r="E38" i="9"/>
  <c r="G587" i="7"/>
  <c r="G596" i="7"/>
  <c r="G106" i="5"/>
  <c r="G105" i="5"/>
  <c r="G107" i="5"/>
  <c r="D21" i="20"/>
  <c r="D77" i="20"/>
  <c r="D96" i="20"/>
  <c r="D9" i="20"/>
  <c r="D52" i="20"/>
  <c r="D87" i="20"/>
  <c r="D15" i="20"/>
  <c r="D35" i="20"/>
  <c r="D92"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458" i="4" l="1"/>
  <c r="BG458" i="4" s="1"/>
  <c r="R174" i="4"/>
  <c r="BG174" i="4" s="1"/>
  <c r="R550" i="4"/>
  <c r="Q550" i="4" s="1"/>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Q520" i="4"/>
  <c r="Q508" i="4"/>
  <c r="Q509" i="4"/>
  <c r="Q507" i="4"/>
  <c r="Q505" i="4"/>
  <c r="Q506" i="4"/>
  <c r="Q305" i="4"/>
  <c r="Q446" i="4"/>
  <c r="Q335" i="4"/>
  <c r="Q333" i="4"/>
  <c r="Q304" i="4"/>
  <c r="Q306" i="4"/>
  <c r="H523" i="7"/>
  <c r="K523" i="7"/>
  <c r="H524" i="7"/>
  <c r="K524" i="7"/>
  <c r="H550" i="7"/>
  <c r="AK522" i="4" s="1"/>
  <c r="K550" i="7"/>
  <c r="H551" i="7"/>
  <c r="K551" i="7"/>
  <c r="H552" i="7"/>
  <c r="K552" i="7"/>
  <c r="H553" i="7"/>
  <c r="K553" i="7"/>
  <c r="H560" i="7"/>
  <c r="K560" i="7"/>
  <c r="G561" i="7"/>
  <c r="H561" i="7"/>
  <c r="K561" i="7"/>
  <c r="Q551" i="4" l="1"/>
  <c r="Q510" i="4"/>
  <c r="BG510" i="4"/>
  <c r="BG550" i="4"/>
  <c r="Q138" i="4"/>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BF208" i="4" s="1"/>
  <c r="AC170" i="4"/>
  <c r="BF170" i="4" s="1"/>
  <c r="AC169" i="4"/>
  <c r="BF169" i="4" s="1"/>
  <c r="AC168" i="4"/>
  <c r="BF168" i="4" s="1"/>
  <c r="AC154" i="4"/>
  <c r="BF154" i="4" s="1"/>
  <c r="AC153" i="4"/>
  <c r="BF153" i="4" s="1"/>
  <c r="AC152" i="4"/>
  <c r="BF152" i="4" s="1"/>
  <c r="AC106" i="4"/>
  <c r="BF106" i="4" s="1"/>
  <c r="AC198" i="4"/>
  <c r="BF198" i="4" s="1"/>
  <c r="AC110" i="4"/>
  <c r="AC32" i="4"/>
  <c r="AC45" i="4"/>
  <c r="AC79" i="4"/>
  <c r="AC368" i="4"/>
  <c r="AC365" i="4"/>
  <c r="AC367" i="4"/>
  <c r="AC113" i="4"/>
  <c r="BF113" i="4" s="1"/>
  <c r="AC49" i="4"/>
  <c r="BF49" i="4" s="1"/>
  <c r="AC71" i="4"/>
  <c r="BF71" i="4" s="1"/>
  <c r="AC58" i="4"/>
  <c r="BF58" i="4" s="1"/>
  <c r="AC90" i="4"/>
  <c r="BF90" i="4" s="1"/>
  <c r="AC91" i="4"/>
  <c r="BF91" i="4" s="1"/>
  <c r="AC41" i="4"/>
  <c r="BF41" i="4" s="1"/>
  <c r="AC364" i="4"/>
  <c r="BF364" i="4" s="1"/>
  <c r="AC82" i="4"/>
  <c r="BF82" i="4" s="1"/>
  <c r="AC107" i="4"/>
  <c r="AC65" i="4"/>
  <c r="AC111" i="4"/>
  <c r="AC9" i="4"/>
  <c r="AC108" i="4"/>
  <c r="AC86" i="4"/>
  <c r="AC95" i="4"/>
  <c r="AC114" i="4"/>
  <c r="BF114" i="4" s="1"/>
  <c r="AC109" i="4"/>
  <c r="BF109" i="4" s="1"/>
  <c r="AC34" i="4"/>
  <c r="BF34" i="4" s="1"/>
  <c r="AC366" i="4"/>
  <c r="BF366" i="4" s="1"/>
  <c r="AC369" i="4"/>
  <c r="BF369" i="4" s="1"/>
  <c r="AC112" i="4"/>
  <c r="BF112" i="4" s="1"/>
  <c r="AC67" i="4"/>
  <c r="BF67" i="4" s="1"/>
  <c r="AC23" i="4"/>
  <c r="BF23" i="4" s="1"/>
  <c r="AC83" i="4"/>
  <c r="BF83" i="4" s="1"/>
  <c r="AC287" i="4"/>
  <c r="AC220" i="4"/>
  <c r="BF384" i="4"/>
  <c r="BF355" i="4"/>
  <c r="BF335" i="4"/>
  <c r="BF334" i="4"/>
  <c r="BF333" i="4"/>
  <c r="BF306" i="4"/>
  <c r="BF305" i="4"/>
  <c r="BF304" i="4"/>
  <c r="BF278" i="4"/>
  <c r="BF277" i="4"/>
  <c r="BF276" i="4"/>
  <c r="BF189" i="4"/>
  <c r="BF186" i="4"/>
  <c r="BF175" i="4"/>
  <c r="BF174" i="4"/>
  <c r="BF151" i="4"/>
  <c r="BF150" i="4"/>
  <c r="BF149" i="4"/>
  <c r="BF136" i="4"/>
  <c r="BF129" i="4"/>
  <c r="BF77" i="4"/>
  <c r="BF64" i="4"/>
  <c r="BF61" i="4"/>
  <c r="BF60" i="4"/>
  <c r="BF57" i="4"/>
  <c r="BF56" i="4"/>
  <c r="BF55" i="4"/>
  <c r="BF36" i="4"/>
  <c r="BF33" i="4"/>
  <c r="BF30" i="4"/>
  <c r="BF27" i="4"/>
  <c r="BF26" i="4"/>
  <c r="BF21" i="4"/>
  <c r="AC375" i="4"/>
  <c r="AC374" i="4"/>
  <c r="AC373" i="4"/>
  <c r="AC372" i="4"/>
  <c r="AC371" i="4"/>
  <c r="AC370" i="4"/>
  <c r="BF370" i="4" s="1"/>
  <c r="AC363" i="4"/>
  <c r="BF363" i="4" s="1"/>
  <c r="AC362" i="4"/>
  <c r="BF362" i="4" s="1"/>
  <c r="AC361" i="4"/>
  <c r="BF361" i="4" s="1"/>
  <c r="AC360" i="4"/>
  <c r="BF360" i="4" s="1"/>
  <c r="AC359" i="4"/>
  <c r="BF359" i="4" s="1"/>
  <c r="AC358" i="4"/>
  <c r="BF358" i="4" s="1"/>
  <c r="AC327" i="4"/>
  <c r="AC326" i="4"/>
  <c r="AC325" i="4"/>
  <c r="AC324" i="4"/>
  <c r="AC323" i="4"/>
  <c r="AC322" i="4"/>
  <c r="AC272" i="4"/>
  <c r="AC271" i="4"/>
  <c r="AC270" i="4"/>
  <c r="AC269" i="4"/>
  <c r="BF269" i="4" s="1"/>
  <c r="AC268" i="4"/>
  <c r="BF268" i="4" s="1"/>
  <c r="AC267" i="4"/>
  <c r="BF267" i="4" s="1"/>
  <c r="AC184" i="4"/>
  <c r="BF184" i="4" s="1"/>
  <c r="AC183" i="4"/>
  <c r="BF183" i="4" s="1"/>
  <c r="AC182" i="4"/>
  <c r="BF182" i="4" s="1"/>
  <c r="AC181" i="4"/>
  <c r="BF181" i="4" s="1"/>
  <c r="AC180" i="4"/>
  <c r="AC178" i="4"/>
  <c r="AC70" i="4"/>
  <c r="AC16" i="4"/>
  <c r="AC8" i="4"/>
  <c r="AC7" i="4"/>
  <c r="BF16" i="4" l="1"/>
  <c r="BF324" i="4"/>
  <c r="BF287" i="4"/>
  <c r="BF107" i="4"/>
  <c r="BF110" i="4"/>
  <c r="BF270" i="4"/>
  <c r="BF371" i="4"/>
  <c r="BF108" i="4"/>
  <c r="BF368" i="4"/>
  <c r="BF211" i="4"/>
  <c r="BF271" i="4"/>
  <c r="BF372" i="4"/>
  <c r="BF272" i="4"/>
  <c r="BF373" i="4"/>
  <c r="BF70" i="4"/>
  <c r="BF24" i="4"/>
  <c r="BF8" i="4"/>
  <c r="BF323" i="4"/>
  <c r="BF375" i="4"/>
  <c r="BF63" i="4"/>
  <c r="BF188" i="4"/>
  <c r="BF357" i="4"/>
  <c r="BF86" i="4"/>
  <c r="BF365" i="4"/>
  <c r="BF210" i="4"/>
  <c r="BF325" i="4"/>
  <c r="BF22" i="4"/>
  <c r="BF66" i="4"/>
  <c r="BF202" i="4"/>
  <c r="BF385" i="4"/>
  <c r="BF9" i="4"/>
  <c r="BF79" i="4"/>
  <c r="BF328" i="4"/>
  <c r="BF178" i="4"/>
  <c r="BF326" i="4"/>
  <c r="BF69" i="4"/>
  <c r="BF203" i="4"/>
  <c r="BF386" i="4"/>
  <c r="BF111" i="4"/>
  <c r="BF45" i="4"/>
  <c r="BF329" i="4"/>
  <c r="BF7" i="4"/>
  <c r="BF322" i="4"/>
  <c r="BF374" i="4"/>
  <c r="BF62" i="4"/>
  <c r="BF187" i="4"/>
  <c r="BF356" i="4"/>
  <c r="BF95" i="4"/>
  <c r="BF367" i="4"/>
  <c r="BF209" i="4"/>
  <c r="BF180" i="4"/>
  <c r="BF327" i="4"/>
  <c r="BF25" i="4"/>
  <c r="BF74" i="4"/>
  <c r="BF204" i="4"/>
  <c r="BF65" i="4"/>
  <c r="BF32"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AP501" i="4" s="1"/>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AP443" i="4" s="1"/>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9" i="20" s="1"/>
  <c r="J79"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1" i="20" s="1"/>
  <c r="J81"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U443" i="4" s="1"/>
  <c r="I410" i="7"/>
  <c r="H634" i="7"/>
  <c r="I634" i="7"/>
  <c r="H411" i="7"/>
  <c r="I411" i="7"/>
  <c r="H412" i="7"/>
  <c r="I412" i="7"/>
  <c r="H413" i="7"/>
  <c r="I413" i="7"/>
  <c r="H414" i="7"/>
  <c r="I414" i="7"/>
  <c r="H415" i="7"/>
  <c r="I415" i="7"/>
  <c r="H416" i="7"/>
  <c r="I416" i="7"/>
  <c r="H417" i="7"/>
  <c r="I417" i="7"/>
  <c r="H418" i="7"/>
  <c r="I418" i="7"/>
  <c r="H419" i="7"/>
  <c r="D57" i="20" s="1"/>
  <c r="J57" i="20" s="1"/>
  <c r="I419" i="7"/>
  <c r="H420" i="7"/>
  <c r="D58" i="20" s="1"/>
  <c r="J58" i="20" s="1"/>
  <c r="I420" i="7"/>
  <c r="H421" i="7"/>
  <c r="D82" i="20" s="1"/>
  <c r="J82" i="20" s="1"/>
  <c r="I421" i="7"/>
  <c r="H422" i="7"/>
  <c r="I422" i="7"/>
  <c r="H423" i="7"/>
  <c r="I423" i="7"/>
  <c r="H424" i="7"/>
  <c r="J26" i="20" s="1"/>
  <c r="I424" i="7"/>
  <c r="H425" i="7"/>
  <c r="I425" i="7"/>
  <c r="H426" i="7"/>
  <c r="I426" i="7"/>
  <c r="H427" i="7"/>
  <c r="I427" i="7"/>
  <c r="H635" i="7"/>
  <c r="AP441" i="4" s="1"/>
  <c r="I635" i="7"/>
  <c r="H428" i="7"/>
  <c r="I428" i="7"/>
  <c r="H429" i="7"/>
  <c r="I429" i="7"/>
  <c r="H430" i="7"/>
  <c r="I430" i="7"/>
  <c r="H431" i="7"/>
  <c r="I431" i="7"/>
  <c r="H432" i="7"/>
  <c r="I432" i="7"/>
  <c r="H433" i="7"/>
  <c r="I433" i="7"/>
  <c r="H434" i="7"/>
  <c r="I434" i="7"/>
  <c r="H435" i="7"/>
  <c r="I435" i="7"/>
  <c r="H436" i="7"/>
  <c r="I436" i="7"/>
  <c r="H437" i="7"/>
  <c r="I437" i="7"/>
  <c r="D83" i="20"/>
  <c r="J83" i="20" s="1"/>
  <c r="H438" i="7"/>
  <c r="I438" i="7"/>
  <c r="D59" i="20"/>
  <c r="J59" i="20" s="1"/>
  <c r="D60" i="20"/>
  <c r="J60"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5" i="20" s="1"/>
  <c r="J85" i="20" s="1"/>
  <c r="I500" i="7"/>
  <c r="H681" i="7"/>
  <c r="I681" i="7"/>
  <c r="H680" i="7"/>
  <c r="I680" i="7"/>
  <c r="H664" i="7"/>
  <c r="I664" i="7"/>
  <c r="H658" i="7"/>
  <c r="I658" i="7"/>
  <c r="H503" i="7"/>
  <c r="AP445" i="4" s="1"/>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AP100" i="4" l="1"/>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P237" i="4"/>
  <c r="AU237" i="4"/>
  <c r="AK501" i="4"/>
  <c r="Q479" i="4"/>
  <c r="Q522" i="4"/>
  <c r="Q457" i="4"/>
  <c r="Q459" i="4"/>
  <c r="Q501" i="4"/>
  <c r="Q458" i="4"/>
  <c r="Q441" i="4"/>
  <c r="BD441" i="4" s="1"/>
  <c r="Q502" i="4"/>
  <c r="Q549" i="4"/>
  <c r="Q237" i="4"/>
  <c r="Q443" i="4"/>
  <c r="BD443" i="4" s="1"/>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BD163" i="4" s="1"/>
  <c r="Q226" i="4"/>
  <c r="Q255" i="4"/>
  <c r="BD255" i="4" s="1"/>
  <c r="Q13" i="4"/>
  <c r="BD13" i="4" s="1"/>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BD257" i="4" s="1"/>
  <c r="Q78" i="4"/>
  <c r="BD78" i="4" s="1"/>
  <c r="Q224" i="4"/>
  <c r="Q256" i="4"/>
  <c r="BD256" i="4" s="1"/>
  <c r="Q132" i="4"/>
  <c r="Q233" i="4"/>
  <c r="Q263" i="4"/>
  <c r="Q264" i="4"/>
  <c r="Q243" i="4"/>
  <c r="Q39" i="4"/>
  <c r="Q51" i="4"/>
  <c r="Q127" i="4"/>
  <c r="Q126" i="4"/>
  <c r="Q128" i="4"/>
  <c r="Q334" i="4"/>
  <c r="Q557" i="4"/>
  <c r="Q558" i="4"/>
  <c r="Q559" i="4"/>
  <c r="Q524" i="4"/>
  <c r="Q523" i="4"/>
  <c r="Q525" i="4"/>
  <c r="Q172" i="4"/>
  <c r="Q173" i="4"/>
  <c r="Q171" i="4"/>
  <c r="Q97" i="4"/>
  <c r="Q102" i="4"/>
  <c r="Q99" i="4"/>
  <c r="Q101" i="4"/>
  <c r="Q251" i="4"/>
  <c r="BD251" i="4" s="1"/>
  <c r="Q166" i="4"/>
  <c r="BD166" i="4" s="1"/>
  <c r="Q98" i="4"/>
  <c r="Q100" i="4"/>
  <c r="Q221" i="4"/>
  <c r="Q92" i="4"/>
  <c r="BD92" i="4" s="1"/>
  <c r="Q37" i="4"/>
  <c r="BD37" i="4" s="1"/>
  <c r="Q19" i="4"/>
  <c r="BD19" i="4" s="1"/>
  <c r="Q223" i="4"/>
  <c r="Q252" i="4"/>
  <c r="BD252" i="4" s="1"/>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BD254" i="4" s="1"/>
  <c r="Q225" i="4"/>
  <c r="Q12" i="4"/>
  <c r="BD12" i="4" s="1"/>
  <c r="Q130" i="4"/>
  <c r="BD130" i="4" s="1"/>
  <c r="Q347" i="4"/>
  <c r="Q348" i="4"/>
  <c r="Q344" i="4"/>
  <c r="Q346" i="4"/>
  <c r="Q165" i="4"/>
  <c r="Q139" i="4"/>
  <c r="Q161" i="4"/>
  <c r="Q164" i="4"/>
  <c r="Q125" i="4"/>
  <c r="Q117" i="4"/>
  <c r="Q120" i="4"/>
  <c r="Q17" i="4"/>
  <c r="BD17" i="4" s="1"/>
  <c r="Q222" i="4"/>
  <c r="Q43" i="4"/>
  <c r="BD43" i="4" s="1"/>
  <c r="Q253" i="4"/>
  <c r="BD253" i="4" s="1"/>
  <c r="Q452" i="4"/>
  <c r="Q473" i="4"/>
  <c r="Q451" i="4"/>
  <c r="Q453" i="4"/>
  <c r="Q115" i="4"/>
  <c r="BD115" i="4" s="1"/>
  <c r="Q229" i="4"/>
  <c r="Q258" i="4"/>
  <c r="BD258" i="4" s="1"/>
  <c r="Q103" i="4"/>
  <c r="BD103" i="4" s="1"/>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BD135" i="4" s="1"/>
  <c r="Q133" i="4"/>
  <c r="BD133" i="4" s="1"/>
  <c r="Q134" i="4"/>
  <c r="BD134" i="4" s="1"/>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2" i="20"/>
  <c r="J62" i="20" s="1"/>
  <c r="D25" i="20"/>
  <c r="J25" i="20" s="1"/>
  <c r="D12" i="20"/>
  <c r="J12" i="20" s="1"/>
  <c r="D94" i="20"/>
  <c r="J94" i="20" s="1"/>
  <c r="D88" i="20"/>
  <c r="J88" i="20" s="1"/>
  <c r="D54" i="20"/>
  <c r="J54" i="20" s="1"/>
  <c r="D64" i="20"/>
  <c r="J64" i="20" s="1"/>
  <c r="D23" i="20"/>
  <c r="J23" i="20" s="1"/>
  <c r="D53" i="20"/>
  <c r="J53" i="20" s="1"/>
  <c r="D55" i="20"/>
  <c r="J55" i="20" s="1"/>
  <c r="D36" i="20"/>
  <c r="J36" i="20" s="1"/>
  <c r="D61" i="20"/>
  <c r="J61" i="20" s="1"/>
  <c r="D43" i="20"/>
  <c r="J43" i="20" s="1"/>
  <c r="D8" i="20"/>
  <c r="J8" i="20" s="1"/>
  <c r="D99" i="20"/>
  <c r="J99" i="20" s="1"/>
  <c r="D63" i="20"/>
  <c r="J63" i="20" s="1"/>
  <c r="D84" i="20"/>
  <c r="J84" i="20" s="1"/>
  <c r="D91" i="20"/>
  <c r="J91" i="20" s="1"/>
  <c r="J32" i="20"/>
  <c r="D100" i="5"/>
  <c r="D86" i="20"/>
  <c r="J86" i="20" s="1"/>
  <c r="D99" i="5"/>
  <c r="D80" i="20"/>
  <c r="J80" i="20" s="1"/>
  <c r="J31" i="20"/>
  <c r="D30" i="20"/>
  <c r="J30" i="20" s="1"/>
  <c r="D65" i="20"/>
  <c r="J65" i="20" s="1"/>
  <c r="D92" i="5"/>
  <c r="D91" i="5"/>
  <c r="D18" i="20"/>
  <c r="J18" i="20" s="1"/>
  <c r="D38" i="20"/>
  <c r="J38" i="20" s="1"/>
  <c r="D72" i="20"/>
  <c r="J72" i="20" s="1"/>
  <c r="D66" i="20"/>
  <c r="J66" i="20" s="1"/>
  <c r="D93" i="5"/>
  <c r="D94" i="5"/>
  <c r="D48" i="20"/>
  <c r="J48" i="20" s="1"/>
  <c r="D17" i="20"/>
  <c r="J17" i="20" s="1"/>
  <c r="D46" i="20"/>
  <c r="J46" i="20" s="1"/>
  <c r="D89" i="20"/>
  <c r="J89" i="20" s="1"/>
  <c r="D78" i="20"/>
  <c r="J78" i="20" s="1"/>
  <c r="D71" i="20"/>
  <c r="J71" i="20" s="1"/>
  <c r="D11" i="20"/>
  <c r="J11" i="20" s="1"/>
  <c r="D50" i="20"/>
  <c r="J50" i="20" s="1"/>
  <c r="D56" i="20"/>
  <c r="J56" i="20" s="1"/>
  <c r="D101" i="5"/>
  <c r="D69" i="20"/>
  <c r="J69" i="20" s="1"/>
  <c r="D102" i="5"/>
  <c r="D39" i="20"/>
  <c r="J39" i="20" s="1"/>
  <c r="D68" i="20"/>
  <c r="J68" i="20" s="1"/>
  <c r="D95" i="5"/>
  <c r="D96" i="5"/>
  <c r="D14" i="20"/>
  <c r="J14" i="20" s="1"/>
  <c r="D98" i="5"/>
  <c r="D97" i="5"/>
  <c r="D67" i="20"/>
  <c r="J67" i="20" s="1"/>
  <c r="D19" i="20"/>
  <c r="J19" i="20" s="1"/>
  <c r="D7" i="20"/>
  <c r="J7" i="20" s="1"/>
  <c r="D49" i="20"/>
  <c r="J49" i="20" s="1"/>
  <c r="D90" i="20"/>
  <c r="J90" i="20" s="1"/>
  <c r="D22" i="20"/>
  <c r="J22" i="20" s="1"/>
  <c r="D4" i="20"/>
  <c r="J4" i="20" s="1"/>
  <c r="D98" i="20"/>
  <c r="J98" i="20" s="1"/>
  <c r="D103" i="5"/>
  <c r="D104" i="5"/>
  <c r="D70" i="20"/>
  <c r="J70" i="20" s="1"/>
  <c r="D6" i="20"/>
  <c r="J6" i="20" s="1"/>
  <c r="D93" i="20"/>
  <c r="J93"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557" i="4" l="1"/>
  <c r="BD559" i="4"/>
  <c r="BD558" i="4"/>
  <c r="BD523" i="4"/>
  <c r="T3" i="4"/>
  <c r="BD3" i="4"/>
  <c r="BD4" i="4"/>
  <c r="T4" i="4"/>
  <c r="T548" i="4"/>
  <c r="T546" i="4"/>
  <c r="T556" i="4"/>
  <c r="T547" i="4"/>
  <c r="T555" i="4"/>
  <c r="T533" i="4"/>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4" i="7" a="1"/>
  <c r="E864" i="7" s="1"/>
  <c r="E872" i="7" a="1"/>
  <c r="E872" i="7" s="1"/>
  <c r="E865" i="7" a="1"/>
  <c r="E865" i="7" s="1"/>
  <c r="E873" i="7" a="1"/>
  <c r="E873" i="7" s="1"/>
  <c r="E881" i="7" a="1"/>
  <c r="E881" i="7" s="1"/>
  <c r="E866" i="7" a="1"/>
  <c r="E866" i="7" s="1"/>
  <c r="E874" i="7" a="1"/>
  <c r="E874" i="7" s="1"/>
  <c r="E882" i="7" a="1"/>
  <c r="E882" i="7" s="1"/>
  <c r="E867" i="7" a="1"/>
  <c r="E867" i="7" s="1"/>
  <c r="E875" i="7" a="1"/>
  <c r="E875" i="7" s="1"/>
  <c r="E883" i="7" a="1"/>
  <c r="E883" i="7" s="1"/>
  <c r="E884" i="7" a="1"/>
  <c r="E884" i="7" s="1"/>
  <c r="E878" i="7" a="1"/>
  <c r="E878" i="7" s="1"/>
  <c r="E868" i="7" a="1"/>
  <c r="E868" i="7" s="1"/>
  <c r="E876" i="7" a="1"/>
  <c r="E876" i="7" s="1"/>
  <c r="E869" i="7" a="1"/>
  <c r="E869" i="7" s="1"/>
  <c r="E877" i="7" a="1"/>
  <c r="E877" i="7" s="1"/>
  <c r="E885" i="7" a="1"/>
  <c r="E885" i="7" s="1"/>
  <c r="E870" i="7" a="1"/>
  <c r="E870" i="7" s="1"/>
  <c r="E871" i="7" a="1"/>
  <c r="E871" i="7" s="1"/>
  <c r="E879" i="7" a="1"/>
  <c r="E879" i="7" s="1"/>
  <c r="E880" i="7" a="1"/>
  <c r="E880" i="7" s="1"/>
  <c r="E858" i="7" a="1"/>
  <c r="E858" i="7" s="1"/>
  <c r="E860" i="7" a="1"/>
  <c r="E860" i="7" s="1"/>
  <c r="E862" i="7" a="1"/>
  <c r="E862" i="7" s="1"/>
  <c r="E863" i="7" a="1"/>
  <c r="E863" i="7" s="1"/>
  <c r="E859" i="7" a="1"/>
  <c r="E859" i="7" s="1"/>
  <c r="E861" i="7" a="1"/>
  <c r="E861"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BC533" i="4" l="1"/>
  <c r="U533" i="4"/>
  <c r="U555" i="4"/>
  <c r="BC555" i="4"/>
  <c r="BC547" i="4"/>
  <c r="U547" i="4"/>
  <c r="BC556" i="4"/>
  <c r="U556" i="4"/>
  <c r="BC546" i="4"/>
  <c r="U546" i="4"/>
  <c r="U548" i="4"/>
  <c r="BC548" i="4"/>
  <c r="U4" i="4"/>
  <c r="BC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s="1"/>
  <c r="BC64" i="4" s="1"/>
  <c r="T515" i="4" l="1"/>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355" i="4" l="1"/>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BD525" i="4" l="1"/>
  <c r="BD524" i="4"/>
  <c r="BD67" i="4" l="1"/>
  <c r="BD66" i="4" l="1"/>
  <c r="BD65" i="4" l="1"/>
  <c r="BD9" i="4"/>
  <c r="BD23" i="4" l="1"/>
  <c r="BD32" i="4" l="1"/>
  <c r="BD34" i="4"/>
  <c r="BD41" i="4" l="1"/>
  <c r="BD45" i="4"/>
  <c r="BD49" i="4" l="1"/>
  <c r="BD58" i="4" l="1"/>
  <c r="BD69" i="4"/>
  <c r="BD71" i="4" l="1"/>
  <c r="BD74" i="4" l="1"/>
  <c r="BD77" i="4" l="1"/>
  <c r="BD79" i="4"/>
  <c r="BD82" i="4" l="1"/>
  <c r="BD83" i="4" l="1"/>
  <c r="BD86" i="4"/>
  <c r="BD90" i="4" l="1"/>
  <c r="BD91" i="4" l="1"/>
  <c r="BD93" i="4"/>
  <c r="BD95" i="4"/>
  <c r="BD107" i="4" l="1"/>
  <c r="BD106" i="4" l="1"/>
  <c r="BD108" i="4" l="1"/>
  <c r="BD109" i="4" l="1"/>
  <c r="BD110" i="4" l="1"/>
  <c r="BD111" i="4"/>
  <c r="BD112" i="4"/>
  <c r="BD113" i="4" l="1"/>
  <c r="BD114" i="4"/>
  <c r="BD171" i="4" l="1"/>
  <c r="BD172" i="4" l="1"/>
  <c r="BD173" i="4"/>
  <c r="BD196" i="4" l="1"/>
  <c r="BD197" i="4"/>
  <c r="BD199" i="4" l="1"/>
  <c r="BD198" i="4" l="1"/>
  <c r="BD200" i="4"/>
  <c r="BD201" i="4" l="1"/>
  <c r="BD364" i="4" l="1"/>
  <c r="BD365" i="4" l="1"/>
  <c r="BD366" i="4" l="1"/>
  <c r="BD367" i="4" l="1"/>
  <c r="BD368" i="4"/>
  <c r="BD369" i="4" l="1"/>
  <c r="BD420" i="4" l="1"/>
  <c r="BD421" i="4" l="1"/>
  <c r="BD422" i="4"/>
  <c r="BD489" i="4"/>
  <c r="BD96" i="4"/>
  <c r="BD119" i="4"/>
  <c r="BD237" i="4"/>
  <c r="BD25" i="4"/>
  <c r="BD26" i="4"/>
  <c r="BD250" i="4"/>
  <c r="BD394" i="4"/>
  <c r="BD554" i="4"/>
  <c r="BD75" i="4"/>
  <c r="BD267" i="4"/>
  <c r="BD395" i="4"/>
  <c r="BD539" i="4"/>
  <c r="BD380" i="4"/>
  <c r="BD508" i="4"/>
  <c r="BD227" i="4"/>
  <c r="BD402" i="4"/>
  <c r="BD158" i="4"/>
  <c r="BD302" i="4"/>
  <c r="BD446" i="4"/>
  <c r="BD225" i="4"/>
  <c r="BD63" i="4"/>
  <c r="BD239" i="4"/>
  <c r="BD415" i="4"/>
  <c r="BD129" i="4"/>
  <c r="BD353" i="4"/>
  <c r="BD18" i="4"/>
  <c r="BD386" i="4"/>
  <c r="BD488" i="4"/>
  <c r="BD484" i="4"/>
  <c r="BD21" i="4"/>
  <c r="BD169" i="4"/>
  <c r="BD325" i="4"/>
  <c r="BD469" i="4"/>
  <c r="BD102" i="4"/>
  <c r="BD262" i="4"/>
  <c r="BD390" i="4"/>
  <c r="BD518" i="4"/>
  <c r="BD147" i="4"/>
  <c r="BD499" i="4"/>
  <c r="BD151" i="4"/>
  <c r="BD311" i="4"/>
  <c r="BD455" i="4"/>
  <c r="BD361" i="4"/>
  <c r="BD505" i="4"/>
  <c r="BD195" i="4"/>
  <c r="BD24" i="4"/>
  <c r="BD184" i="4"/>
  <c r="BD344" i="4"/>
  <c r="BD504" i="4"/>
  <c r="BD60" i="4"/>
  <c r="BD125" i="4"/>
  <c r="BD269" i="4"/>
  <c r="BD413" i="4"/>
  <c r="BD128" i="4"/>
  <c r="BD304" i="4"/>
  <c r="BD464" i="4"/>
  <c r="BD162" i="4"/>
  <c r="BD502" i="4"/>
  <c r="BD51" i="4"/>
  <c r="BD514" i="4"/>
  <c r="BD57" i="4"/>
  <c r="BD42" i="4"/>
  <c r="BD266" i="4"/>
  <c r="BD410" i="4"/>
  <c r="BD204" i="4"/>
  <c r="BD123" i="4"/>
  <c r="BD283" i="4"/>
  <c r="BD411" i="4"/>
  <c r="BD555" i="4"/>
  <c r="BD396" i="4"/>
  <c r="BD291" i="4"/>
  <c r="BD14" i="4"/>
  <c r="BD174" i="4"/>
  <c r="BD318" i="4"/>
  <c r="BD462" i="4"/>
  <c r="BD289" i="4"/>
  <c r="BD127" i="4"/>
  <c r="BD271" i="4"/>
  <c r="BD431" i="4"/>
  <c r="BD145" i="4"/>
  <c r="BD401" i="4"/>
  <c r="BD211" i="4"/>
  <c r="BD418" i="4"/>
  <c r="BD468" i="4"/>
  <c r="BD439" i="4"/>
  <c r="BD397" i="4"/>
  <c r="BD356" i="4"/>
  <c r="BD500" i="4"/>
  <c r="BD278" i="4"/>
  <c r="BD406" i="4"/>
  <c r="BD534" i="4"/>
  <c r="BD179" i="4"/>
  <c r="BD547" i="4"/>
  <c r="BD540" i="4"/>
  <c r="BD167" i="4"/>
  <c r="BD327" i="4"/>
  <c r="BD471" i="4"/>
  <c r="BD217" i="4"/>
  <c r="BD377" i="4"/>
  <c r="BD521" i="4"/>
  <c r="BD259" i="4"/>
  <c r="BD40" i="4"/>
  <c r="BD170" i="4"/>
  <c r="BD360" i="4"/>
  <c r="BD520" i="4"/>
  <c r="BD76" i="4"/>
  <c r="BD141" i="4"/>
  <c r="BD285" i="4"/>
  <c r="BD429" i="4"/>
  <c r="BD144" i="4"/>
  <c r="BD320" i="4"/>
  <c r="BD480" i="4"/>
  <c r="BD131" i="4"/>
  <c r="BD288" i="4"/>
  <c r="BD341" i="4"/>
  <c r="BD73" i="4"/>
  <c r="BD122" i="4"/>
  <c r="BD298" i="4"/>
  <c r="BD458" i="4"/>
  <c r="BD236" i="4"/>
  <c r="BD139" i="4"/>
  <c r="BD299" i="4"/>
  <c r="BD427" i="4"/>
  <c r="BD188" i="4"/>
  <c r="BD412" i="4"/>
  <c r="BD226" i="4"/>
  <c r="BD339" i="4"/>
  <c r="BD30" i="4"/>
  <c r="BD190" i="4"/>
  <c r="BD334" i="4"/>
  <c r="BD478" i="4"/>
  <c r="BD337" i="4"/>
  <c r="BD143" i="4"/>
  <c r="BD303" i="4"/>
  <c r="BD463" i="4"/>
  <c r="BD161" i="4"/>
  <c r="BD417" i="4"/>
  <c r="BD146" i="4"/>
  <c r="BD466" i="4"/>
  <c r="BD451" i="4"/>
  <c r="BD545" i="4"/>
  <c r="BD118" i="4"/>
  <c r="BD100" i="4"/>
  <c r="BD244" i="4"/>
  <c r="BD372" i="4"/>
  <c r="BD516" i="4"/>
  <c r="BD85" i="4"/>
  <c r="BD229" i="4"/>
  <c r="BD357" i="4"/>
  <c r="BD501" i="4"/>
  <c r="BD150" i="4"/>
  <c r="BD294" i="4"/>
  <c r="BD210" i="4"/>
  <c r="BD550" i="4"/>
  <c r="BD243" i="4"/>
  <c r="BD99" i="4"/>
  <c r="BD183" i="4"/>
  <c r="BD343" i="4"/>
  <c r="BD487" i="4"/>
  <c r="BD233" i="4"/>
  <c r="BD393" i="4"/>
  <c r="BD537" i="4"/>
  <c r="BD307" i="4"/>
  <c r="BD56" i="4"/>
  <c r="BD216" i="4"/>
  <c r="BD376" i="4"/>
  <c r="BD536" i="4"/>
  <c r="BD208" i="4"/>
  <c r="BD157" i="4"/>
  <c r="BD301" i="4"/>
  <c r="BD445" i="4"/>
  <c r="BD160" i="4"/>
  <c r="BD336" i="4"/>
  <c r="BD496" i="4"/>
  <c r="BD453" i="4"/>
  <c r="BD8" i="4"/>
  <c r="BD44" i="4"/>
  <c r="BD340" i="4"/>
  <c r="BD6" i="4"/>
  <c r="BD89" i="4"/>
  <c r="BD138" i="4"/>
  <c r="BD314" i="4"/>
  <c r="BD474" i="4"/>
  <c r="BD268" i="4"/>
  <c r="BD155" i="4"/>
  <c r="BD315" i="4"/>
  <c r="BD168" i="4"/>
  <c r="BD428" i="4"/>
  <c r="BD290" i="4"/>
  <c r="BD387" i="4"/>
  <c r="BD46" i="4"/>
  <c r="BD206" i="4"/>
  <c r="BD350" i="4"/>
  <c r="BD494" i="4"/>
  <c r="BD385" i="4"/>
  <c r="BD159" i="4"/>
  <c r="BD319" i="4"/>
  <c r="BD479" i="4"/>
  <c r="BD193" i="4"/>
  <c r="BD465" i="4"/>
  <c r="BD178" i="4"/>
  <c r="BD246" i="4"/>
  <c r="BD136" i="4"/>
  <c r="BD324" i="4"/>
  <c r="BD84" i="4"/>
  <c r="BD116" i="4"/>
  <c r="BD260" i="4"/>
  <c r="BD388" i="4"/>
  <c r="BD532" i="4"/>
  <c r="BD101" i="4"/>
  <c r="BD245" i="4"/>
  <c r="BD373" i="4"/>
  <c r="BD517" i="4"/>
  <c r="BD182" i="4"/>
  <c r="BD310" i="4"/>
  <c r="BD438" i="4"/>
  <c r="BD275" i="4"/>
  <c r="BD7" i="4"/>
  <c r="BD215" i="4"/>
  <c r="BD359" i="4"/>
  <c r="BD503" i="4"/>
  <c r="BD249" i="4"/>
  <c r="BD409" i="4"/>
  <c r="BD553" i="4"/>
  <c r="BD355" i="4"/>
  <c r="BD72" i="4"/>
  <c r="BD232" i="4"/>
  <c r="BD392" i="4"/>
  <c r="BD552" i="4"/>
  <c r="BD124" i="4"/>
  <c r="BD154" i="4"/>
  <c r="BD317" i="4"/>
  <c r="BD461" i="4"/>
  <c r="BD16" i="4"/>
  <c r="BD192" i="4"/>
  <c r="BD352" i="4"/>
  <c r="BD512" i="4"/>
  <c r="BD181" i="4"/>
  <c r="BD312" i="4"/>
  <c r="BD541" i="4"/>
  <c r="BD68" i="4"/>
  <c r="BD22" i="4"/>
  <c r="BD530" i="4"/>
  <c r="BD105" i="4"/>
  <c r="BD186" i="4"/>
  <c r="BD330" i="4"/>
  <c r="BD490" i="4"/>
  <c r="BD316" i="4"/>
  <c r="BD187" i="4"/>
  <c r="BD331" i="4"/>
  <c r="BD459" i="4"/>
  <c r="BD284" i="4"/>
  <c r="BD209" i="4"/>
  <c r="BD354" i="4"/>
  <c r="BD435" i="4"/>
  <c r="BD62" i="4"/>
  <c r="BD222" i="4"/>
  <c r="BD382" i="4"/>
  <c r="BD510" i="4"/>
  <c r="BD433" i="4"/>
  <c r="BD175" i="4"/>
  <c r="BD335" i="4"/>
  <c r="BD495" i="4"/>
  <c r="BD241" i="4"/>
  <c r="BD481" i="4"/>
  <c r="BD194" i="4"/>
  <c r="BD528" i="4"/>
  <c r="BD309" i="4"/>
  <c r="BD345" i="4"/>
  <c r="BD212" i="4"/>
  <c r="BD132" i="4"/>
  <c r="BD276" i="4"/>
  <c r="BD404" i="4"/>
  <c r="BD548" i="4"/>
  <c r="BD117" i="4"/>
  <c r="BD261" i="4"/>
  <c r="BD389" i="4"/>
  <c r="BD533" i="4"/>
  <c r="BD153" i="4"/>
  <c r="BD326" i="4"/>
  <c r="BD454" i="4"/>
  <c r="BD370" i="4"/>
  <c r="BD323" i="4"/>
  <c r="BD39" i="4"/>
  <c r="BD231" i="4"/>
  <c r="BD375" i="4"/>
  <c r="BD519" i="4"/>
  <c r="BD265" i="4"/>
  <c r="BD403" i="4"/>
  <c r="BD88" i="4"/>
  <c r="BD248" i="4"/>
  <c r="BD408" i="4"/>
  <c r="BD140" i="4"/>
  <c r="BD189" i="4"/>
  <c r="BD333" i="4"/>
  <c r="BD477" i="4"/>
  <c r="BD48" i="4"/>
  <c r="BD224" i="4"/>
  <c r="BD384" i="4"/>
  <c r="BD544" i="4"/>
  <c r="BD50" i="4"/>
  <c r="BD228" i="4"/>
  <c r="BD38" i="4"/>
  <c r="BD185" i="4"/>
  <c r="BD121" i="4"/>
  <c r="BD202" i="4"/>
  <c r="BD346" i="4"/>
  <c r="BD506" i="4"/>
  <c r="BD11" i="4"/>
  <c r="BD203" i="4"/>
  <c r="BD347" i="4"/>
  <c r="BD475" i="4"/>
  <c r="BD300" i="4"/>
  <c r="BD460" i="4"/>
  <c r="BD434" i="4"/>
  <c r="BD483" i="4"/>
  <c r="BD94" i="4"/>
  <c r="BD238" i="4"/>
  <c r="BD398" i="4"/>
  <c r="BD15" i="4"/>
  <c r="BD191" i="4"/>
  <c r="BD351" i="4"/>
  <c r="BD511" i="4"/>
  <c r="BD273" i="4"/>
  <c r="BD497" i="4"/>
  <c r="BD242" i="4"/>
  <c r="BD5" i="4"/>
  <c r="BD61" i="4"/>
  <c r="BD180" i="4"/>
  <c r="BD53" i="4"/>
  <c r="BD20" i="4"/>
  <c r="BD148" i="4"/>
  <c r="BD292" i="4"/>
  <c r="BD436" i="4"/>
  <c r="BD526" i="4"/>
  <c r="BD149" i="4"/>
  <c r="BD277" i="4"/>
  <c r="BD405" i="4"/>
  <c r="BD549" i="4"/>
  <c r="BD214" i="4"/>
  <c r="BD342" i="4"/>
  <c r="BD470" i="4"/>
  <c r="BD498" i="4"/>
  <c r="BD371" i="4"/>
  <c r="BD55" i="4"/>
  <c r="BD247" i="4"/>
  <c r="BD391" i="4"/>
  <c r="BD535" i="4"/>
  <c r="BD297" i="4"/>
  <c r="BD457" i="4"/>
  <c r="BD322" i="4"/>
  <c r="BD467" i="4"/>
  <c r="BD104" i="4"/>
  <c r="BD264" i="4"/>
  <c r="BD456" i="4"/>
  <c r="BD531" i="4"/>
  <c r="BD156" i="4"/>
  <c r="BD205" i="4"/>
  <c r="BD349" i="4"/>
  <c r="BD493" i="4"/>
  <c r="BD64" i="4"/>
  <c r="BD240" i="4"/>
  <c r="BD400" i="4"/>
  <c r="BD98" i="4"/>
  <c r="BD374" i="4"/>
  <c r="BD432" i="4"/>
  <c r="BD213" i="4"/>
  <c r="BD54" i="4"/>
  <c r="BD306" i="4"/>
  <c r="BD137" i="4"/>
  <c r="BD218" i="4"/>
  <c r="BD362" i="4"/>
  <c r="BD522" i="4"/>
  <c r="BD27" i="4"/>
  <c r="BD219" i="4"/>
  <c r="BD363" i="4"/>
  <c r="BD491" i="4"/>
  <c r="BD332" i="4"/>
  <c r="BD476" i="4"/>
  <c r="BD482" i="4"/>
  <c r="BD126" i="4"/>
  <c r="BD270" i="4"/>
  <c r="BD414" i="4"/>
  <c r="BD97" i="4"/>
  <c r="BD31" i="4"/>
  <c r="BD207" i="4"/>
  <c r="BD383" i="4"/>
  <c r="BD543" i="4"/>
  <c r="BD305" i="4"/>
  <c r="BD513" i="4"/>
  <c r="BD274" i="4"/>
  <c r="BD52" i="4"/>
  <c r="BD295" i="4"/>
  <c r="BD485" i="4"/>
  <c r="BD36" i="4"/>
  <c r="BD164" i="4"/>
  <c r="BD308" i="4"/>
  <c r="BD452" i="4"/>
  <c r="BD542" i="4"/>
  <c r="BD165" i="4"/>
  <c r="BD293" i="4"/>
  <c r="BD437" i="4"/>
  <c r="BD527" i="4"/>
  <c r="BD230" i="4"/>
  <c r="BD358" i="4"/>
  <c r="BD486" i="4"/>
  <c r="BD556" i="4"/>
  <c r="BD419" i="4"/>
  <c r="BD70" i="4"/>
  <c r="BD87" i="4"/>
  <c r="BD263" i="4"/>
  <c r="BD407" i="4"/>
  <c r="BD551" i="4"/>
  <c r="BD313" i="4"/>
  <c r="BD473" i="4"/>
  <c r="BD546" i="4"/>
  <c r="BD515" i="4"/>
  <c r="BD120" i="4"/>
  <c r="BD296" i="4"/>
  <c r="BD472" i="4"/>
  <c r="BD35" i="4"/>
  <c r="BD10" i="4"/>
  <c r="BD234" i="4"/>
  <c r="BD378" i="4"/>
  <c r="BD538" i="4"/>
  <c r="BD59" i="4"/>
  <c r="BD235" i="4"/>
  <c r="BD379" i="4"/>
  <c r="BD507" i="4"/>
  <c r="BD348" i="4"/>
  <c r="BD492" i="4"/>
  <c r="BD152" i="4"/>
  <c r="BD28" i="4"/>
  <c r="BD29" i="4"/>
  <c r="BD221" i="4"/>
  <c r="BD381" i="4"/>
  <c r="BD509" i="4"/>
  <c r="BD142" i="4"/>
  <c r="BD286" i="4"/>
  <c r="BD430" i="4"/>
  <c r="BD177" i="4"/>
  <c r="BD47" i="4"/>
  <c r="BD223" i="4"/>
  <c r="BD399" i="4"/>
  <c r="BD81" i="4"/>
  <c r="BD321" i="4"/>
  <c r="BD529" i="4"/>
  <c r="BD338" i="4"/>
  <c r="BD80" i="4"/>
  <c r="BD272" i="4"/>
  <c r="BD416" i="4"/>
  <c r="BD33" i="4"/>
</calcChain>
</file>

<file path=xl/sharedStrings.xml><?xml version="1.0" encoding="utf-8"?>
<sst xmlns="http://schemas.openxmlformats.org/spreadsheetml/2006/main" count="11473" uniqueCount="3392">
  <si>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</si>
  <si>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</si>
  <si>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</si>
  <si>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</si>
  <si>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</si>
  <si>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</si>
  <si>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</si>
  <si>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</si>
  <si>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</si>
  <si>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</si>
  <si>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</si>
  <si>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</si>
  <si>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</si>
  <si>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</si>
  <si>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</si>
  <si>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</si>
  <si>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</si>
  <si>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</si>
  <si>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</si>
  <si>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</si>
  <si>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</si>
  <si>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</si>
  <si>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</si>
  <si>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</si>
  <si>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</si>
  <si>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</si>
  <si>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</si>
  <si>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</si>
  <si>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</si>
  <si>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</si>
  <si>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</si>
  <si>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</si>
  <si>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</si>
  <si>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</si>
  <si>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</si>
  <si>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</si>
  <si>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</si>
  <si>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</si>
  <si>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</si>
  <si>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</si>
  <si>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</si>
  <si>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</si>
  <si>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</si>
  <si>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</si>
  <si>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</si>
  <si>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</si>
  <si>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</si>
  <si>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</si>
  <si>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</si>
  <si>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</si>
  <si>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</si>
  <si>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</si>
  <si>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</si>
  <si>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</si>
  <si>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</si>
  <si>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</si>
  <si>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</si>
  <si>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</si>
  <si>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</si>
  <si>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</si>
  <si>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</si>
  <si>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</si>
  <si>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</si>
  <si>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</si>
  <si>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</si>
  <si>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</si>
  <si>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</si>
  <si>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</si>
  <si>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</si>
  <si>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</si>
  <si>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</si>
  <si>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</si>
  <si>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</si>
  <si>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</si>
  <si>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</si>
  <si>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</si>
  <si>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</si>
  <si>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</si>
  <si>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</si>
  <si>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</si>
  <si>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</si>
  <si>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</si>
  <si>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</si>
  <si>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</si>
  <si>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</si>
  <si>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</si>
  <si>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</si>
  <si>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</si>
  <si>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</si>
  <si>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</si>
  <si>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</si>
  <si>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</si>
  <si>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</si>
  <si>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</si>
  <si>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</si>
  <si>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</si>
  <si>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</si>
  <si>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</si>
  <si>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</si>
  <si>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</si>
  <si>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</si>
  <si>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</si>
  <si>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</si>
  <si>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</si>
  <si>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</si>
  <si>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</si>
  <si>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</si>
  <si>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</si>
  <si>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</si>
  <si>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</si>
  <si>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</si>
  <si>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</si>
  <si>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</si>
  <si>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</si>
  <si>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</si>
  <si>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</si>
  <si>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</si>
  <si>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</si>
  <si>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</si>
  <si>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</si>
  <si>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</si>
  <si>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</si>
  <si>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</si>
  <si>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</si>
  <si>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</si>
  <si>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</si>
  <si>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</si>
  <si>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</si>
  <si>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</si>
  <si>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</si>
  <si>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</si>
  <si>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</si>
  <si>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</si>
  <si>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</si>
  <si>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</si>
  <si>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</si>
  <si>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</si>
  <si>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</si>
  <si>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</si>
  <si>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</si>
  <si>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</si>
  <si>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</si>
  <si>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</si>
  <si>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</si>
  <si>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</si>
  <si>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</si>
  <si>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</si>
  <si>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</si>
  <si>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</si>
  <si>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</si>
  <si>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</si>
  <si>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</si>
  <si>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</si>
  <si>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</si>
  <si>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</si>
  <si>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</si>
  <si>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</si>
  <si>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</si>
  <si>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</si>
  <si>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</si>
  <si>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</si>
  <si>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</si>
  <si>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</si>
  <si>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</si>
  <si>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</si>
  <si>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</si>
  <si>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</si>
  <si>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</si>
  <si>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</si>
  <si>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</si>
  <si>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</si>
  <si>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</si>
  <si>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</si>
  <si>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</si>
  <si>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</si>
  <si>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</si>
  <si>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</si>
  <si>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</si>
  <si>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</si>
  <si>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</si>
  <si>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</si>
  <si>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</si>
  <si>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</si>
  <si>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</si>
  <si>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</si>
  <si>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</si>
  <si>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</si>
  <si>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</si>
  <si>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</si>
  <si>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</si>
  <si>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</si>
  <si>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</si>
  <si>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</si>
  <si>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</si>
  <si>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</si>
  <si>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</si>
  <si>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</si>
  <si>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</si>
  <si>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</si>
  <si>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</si>
  <si>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</si>
  <si>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</si>
  <si>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</si>
  <si>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</si>
  <si>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</si>
  <si>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</si>
  <si>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</si>
  <si>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</si>
  <si>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</si>
  <si>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</si>
  <si>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</si>
  <si>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</si>
  <si>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</si>
  <si>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</si>
  <si>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</si>
  <si>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</si>
  <si>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</si>
  <si>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</si>
  <si>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</si>
  <si>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</si>
  <si>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</si>
  <si>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</si>
  <si>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</si>
  <si>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</si>
  <si>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</si>
  <si>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</si>
  <si>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</si>
  <si>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</si>
  <si>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</si>
  <si>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</si>
  <si>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</si>
  <si>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</si>
  <si>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</si>
  <si>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</si>
  <si>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</si>
  <si>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</si>
  <si>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</si>
  <si>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</si>
  <si>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</si>
  <si>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</si>
  <si>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</si>
  <si>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</si>
  <si>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</si>
  <si>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</si>
  <si>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</si>
  <si>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</si>
  <si>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</si>
  <si>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</si>
  <si>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</si>
  <si>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</si>
  <si>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</si>
  <si>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</si>
  <si>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</si>
  <si>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</si>
  <si>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</si>
  <si>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</si>
  <si>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</si>
  <si>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</si>
  <si>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</si>
  <si>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</si>
  <si>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</si>
  <si>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</si>
  <si>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</si>
  <si>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</si>
  <si>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</si>
  <si>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</si>
  <si>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</si>
  <si>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</si>
  <si>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</si>
  <si>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</si>
  <si>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</si>
  <si>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</si>
  <si>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</si>
  <si>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</si>
  <si>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</si>
  <si>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</si>
  <si>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</si>
  <si>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</si>
  <si>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</si>
  <si>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</si>
  <si>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</si>
  <si>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</si>
  <si>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</si>
  <si>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</si>
  <si>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</si>
  <si>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</si>
  <si>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</si>
  <si>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</si>
  <si>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</si>
  <si>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</si>
  <si>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</si>
  <si>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</si>
  <si>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</si>
  <si>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</si>
  <si>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</si>
  <si>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</si>
  <si>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</si>
  <si>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</si>
  <si>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</si>
  <si>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</si>
  <si>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</si>
  <si>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</si>
  <si>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</si>
  <si>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</si>
  <si>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</si>
  <si>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</si>
  <si>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</si>
  <si>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</si>
  <si>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</si>
  <si>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</si>
  <si>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</si>
  <si>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</si>
  <si>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</si>
  <si>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</si>
  <si>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</si>
  <si>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</si>
  <si>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</si>
  <si>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</si>
  <si>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</si>
  <si>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</si>
  <si>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</si>
  <si>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</si>
  <si>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</si>
  <si>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</si>
  <si>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</si>
  <si>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</si>
  <si>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</si>
  <si>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</si>
  <si>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</si>
  <si>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</si>
  <si>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</si>
  <si>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</si>
  <si>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</si>
  <si>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</si>
  <si>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</si>
  <si>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</si>
  <si>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</si>
  <si>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</si>
  <si>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</si>
  <si>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</si>
  <si>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</si>
  <si>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</si>
  <si>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</si>
  <si>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</si>
  <si>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</si>
  <si>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</si>
  <si>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</si>
  <si>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</si>
  <si>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</si>
  <si>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</si>
  <si>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</si>
  <si>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</si>
  <si>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</si>
  <si>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</si>
  <si>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</si>
  <si>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</si>
  <si>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</si>
  <si>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</si>
  <si>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</si>
  <si>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</si>
  <si>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</si>
  <si>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</si>
  <si>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</si>
  <si>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</si>
  <si>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</si>
  <si>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</si>
  <si>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</si>
  <si>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</si>
  <si>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</si>
  <si>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</si>
  <si>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</si>
  <si>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</si>
  <si>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</si>
  <si>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</si>
  <si>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</si>
  <si>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</si>
  <si>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</si>
  <si>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</si>
  <si>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</si>
  <si>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</si>
  <si>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</si>
  <si>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</si>
  <si>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</si>
  <si>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</si>
  <si>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</si>
  <si>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</si>
  <si>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</si>
  <si>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</si>
  <si>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</si>
  <si>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</si>
  <si>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</si>
  <si>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</si>
  <si>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</si>
  <si>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</si>
  <si>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</si>
  <si>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</si>
  <si>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</si>
  <si>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</si>
  <si>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</si>
  <si>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</si>
  <si>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</si>
  <si>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</si>
  <si>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</si>
  <si>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</si>
  <si>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</si>
  <si>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</si>
  <si>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</si>
  <si>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</si>
  <si>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</si>
  <si>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</si>
  <si>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</si>
  <si>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</si>
  <si>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</si>
  <si>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</si>
  <si>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</si>
  <si>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</si>
  <si>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</si>
  <si>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</si>
  <si>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</si>
  <si>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</si>
  <si>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</si>
  <si>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</si>
  <si>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</si>
  <si>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</si>
  <si>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</si>
  <si>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</si>
  <si>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</si>
  <si>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</si>
  <si>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</si>
  <si>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</si>
  <si>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</si>
  <si>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</si>
  <si>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</si>
  <si>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</si>
  <si>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</si>
  <si>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</si>
  <si>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</si>
  <si>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</si>
  <si>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</si>
  <si>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</si>
  <si>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</si>
  <si>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</si>
  <si>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</si>
  <si>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</si>
  <si>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</si>
  <si>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</si>
  <si>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</si>
  <si>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</si>
  <si>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</si>
  <si>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</si>
  <si>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</si>
  <si>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</si>
  <si>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</si>
  <si>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</si>
  <si>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</si>
  <si>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</si>
  <si>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</si>
  <si>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</si>
  <si>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</si>
  <si>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</si>
  <si>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</si>
  <si>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</si>
  <si>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</si>
  <si>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</si>
  <si>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</si>
  <si>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</si>
  <si>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</si>
  <si>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</si>
  <si>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</si>
  <si>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</si>
  <si>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</si>
  <si>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</si>
  <si>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</si>
  <si>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</si>
  <si>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</si>
  <si>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</si>
  <si>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</si>
  <si>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</si>
  <si>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</si>
  <si>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</si>
  <si>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</si>
  <si>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</si>
  <si>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</si>
  <si>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</si>
  <si>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</si>
  <si>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</si>
  <si>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</si>
  <si>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</si>
  <si>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</si>
  <si>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</si>
  <si>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</si>
  <si>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</si>
  <si>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</si>
  <si>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</si>
  <si>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</si>
  <si>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</si>
  <si>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</si>
  <si>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</si>
  <si>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</si>
  <si>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</si>
  <si>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</si>
  <si>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</si>
  <si>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</si>
  <si>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</si>
  <si>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</si>
  <si>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</si>
  <si>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</si>
  <si>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</si>
  <si>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</si>
  <si>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</si>
  <si>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</si>
  <si>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</si>
  <si>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</si>
  <si>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</si>
  <si>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</si>
  <si>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</si>
  <si>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</si>
  <si>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</si>
  <si>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</si>
  <si>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</si>
  <si>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</si>
  <si>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</si>
  <si>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</si>
  <si>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</si>
  <si>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</si>
  <si>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</si>
  <si>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</si>
  <si>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</si>
  <si>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</si>
  <si>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</si>
  <si>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</si>
  <si>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</si>
  <si>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</si>
  <si>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</si>
  <si>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</si>
  <si>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</si>
  <si>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</si>
  <si>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</si>
  <si>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</si>
  <si>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</si>
  <si>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</si>
  <si>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</si>
  <si>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</si>
  <si>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</si>
  <si>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</si>
  <si>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</si>
  <si>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</si>
  <si>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</si>
  <si>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</si>
  <si>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</si>
  <si>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</si>
  <si>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</si>
  <si>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</si>
  <si>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</si>
  <si>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</si>
  <si>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</si>
  <si>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</si>
  <si>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</si>
  <si>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</si>
  <si>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</si>
  <si>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</si>
  <si>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</si>
  <si>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</si>
  <si>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</si>
  <si>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</si>
  <si>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</si>
  <si>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</si>
  <si>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</si>
  <si>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</si>
  <si>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</si>
  <si>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</si>
  <si>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</si>
  <si>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</si>
  <si>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</si>
  <si>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</si>
  <si>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</si>
  <si>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</si>
  <si>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</si>
  <si>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</si>
  <si>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</si>
  <si>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</si>
  <si>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</si>
  <si>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</si>
  <si>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</si>
  <si>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</si>
  <si>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</si>
  <si>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</si>
  <si>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</si>
  <si>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</si>
  <si>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</si>
  <si>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</si>
  <si>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</si>
  <si>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</si>
  <si>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</si>
  <si>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</si>
  <si>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</si>
  <si>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</si>
  <si>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</si>
  <si>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</si>
  <si>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</si>
  <si>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</si>
  <si>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</si>
  <si>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</si>
  <si>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</si>
  <si>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</si>
  <si>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</si>
  <si>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</si>
  <si>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</si>
  <si>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</si>
  <si>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</si>
  <si>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</si>
  <si>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</si>
  <si>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</si>
  <si>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</si>
  <si>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</si>
  <si>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</si>
  <si>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</si>
  <si>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</si>
  <si>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</si>
  <si>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</si>
  <si>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</si>
  <si>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</si>
  <si>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</si>
  <si>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</si>
  <si>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</si>
  <si>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</si>
  <si>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</si>
  <si>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</si>
  <si>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</si>
  <si>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</si>
  <si>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</si>
  <si>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</si>
  <si>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</si>
  <si>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</si>
  <si>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</si>
  <si>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</si>
  <si>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</si>
  <si>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</si>
  <si>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</si>
  <si>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</si>
  <si>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</si>
  <si>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</si>
  <si>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</si>
  <si>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</si>
  <si>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</si>
  <si>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</si>
  <si>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</si>
  <si>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</si>
  <si>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</si>
  <si>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</si>
  <si>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</si>
  <si>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</si>
  <si>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</si>
  <si>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</si>
  <si>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</si>
  <si>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</si>
  <si>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</si>
  <si>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</si>
  <si>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</si>
  <si>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</si>
  <si>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</si>
  <si>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</si>
  <si>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</si>
  <si>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</si>
  <si>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</si>
  <si>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</si>
  <si>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</si>
  <si>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</si>
  <si>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</si>
  <si>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</si>
  <si>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</si>
  <si>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</si>
  <si>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</si>
  <si>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</si>
  <si>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</si>
  <si>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</si>
  <si>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</si>
  <si>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</si>
  <si>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</si>
  <si>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</si>
  <si>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</si>
  <si>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</si>
  <si>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</si>
  <si>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</si>
  <si>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</si>
  <si>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</si>
  <si>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</si>
  <si>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</si>
  <si>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</si>
  <si>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</si>
  <si>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</si>
  <si>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</si>
  <si>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</si>
  <si>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</si>
  <si>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</si>
  <si>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</si>
  <si>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</si>
  <si>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</si>
  <si>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</si>
  <si>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</si>
  <si>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</si>
  <si>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</si>
  <si>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</si>
  <si>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</si>
  <si>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</si>
  <si>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</si>
  <si>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</si>
  <si>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</si>
  <si>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</si>
  <si>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</si>
  <si>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</si>
  <si>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</si>
  <si>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</si>
  <si>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</si>
  <si>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</si>
  <si>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</si>
  <si>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</si>
  <si>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</si>
  <si>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</si>
  <si>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</si>
  <si>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</si>
  <si>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</si>
  <si>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</si>
  <si>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</si>
  <si>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</si>
  <si>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</si>
  <si>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</si>
  <si>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</si>
  <si>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</si>
  <si>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</si>
  <si>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</si>
  <si>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</si>
  <si>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</si>
  <si>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</si>
  <si>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</si>
  <si>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</si>
  <si>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</si>
  <si>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</si>
  <si>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</si>
  <si>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</si>
  <si>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</si>
  <si>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</si>
  <si>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</si>
  <si>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</si>
  <si>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</si>
  <si>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</si>
  <si>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</si>
  <si>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</si>
  <si>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</si>
  <si>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</si>
  <si>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</si>
  <si>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</si>
  <si>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</si>
  <si>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</si>
  <si>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</si>
  <si>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</si>
  <si>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</si>
  <si>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</si>
  <si>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</si>
  <si>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</si>
  <si>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</si>
  <si>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</si>
  <si>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</si>
  <si>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</si>
  <si>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</si>
  <si>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</si>
  <si>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</si>
  <si>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</si>
  <si>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</si>
  <si>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</si>
  <si>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</si>
  <si>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</si>
  <si>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</si>
  <si>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</si>
  <si>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</si>
  <si>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</si>
  <si>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</si>
  <si>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</si>
  <si>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</si>
  <si>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</si>
  <si>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</si>
  <si>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</si>
  <si>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</si>
  <si>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</si>
  <si>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</si>
  <si>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</si>
  <si>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</si>
  <si>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</si>
  <si>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</si>
  <si>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</si>
  <si>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</si>
  <si>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</si>
  <si>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</si>
  <si>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</si>
  <si>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</si>
  <si>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</si>
  <si>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</si>
  <si>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</si>
  <si>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</si>
  <si>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</si>
  <si>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</si>
  <si>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</si>
  <si>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</si>
  <si>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</si>
  <si>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</si>
  <si>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</si>
  <si>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</si>
  <si>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</si>
  <si>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</si>
  <si>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</si>
  <si>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</si>
  <si>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</si>
  <si>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</si>
  <si>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</si>
  <si>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</si>
  <si>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</si>
  <si>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</si>
  <si>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</si>
  <si>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</si>
  <si>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</si>
  <si>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</si>
  <si>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</si>
  <si>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</si>
  <si>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</si>
  <si>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</si>
  <si>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</si>
  <si>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</si>
  <si>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</si>
  <si>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</si>
  <si>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</si>
  <si>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</si>
  <si>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</si>
  <si>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</si>
  <si>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</si>
  <si>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</si>
  <si>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</si>
  <si>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</si>
  <si>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</si>
  <si>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</si>
  <si>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</si>
  <si>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</si>
  <si>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</si>
  <si>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</si>
  <si>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</si>
  <si>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</si>
  <si>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</si>
  <si>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</si>
  <si>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</si>
  <si>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</si>
  <si>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</si>
  <si>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</si>
  <si>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</si>
  <si>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</si>
  <si>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</si>
  <si>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</si>
  <si>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</si>
  <si>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</si>
  <si>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</si>
  <si>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</si>
  <si>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</si>
  <si>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</si>
  <si>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</si>
  <si>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</si>
  <si>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</si>
  <si>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</si>
  <si>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</si>
  <si>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</si>
  <si>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</si>
  <si>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</si>
  <si>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</si>
  <si>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</si>
  <si>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</si>
  <si>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</si>
  <si>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</si>
  <si>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</si>
  <si>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</si>
  <si>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</si>
  <si>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</si>
  <si>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</si>
  <si>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</si>
  <si>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</si>
  <si>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</si>
  <si>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</si>
  <si>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</si>
  <si>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</si>
  <si>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</si>
  <si>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</si>
  <si>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</si>
  <si>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</si>
  <si>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</si>
  <si>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</si>
  <si>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</si>
  <si>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</si>
  <si>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</si>
  <si>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</si>
  <si>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</si>
  <si>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</si>
  <si>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</si>
  <si>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</si>
  <si>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</si>
  <si>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</si>
  <si>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</si>
  <si>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</si>
  <si>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</si>
  <si>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</si>
  <si>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</si>
  <si>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</si>
  <si>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</si>
  <si>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</si>
  <si>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</si>
  <si>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</si>
  <si>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</si>
  <si>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</si>
  <si>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</si>
  <si>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</si>
  <si>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</si>
  <si>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</si>
  <si>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</si>
  <si>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</si>
  <si>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</si>
  <si>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</si>
  <si>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</si>
  <si>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</si>
  <si>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</si>
  <si>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</si>
  <si>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</si>
  <si>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</si>
  <si>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</si>
  <si>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</si>
  <si>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</si>
  <si>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</si>
  <si>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</si>
  <si>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</si>
  <si>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</si>
  <si>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</si>
  <si>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</si>
  <si>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</si>
  <si>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</si>
  <si>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</si>
  <si>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</si>
  <si>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</si>
  <si>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</si>
  <si>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</si>
  <si>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</si>
  <si>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</si>
  <si>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</si>
  <si>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</si>
  <si>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</si>
  <si>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</si>
  <si>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</si>
  <si>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</si>
  <si>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</si>
  <si>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</si>
  <si>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</si>
  <si>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</si>
  <si>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</si>
  <si>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</si>
  <si>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</si>
  <si>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</si>
  <si>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</si>
  <si>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</si>
  <si>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</si>
  <si>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</si>
  <si>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</si>
  <si>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</si>
  <si>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</si>
  <si>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</si>
  <si>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</si>
  <si>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</si>
  <si>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</si>
  <si>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</si>
  <si>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</si>
  <si>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</si>
  <si>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</si>
  <si>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</si>
  <si>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</si>
  <si>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</si>
  <si>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</si>
  <si>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</si>
  <si>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</si>
  <si>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</si>
  <si>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</si>
  <si>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</si>
  <si>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</si>
  <si>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</si>
  <si>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</si>
  <si>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</si>
  <si>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</si>
  <si>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</si>
  <si>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</si>
  <si>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</si>
  <si>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</si>
  <si>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</si>
  <si>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</si>
  <si>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</si>
  <si>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</si>
  <si>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</si>
  <si>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</si>
  <si>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</si>
  <si>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</si>
  <si>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</si>
  <si>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</si>
  <si>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</si>
  <si>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</si>
  <si>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</si>
  <si>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</si>
  <si>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</si>
  <si>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</si>
  <si>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</si>
  <si>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</si>
  <si>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</si>
  <si>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</si>
  <si>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</si>
  <si>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</si>
  <si>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</si>
  <si>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</si>
  <si>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</si>
  <si>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</si>
  <si>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</si>
  <si>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</si>
  <si>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</si>
  <si>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</si>
  <si>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</si>
  <si>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</si>
  <si>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</si>
  <si>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</si>
  <si>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</si>
  <si>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</si>
  <si>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</si>
  <si>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</si>
  <si>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</si>
  <si>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</si>
  <si>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</si>
  <si>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</si>
  <si>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</si>
  <si>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</si>
  <si>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</si>
  <si>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</si>
  <si>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</si>
  <si>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</si>
  <si>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</si>
  <si>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</si>
  <si>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</si>
  <si>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</si>
  <si>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</si>
  <si>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</si>
  <si>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</si>
  <si>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</si>
  <si>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</si>
  <si>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</si>
  <si>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</si>
  <si>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</si>
  <si>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</si>
  <si>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</si>
  <si>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</si>
  <si>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</si>
  <si>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</si>
  <si>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</si>
  <si>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</si>
  <si>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</si>
  <si>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</si>
  <si>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</si>
  <si>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</si>
  <si>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</si>
  <si>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</si>
  <si>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</si>
  <si>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</si>
  <si>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</si>
  <si>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</si>
  <si>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</si>
  <si>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</si>
  <si>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</si>
  <si>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</si>
  <si>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</si>
  <si>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</si>
  <si>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</si>
  <si>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</si>
  <si>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</si>
  <si>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</si>
  <si>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</si>
  <si>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</si>
  <si>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</si>
  <si>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</si>
  <si>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</si>
  <si>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</si>
  <si>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</si>
  <si>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</si>
  <si>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</si>
  <si>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</si>
  <si>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</si>
  <si>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</si>
  <si>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</si>
  <si>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</si>
  <si>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</si>
  <si>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</si>
  <si>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</si>
  <si>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</si>
  <si>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</si>
  <si>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</si>
  <si>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</si>
  <si>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</si>
  <si>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</si>
  <si>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</si>
  <si>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</si>
  <si>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</si>
  <si>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</si>
  <si>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</si>
  <si>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</si>
  <si>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</si>
  <si>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</si>
  <si>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</si>
  <si>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</si>
  <si>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</si>
  <si>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</si>
  <si>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</si>
  <si>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</si>
  <si>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</si>
  <si>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</si>
  <si>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</si>
  <si>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</si>
  <si>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</si>
  <si>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</si>
  <si>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</si>
  <si>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</si>
  <si>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</si>
  <si>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</si>
  <si>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</si>
  <si>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</si>
  <si>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</si>
  <si>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</si>
  <si>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</si>
  <si>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</si>
  <si>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</si>
  <si>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</si>
  <si>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</si>
  <si>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</si>
  <si>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</si>
  <si>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</si>
  <si>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</si>
  <si>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</si>
  <si>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</si>
  <si>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</si>
  <si>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</si>
  <si>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</si>
  <si>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</si>
  <si>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</si>
  <si>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</si>
  <si>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</si>
  <si>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</si>
  <si>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</si>
  <si>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</si>
  <si>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</si>
  <si>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</si>
  <si>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</si>
  <si>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</si>
  <si>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</si>
  <si>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</si>
  <si>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</si>
  <si>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</si>
  <si>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</si>
  <si>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</si>
  <si>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</si>
  <si>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</si>
  <si>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</si>
  <si>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</si>
  <si>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</si>
  <si>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</si>
  <si>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</si>
  <si>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</si>
  <si>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</si>
  <si>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</si>
  <si>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</si>
  <si>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</si>
  <si>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</si>
  <si>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</si>
  <si>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</si>
  <si>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</si>
  <si>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</si>
  <si>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</si>
  <si>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</si>
  <si>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</si>
  <si>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</si>
  <si>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</si>
  <si>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</si>
  <si>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</si>
  <si>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</si>
  <si>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</si>
  <si>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</si>
  <si>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</si>
  <si>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</si>
  <si>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</si>
  <si>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</si>
  <si>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</si>
  <si>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</si>
  <si>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</si>
  <si>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</si>
  <si>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</si>
  <si>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</si>
  <si>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</si>
  <si>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</si>
  <si>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</si>
  <si>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</si>
  <si>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</si>
  <si>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</si>
  <si>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</si>
  <si>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</si>
  <si>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</si>
  <si>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</si>
  <si>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</si>
  <si>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</si>
  <si>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</si>
  <si>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</si>
  <si>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</si>
  <si>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</si>
  <si>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</si>
  <si>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</si>
  <si>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</si>
  <si>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</si>
  <si>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</si>
  <si>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</si>
  <si>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</si>
  <si>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</si>
  <si>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</si>
  <si>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</si>
  <si>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</si>
  <si>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</si>
  <si>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</si>
  <si>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</si>
  <si>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</si>
  <si>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</si>
  <si>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</si>
  <si>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</si>
  <si>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</si>
  <si>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</si>
  <si>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</si>
  <si>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</si>
  <si>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</si>
  <si>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</si>
  <si>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</si>
  <si>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</si>
  <si>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</si>
  <si>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</si>
  <si>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</si>
  <si>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</si>
  <si>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</si>
  <si>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</si>
  <si>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</si>
  <si>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</si>
  <si>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</si>
  <si>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</si>
  <si>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</si>
  <si>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</si>
  <si>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</si>
  <si>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</si>
  <si>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</si>
  <si>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</si>
  <si>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</si>
  <si>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</si>
  <si>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</si>
  <si>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</si>
  <si>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</si>
  <si>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</si>
  <si>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</si>
  <si>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</si>
  <si>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</si>
  <si>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</si>
  <si>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</si>
  <si>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</si>
  <si>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</si>
  <si>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</si>
  <si>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</si>
  <si>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</si>
  <si>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</si>
  <si>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</si>
  <si>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</si>
  <si>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</si>
  <si>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</si>
  <si>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</si>
  <si>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</si>
  <si>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</si>
  <si>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</si>
  <si>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</si>
  <si>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</si>
  <si>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</si>
  <si>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</si>
  <si>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</si>
  <si>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</si>
  <si>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</si>
  <si>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</si>
  <si>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</si>
  <si>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</si>
  <si>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</si>
  <si>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</si>
  <si>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</si>
  <si>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</si>
  <si>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</si>
  <si>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</si>
  <si>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</si>
  <si>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</si>
  <si>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</si>
  <si>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</si>
  <si>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</si>
  <si>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</si>
  <si>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</si>
  <si>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</si>
  <si>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</si>
  <si>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</si>
  <si>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</si>
  <si>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</si>
  <si>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</si>
  <si>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</si>
  <si>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</si>
  <si>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</si>
  <si>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</si>
  <si>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</si>
  <si>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</si>
  <si>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</si>
  <si>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</si>
  <si>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</si>
  <si>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</si>
  <si>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</si>
  <si>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</si>
  <si>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</si>
  <si>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</si>
  <si>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</si>
  <si>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</si>
  <si>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</si>
  <si>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</si>
  <si>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</si>
  <si>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</si>
  <si>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</si>
  <si>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</si>
  <si>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</si>
  <si>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</si>
  <si>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</si>
  <si>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</si>
  <si>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</si>
  <si>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</si>
  <si>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</si>
  <si>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</si>
  <si>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</si>
  <si>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</si>
  <si>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</si>
  <si>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</si>
  <si>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</si>
  <si>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</si>
  <si>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</si>
  <si>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</si>
  <si>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</si>
  <si>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</si>
  <si>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</si>
  <si>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</si>
  <si>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</si>
  <si>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</si>
  <si>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</si>
  <si>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</si>
  <si>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</si>
  <si>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</si>
  <si>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</si>
  <si>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</si>
  <si>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</si>
  <si>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</si>
  <si>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</si>
  <si>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</si>
  <si>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</si>
  <si>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</si>
  <si>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</si>
  <si>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</si>
  <si>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</si>
  <si>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</si>
  <si>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</si>
  <si>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</si>
  <si>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</si>
  <si>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</si>
  <si>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</si>
  <si>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</si>
  <si>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</si>
  <si>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</si>
  <si>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</si>
  <si>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</si>
  <si>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</si>
  <si>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</si>
  <si>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</si>
  <si>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</si>
  <si>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</si>
  <si>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</si>
  <si>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</si>
  <si>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</si>
  <si>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</si>
  <si>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</si>
  <si>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</si>
  <si>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</si>
  <si>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</si>
  <si>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</si>
  <si>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</si>
  <si>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</si>
  <si>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</si>
  <si>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</si>
  <si>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</si>
  <si>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</si>
  <si>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</si>
  <si>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</si>
  <si>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</si>
  <si>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</si>
  <si>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</si>
  <si>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</si>
  <si>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</si>
  <si>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</si>
  <si>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</si>
  <si>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</si>
  <si>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</si>
  <si>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</si>
  <si>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</si>
  <si>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</si>
  <si>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</si>
  <si>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</si>
  <si>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</si>
  <si>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</si>
  <si>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</si>
  <si>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</si>
  <si>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</si>
  <si>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</si>
  <si>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</si>
  <si>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</si>
  <si>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</si>
  <si>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</si>
  <si>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</si>
  <si>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</si>
  <si>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</si>
  <si>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</si>
  <si>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</si>
  <si>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</si>
  <si>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</si>
  <si>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</si>
  <si>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</si>
  <si>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</si>
  <si>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</si>
  <si>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</si>
  <si>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</si>
  <si>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</si>
  <si>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</si>
  <si>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</si>
  <si>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</si>
  <si>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</si>
  <si>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</si>
  <si>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</si>
  <si>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</si>
  <si>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</si>
  <si>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</si>
  <si>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</si>
  <si>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</si>
  <si>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</si>
  <si>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</si>
  <si>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</si>
  <si>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</si>
  <si>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</si>
  <si>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</si>
  <si>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</si>
  <si>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</si>
  <si>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</si>
  <si>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</si>
  <si>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</si>
  <si>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</si>
  <si>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</si>
  <si>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</si>
  <si>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</si>
  <si>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</si>
  <si>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</si>
  <si>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</si>
  <si>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</si>
  <si>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</si>
  <si>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</si>
  <si>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</si>
  <si>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</si>
  <si>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</si>
  <si>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</si>
  <si>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</si>
  <si>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</si>
  <si>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</si>
  <si>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</si>
  <si>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</si>
  <si>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</si>
  <si>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</si>
  <si>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</si>
  <si>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</si>
  <si>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</si>
  <si>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</si>
  <si>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</si>
  <si>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</si>
  <si>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</si>
  <si>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</si>
  <si>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</si>
  <si>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</si>
  <si>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</si>
  <si>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</si>
  <si>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</si>
  <si>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</si>
  <si>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</si>
  <si>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</si>
  <si>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</si>
  <si>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</si>
  <si>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</si>
  <si>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</si>
  <si>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</si>
  <si>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</si>
  <si>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</si>
  <si>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</si>
  <si>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</si>
  <si>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</si>
  <si>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</si>
  <si>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</si>
  <si>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</si>
  <si>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</si>
  <si>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</si>
  <si>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</si>
  <si>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</si>
  <si>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</si>
  <si>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</si>
  <si>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</si>
  <si>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</si>
  <si>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</si>
  <si>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</si>
  <si>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</si>
  <si>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</si>
  <si>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</si>
  <si>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</si>
  <si>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</si>
  <si>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</si>
  <si>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</si>
  <si>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</si>
  <si>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</si>
  <si>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</si>
  <si>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</si>
  <si>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</si>
  <si>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</si>
  <si>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</si>
  <si>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</si>
  <si>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</si>
  <si>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</si>
  <si>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</si>
  <si>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</si>
  <si>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</si>
  <si>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</si>
  <si>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</si>
  <si>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</si>
  <si>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</si>
  <si>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</si>
  <si>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</si>
  <si>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</si>
  <si>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</si>
  <si>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</si>
  <si>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</si>
  <si>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</si>
  <si>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</si>
  <si>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</si>
  <si>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</si>
  <si>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</si>
  <si>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</si>
  <si>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</si>
  <si>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</si>
  <si>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</si>
  <si>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</si>
  <si>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</si>
  <si>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</si>
  <si>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</si>
  <si>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</si>
  <si>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</si>
  <si>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</si>
  <si>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</si>
  <si>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</si>
  <si>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</si>
  <si>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</si>
  <si>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</si>
  <si>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</si>
  <si>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</si>
  <si>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</si>
  <si>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</si>
  <si>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</si>
  <si>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</si>
  <si>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</si>
  <si>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</si>
  <si>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</si>
  <si>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</si>
  <si>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</si>
  <si>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</si>
  <si>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</si>
  <si>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</si>
  <si>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</si>
  <si>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</si>
  <si>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</si>
  <si>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</si>
  <si>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</si>
  <si>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</si>
  <si>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</si>
  <si>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</si>
  <si>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</si>
  <si>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</si>
  <si>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</si>
  <si>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</si>
  <si>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</si>
  <si>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</si>
  <si>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</si>
  <si>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</si>
  <si>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</si>
  <si>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</si>
  <si>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</si>
  <si>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</si>
  <si>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</si>
  <si>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</si>
  <si>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</si>
  <si>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</si>
  <si>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</si>
  <si>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</si>
  <si>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</si>
  <si>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</si>
  <si>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</si>
  <si>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</si>
  <si>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</si>
  <si>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</si>
  <si>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</si>
  <si>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</si>
  <si>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</si>
  <si>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</si>
  <si>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</si>
  <si>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</si>
  <si>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</si>
  <si>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</si>
  <si>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</si>
  <si>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</si>
  <si>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</si>
  <si>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</si>
  <si>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</si>
  <si>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</si>
  <si>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</si>
  <si>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</si>
  <si>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</si>
  <si>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</si>
  <si>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</si>
  <si>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</si>
  <si>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</si>
  <si>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</si>
  <si>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</si>
  <si>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</si>
  <si>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</si>
  <si>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</si>
  <si>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</si>
  <si>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</si>
  <si>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</si>
  <si>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</si>
  <si>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</si>
  <si>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</si>
  <si>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</si>
  <si>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</si>
  <si>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</si>
  <si>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</si>
  <si>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</si>
  <si>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</si>
  <si>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</si>
  <si>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</si>
  <si>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</si>
  <si>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</si>
  <si>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</si>
  <si>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</si>
  <si>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</si>
  <si>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</si>
  <si>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</si>
  <si>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</si>
  <si>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</si>
  <si>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</si>
  <si>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</si>
  <si>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</si>
  <si>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</si>
  <si>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</si>
  <si>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</si>
  <si>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</si>
  <si>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</si>
  <si>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</si>
  <si>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</si>
  <si>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</si>
  <si>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</si>
  <si>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</si>
  <si>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</si>
  <si>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</si>
  <si>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</si>
  <si>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</si>
  <si>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</si>
  <si>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</si>
  <si>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</si>
  <si>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</si>
  <si>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</si>
  <si>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</si>
  <si>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</si>
  <si>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</si>
  <si>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</si>
  <si>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</si>
  <si>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</si>
  <si>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</si>
  <si>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</si>
  <si>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</si>
  <si>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</si>
  <si>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</si>
  <si>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</si>
  <si>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</si>
  <si>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</si>
  <si>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</si>
  <si>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</si>
  <si>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</si>
  <si>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</si>
  <si>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</si>
  <si>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</si>
  <si>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</si>
  <si>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</si>
  <si>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</si>
  <si>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</si>
  <si>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</si>
  <si>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</si>
  <si>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</si>
  <si>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</si>
  <si>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</si>
  <si>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</si>
  <si>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</si>
  <si>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</si>
  <si>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</si>
  <si>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</si>
  <si>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</si>
  <si>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</si>
  <si>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</si>
  <si>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</si>
  <si>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</si>
  <si>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</si>
  <si>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</si>
  <si>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</si>
  <si>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</si>
  <si>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</si>
  <si>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</si>
  <si>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</si>
  <si>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</si>
  <si>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</si>
  <si>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</si>
  <si>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</si>
  <si>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</si>
  <si>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</si>
  <si>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</si>
  <si>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</si>
  <si>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</si>
  <si>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</si>
  <si>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</si>
  <si>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</si>
  <si>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</si>
  <si>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</si>
  <si>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</si>
  <si>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</si>
  <si>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</si>
  <si>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</si>
  <si>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</si>
  <si>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</si>
  <si>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</si>
  <si>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</si>
  <si>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</si>
  <si>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</si>
  <si>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</si>
  <si>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</si>
  <si>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</si>
  <si>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</si>
  <si>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</si>
  <si>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</si>
  <si>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</si>
  <si>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</si>
  <si>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</si>
  <si>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</si>
  <si>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</si>
  <si>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</si>
  <si>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</si>
  <si>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</si>
  <si>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</si>
  <si>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</si>
  <si>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</si>
  <si>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</si>
  <si>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</si>
  <si>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</si>
  <si>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</si>
  <si>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</si>
  <si>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</si>
  <si>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</si>
  <si>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</si>
  <si>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</si>
  <si>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</si>
  <si>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</si>
  <si>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</si>
  <si>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</si>
  <si>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</si>
  <si>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</si>
  <si>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</si>
  <si>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</si>
  <si>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</si>
  <si>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</si>
  <si>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</si>
  <si>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</si>
  <si>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</si>
  <si>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</si>
  <si>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</si>
  <si>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</si>
  <si>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</si>
  <si>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</si>
  <si>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</si>
  <si>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</si>
  <si>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</si>
  <si>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</si>
  <si>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</si>
  <si>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</si>
  <si>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</si>
  <si>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</si>
  <si>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</si>
  <si>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</si>
  <si>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</si>
  <si>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</si>
  <si>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</si>
  <si>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</si>
  <si>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</si>
  <si>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</si>
  <si>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</si>
  <si>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</si>
  <si>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</si>
  <si>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</si>
  <si>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</si>
  <si>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</si>
  <si>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</si>
  <si>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</si>
  <si>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</si>
  <si>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</si>
  <si>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</si>
  <si>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</si>
  <si>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</si>
  <si>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</si>
  <si>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</si>
  <si>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</si>
  <si>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</si>
  <si>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</si>
  <si>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</si>
  <si>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</si>
  <si>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</si>
  <si>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</si>
  <si>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</si>
  <si>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</si>
  <si>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</si>
  <si>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</si>
  <si>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</si>
  <si>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</si>
  <si>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</si>
  <si>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</si>
  <si>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</si>
  <si>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</si>
  <si>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</si>
  <si>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</si>
  <si>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</si>
  <si>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</si>
  <si>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</si>
  <si>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</si>
  <si>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</si>
  <si>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</si>
  <si>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</si>
  <si>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</si>
  <si>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</si>
  <si>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</si>
  <si>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</si>
  <si>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</si>
  <si>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</si>
  <si>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</si>
  <si>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</si>
  <si>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</si>
  <si>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</si>
  <si>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</si>
  <si>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</si>
  <si>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</si>
  <si>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</si>
  <si>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</si>
  <si>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</si>
  <si>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</si>
  <si>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</si>
  <si>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</si>
  <si>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</si>
  <si>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</si>
  <si>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</si>
  <si>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</si>
  <si>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</si>
  <si>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</si>
  <si>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</si>
  <si>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</si>
  <si>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</si>
  <si>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</si>
  <si>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</si>
  <si>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</si>
  <si>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</si>
  <si>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</si>
  <si>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</si>
  <si>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</si>
  <si>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</si>
  <si>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</si>
  <si>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</si>
  <si>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</si>
  <si>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</si>
  <si>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</si>
  <si>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</si>
  <si>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</si>
  <si>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</si>
  <si>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</si>
  <si>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</si>
  <si>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</si>
  <si>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</si>
  <si>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</si>
  <si>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</si>
  <si>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</si>
  <si>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</si>
  <si>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</si>
  <si>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</si>
  <si>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</si>
  <si>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</si>
  <si>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</si>
  <si>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</si>
  <si>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</si>
  <si>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</si>
  <si>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</si>
  <si>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</si>
  <si>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</si>
  <si>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</si>
  <si>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</si>
  <si>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</si>
  <si>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</si>
  <si>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</si>
  <si>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</si>
  <si>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</si>
  <si>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</si>
  <si>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</si>
  <si>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</si>
  <si>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</si>
  <si>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</si>
  <si>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</si>
  <si>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</si>
  <si>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</si>
  <si>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</si>
  <si>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</si>
  <si>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</si>
  <si>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</si>
  <si>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</si>
  <si>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</si>
  <si>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</si>
  <si>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</si>
  <si>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</si>
  <si>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</si>
  <si>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</si>
  <si>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</si>
  <si>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</si>
  <si>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</si>
  <si>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</si>
  <si>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</si>
  <si>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</si>
  <si>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</si>
  <si>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</si>
  <si>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</si>
  <si>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</si>
  <si>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</si>
  <si>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</si>
  <si>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</si>
  <si>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</si>
  <si>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</si>
  <si>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</si>
  <si>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</si>
  <si>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</si>
  <si>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</si>
  <si>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</si>
  <si>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</si>
  <si>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</si>
  <si>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</si>
  <si>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</si>
  <si>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</si>
  <si>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</si>
  <si>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</si>
  <si>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</si>
  <si>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</si>
  <si>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</si>
  <si>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</si>
  <si>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</si>
  <si>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</si>
  <si>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</si>
  <si>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</si>
  <si>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</si>
  <si>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</si>
  <si>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</si>
  <si>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</si>
  <si>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</si>
  <si>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</si>
  <si>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</si>
  <si>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</si>
  <si>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</si>
  <si>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</si>
  <si>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</si>
  <si>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</si>
  <si>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</si>
  <si>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</si>
  <si>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</si>
  <si>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</si>
  <si>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</si>
  <si>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</si>
  <si>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</si>
  <si>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</si>
  <si>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</si>
  <si>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</si>
  <si>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</si>
  <si>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</si>
  <si>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</si>
  <si>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</si>
  <si>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</si>
  <si>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</si>
  <si>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</si>
  <si>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</si>
  <si>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</si>
  <si>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</si>
  <si>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</si>
  <si>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</si>
  <si>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</si>
  <si>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</si>
  <si>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</si>
  <si>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</si>
  <si>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</si>
  <si>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</si>
  <si>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</si>
  <si>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</si>
  <si>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</si>
  <si>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</si>
  <si>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</si>
  <si>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</si>
  <si>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</si>
  <si>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</si>
  <si>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</si>
  <si>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</si>
  <si>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</si>
  <si>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</si>
  <si>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</si>
  <si>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</si>
  <si>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</si>
  <si>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</si>
  <si>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</si>
  <si>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</si>
  <si>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</si>
  <si>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</si>
  <si>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</si>
  <si>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</si>
  <si>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</si>
  <si>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</si>
  <si>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</si>
  <si>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</si>
  <si>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</si>
  <si>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</si>
  <si>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</si>
  <si>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</si>
  <si>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</si>
  <si>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</si>
  <si>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</si>
  <si>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</si>
  <si>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</si>
  <si>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</si>
  <si>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</si>
  <si>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</si>
  <si>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</si>
  <si>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</si>
  <si>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</si>
  <si>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</si>
  <si>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</si>
  <si>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</si>
  <si>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</si>
  <si>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</si>
  <si>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</si>
  <si>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</si>
  <si>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</si>
  <si>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</si>
  <si>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</si>
  <si>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</si>
  <si>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</si>
  <si>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</si>
  <si>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</si>
  <si>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</si>
  <si>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</si>
  <si>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</si>
  <si>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</si>
  <si>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</si>
  <si>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</si>
  <si>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</si>
  <si>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</si>
  <si>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</si>
  <si>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</si>
  <si>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</si>
  <si>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</si>
  <si>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</si>
  <si>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</si>
  <si>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</si>
  <si>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</si>
  <si>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</si>
  <si>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</si>
  <si>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</si>
  <si>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</si>
  <si>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</si>
  <si>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</si>
  <si>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</si>
  <si>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</si>
  <si>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</si>
  <si>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</si>
  <si>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</si>
  <si>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</si>
  <si>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</si>
  <si>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</si>
  <si>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</si>
  <si>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</si>
  <si>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</si>
  <si>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</si>
  <si>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</si>
  <si>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</si>
  <si>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</si>
  <si>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</si>
  <si>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</si>
  <si>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</si>
  <si>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</si>
  <si>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</si>
  <si>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</si>
  <si>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</si>
  <si>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</si>
  <si>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</si>
  <si>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</si>
  <si>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</si>
  <si>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</si>
  <si>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</si>
  <si>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</si>
  <si>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</si>
  <si>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</si>
  <si>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</si>
  <si>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</si>
  <si>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</si>
  <si>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</si>
  <si>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</si>
  <si>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</si>
  <si>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</si>
  <si>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</si>
  <si>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</si>
  <si>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</si>
  <si>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</si>
  <si>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</si>
  <si>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</si>
  <si>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</si>
  <si>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</si>
  <si>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</si>
  <si>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</si>
  <si>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</si>
  <si>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</si>
  <si>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</si>
  <si>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</si>
  <si>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</si>
  <si>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</si>
  <si>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</si>
  <si>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</si>
  <si>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</si>
  <si>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</si>
  <si>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</si>
  <si>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</si>
  <si>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</si>
  <si>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</si>
  <si>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</si>
  <si>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</si>
  <si>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</si>
  <si>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</si>
  <si>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</si>
  <si>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</si>
  <si>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</si>
  <si>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</si>
  <si>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</si>
  <si>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</si>
  <si>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</si>
  <si>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</si>
  <si>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</si>
  <si>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</si>
  <si>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</si>
  <si>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</si>
  <si>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</si>
  <si>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</si>
  <si>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</si>
  <si>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</si>
  <si>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</si>
  <si>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</si>
  <si>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</si>
  <si>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</si>
  <si>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</si>
  <si>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</si>
  <si>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</si>
  <si>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</si>
  <si>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</si>
  <si>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</si>
  <si>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</si>
  <si>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</si>
  <si>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</si>
  <si>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</si>
  <si>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</si>
  <si>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</si>
  <si>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</si>
  <si>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</si>
  <si>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</si>
  <si>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</si>
  <si>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</si>
  <si>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</si>
  <si>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</si>
  <si>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</si>
  <si>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</si>
  <si>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</si>
  <si>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</si>
  <si>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</si>
  <si>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</si>
  <si>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</si>
  <si>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</si>
  <si>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</si>
  <si>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</si>
  <si>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</si>
  <si>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</si>
  <si>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</si>
  <si>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</si>
  <si>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</si>
  <si>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</si>
  <si>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</si>
  <si>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</si>
  <si>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</si>
  <si>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</si>
  <si>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</si>
  <si>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</si>
  <si>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</si>
  <si>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</si>
  <si>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</si>
  <si>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</si>
  <si>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</si>
  <si>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</si>
  <si>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</si>
  <si>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</si>
  <si>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</si>
  <si>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</si>
  <si>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</si>
  <si>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</si>
  <si>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</si>
  <si>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</si>
  <si>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</si>
  <si>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</si>
  <si>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</si>
  <si>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</si>
  <si>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</si>
  <si>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</si>
  <si>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</si>
  <si>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</si>
  <si>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</si>
  <si>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</si>
  <si>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</si>
  <si>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</si>
  <si>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</si>
  <si>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</si>
  <si>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</si>
  <si>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</si>
  <si>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</si>
  <si>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</si>
  <si>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</si>
  <si>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</si>
  <si>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</si>
  <si>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</si>
  <si>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</si>
  <si>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</si>
  <si>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</si>
  <si>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</si>
  <si>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</si>
  <si>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</si>
  <si>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</si>
  <si>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</si>
  <si>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</si>
  <si>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</si>
  <si>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</si>
  <si>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</si>
  <si>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</si>
  <si>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</si>
  <si>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</si>
  <si>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</si>
  <si>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</si>
  <si>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</si>
  <si>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</si>
  <si>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</si>
  <si>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</si>
  <si>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</si>
  <si>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</si>
  <si>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</si>
  <si>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</si>
  <si>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</si>
  <si>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</si>
  <si>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</si>
  <si>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</si>
  <si>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</si>
  <si>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</si>
  <si>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</si>
  <si>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</si>
  <si>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</si>
  <si>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</si>
  <si>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</si>
  <si>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</si>
  <si>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</si>
  <si>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</si>
  <si>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</si>
  <si>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</si>
  <si>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</si>
  <si>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</si>
  <si>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</si>
  <si>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</si>
  <si>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</si>
  <si>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</si>
  <si>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</si>
  <si>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</si>
  <si>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</si>
  <si>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</si>
  <si>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</si>
  <si>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</si>
  <si>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</si>
  <si>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</si>
  <si>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</si>
  <si>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</si>
  <si>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</si>
  <si>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</si>
  <si>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</si>
  <si>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</si>
  <si>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</si>
  <si>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</si>
  <si>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</si>
  <si>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</si>
  <si>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</si>
  <si>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</si>
  <si>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</si>
  <si>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</si>
  <si>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</si>
  <si>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</si>
  <si>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</si>
  <si>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</si>
  <si>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</si>
  <si>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</si>
  <si>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</si>
  <si>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</si>
  <si>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</si>
  <si>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</si>
  <si>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</si>
  <si>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</si>
  <si>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</si>
  <si>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</si>
  <si>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</si>
  <si>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</si>
  <si>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</si>
  <si>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</si>
  <si>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</si>
  <si>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</si>
  <si>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</si>
  <si>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</si>
  <si>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</si>
  <si>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</si>
  <si>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</si>
  <si>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</si>
  <si>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</si>
  <si>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</si>
  <si>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</si>
  <si>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</si>
  <si>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</si>
  <si>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</si>
  <si>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</si>
  <si>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</si>
  <si>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</si>
  <si>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</si>
  <si>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</si>
  <si>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</si>
  <si>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</si>
  <si>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</si>
  <si>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</si>
  <si>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</si>
  <si>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</si>
  <si>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</si>
  <si>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</si>
  <si>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</si>
  <si>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</si>
  <si>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</si>
  <si>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</si>
  <si>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</si>
  <si>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</si>
  <si>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</si>
  <si>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</si>
  <si>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</si>
  <si>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</si>
  <si>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</si>
  <si>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</si>
  <si>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</si>
  <si>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</si>
  <si>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</si>
  <si>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</si>
  <si>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</si>
  <si>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</si>
  <si>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</si>
  <si>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</si>
  <si>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</si>
  <si>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</si>
  <si>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</si>
  <si>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</si>
  <si>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</si>
  <si>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</si>
  <si>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</si>
  <si>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</si>
  <si>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</si>
  <si>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</si>
  <si>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</si>
  <si>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</si>
  <si>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</si>
  <si>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</si>
  <si>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</si>
  <si>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</si>
  <si>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</si>
  <si>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</si>
  <si>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</si>
  <si>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</si>
  <si>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</si>
  <si>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</si>
  <si>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</si>
  <si>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</si>
  <si>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</si>
  <si>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</si>
  <si>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</si>
  <si>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</si>
  <si>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</si>
  <si>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</si>
  <si>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</si>
  <si>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</si>
  <si>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</si>
  <si>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</si>
  <si>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</si>
  <si>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</si>
  <si>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</si>
  <si>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</si>
  <si>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</si>
  <si>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</si>
  <si>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</si>
  <si>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</si>
  <si>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</si>
  <si>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</si>
  <si>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</si>
  <si>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</si>
  <si>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</si>
  <si>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</si>
  <si>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</si>
  <si>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</si>
  <si>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</si>
  <si>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</si>
  <si>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</si>
  <si>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</si>
  <si>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</si>
  <si>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</si>
  <si>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</si>
  <si>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</si>
  <si>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</si>
  <si>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</si>
  <si>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</si>
  <si>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</si>
  <si>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</si>
  <si>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</si>
  <si>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</si>
  <si>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</si>
  <si>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</si>
  <si>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</si>
  <si>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</si>
  <si>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</si>
  <si>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</si>
  <si>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</si>
  <si>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</si>
  <si>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</si>
  <si>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</si>
  <si>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</si>
  <si>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</si>
  <si>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</si>
  <si>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</si>
  <si>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</si>
  <si>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</si>
  <si>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</si>
  <si>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</si>
  <si>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</si>
  <si>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</si>
  <si>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</si>
  <si>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</si>
  <si>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</si>
  <si>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</si>
  <si>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</si>
  <si>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</si>
  <si>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</si>
  <si>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</si>
  <si>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</si>
  <si>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</si>
  <si>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</si>
  <si>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</si>
  <si>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</si>
  <si>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</si>
  <si>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</si>
  <si>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</si>
  <si>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</si>
  <si>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</si>
  <si>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</si>
  <si>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</si>
  <si>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</si>
  <si>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</si>
  <si>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</si>
  <si>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</si>
  <si>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</si>
  <si>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</si>
  <si>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</si>
  <si>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</si>
  <si>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</si>
  <si>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</si>
  <si>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</si>
  <si>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</si>
  <si>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</si>
  <si>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</si>
  <si>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</si>
  <si>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</si>
  <si>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</si>
  <si>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</si>
  <si>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</si>
  <si>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</si>
  <si>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</si>
  <si>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</si>
  <si>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</si>
  <si>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</si>
  <si>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</si>
  <si>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</si>
  <si>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</si>
  <si>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</si>
  <si>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</si>
  <si>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</si>
  <si>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</si>
  <si>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</si>
  <si>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</si>
  <si>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</si>
  <si>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</si>
  <si>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</si>
  <si>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</si>
  <si>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</si>
  <si>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</si>
  <si>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</si>
  <si>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</si>
  <si>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</si>
  <si>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</si>
  <si>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</si>
  <si>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</si>
  <si>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</si>
  <si>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</si>
  <si>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</si>
  <si>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</si>
  <si>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</si>
  <si>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</si>
  <si>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</si>
  <si>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</si>
  <si>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</si>
  <si>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</si>
  <si>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</si>
  <si>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</si>
  <si>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</si>
  <si>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</si>
  <si>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</si>
  <si>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</si>
  <si>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</si>
  <si>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</si>
  <si>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</si>
  <si>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</si>
  <si>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</si>
  <si>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</si>
  <si>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</si>
  <si>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</si>
  <si>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</si>
  <si>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</si>
  <si>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</si>
  <si>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</si>
  <si>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</si>
  <si>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</si>
  <si>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</si>
  <si>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</si>
  <si>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</si>
  <si>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</si>
  <si>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</si>
  <si>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</si>
  <si>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</si>
  <si>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</si>
  <si>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</si>
  <si>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</si>
  <si>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</si>
  <si>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</si>
  <si>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</si>
  <si>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</si>
  <si>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</si>
  <si>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</si>
  <si>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</si>
  <si>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</si>
  <si>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</si>
  <si>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</si>
  <si>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</si>
  <si>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</si>
  <si>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</si>
  <si>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</si>
  <si>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</si>
  <si>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</si>
  <si>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</si>
  <si>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</si>
  <si>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</si>
  <si>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</si>
  <si>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</si>
  <si>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</si>
  <si>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</si>
  <si>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</si>
  <si>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</si>
  <si>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</si>
  <si>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</si>
  <si>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</si>
  <si>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</si>
  <si>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</si>
  <si>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</si>
  <si>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</si>
  <si>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</si>
  <si>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</si>
  <si>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</si>
  <si>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</si>
  <si>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</si>
  <si>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</si>
  <si>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</si>
  <si>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</si>
  <si>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</si>
  <si>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</si>
  <si>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</si>
  <si>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</si>
  <si>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</si>
  <si>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</si>
  <si>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</si>
  <si>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</si>
  <si>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</si>
  <si>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</si>
  <si>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</si>
  <si>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</si>
  <si>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</si>
  <si>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</si>
  <si>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</si>
  <si>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</si>
  <si>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</si>
  <si>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</si>
  <si>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</si>
  <si>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</si>
  <si>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</si>
  <si>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</si>
  <si>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</si>
  <si>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</si>
  <si>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</si>
  <si>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</si>
  <si>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</si>
  <si>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</si>
  <si>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</si>
  <si>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</si>
  <si>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</si>
  <si>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</si>
  <si>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</si>
  <si>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</si>
  <si>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</si>
  <si>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</si>
  <si>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</si>
  <si>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</si>
  <si>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</si>
  <si>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</si>
  <si>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</si>
  <si>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</si>
  <si>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</si>
  <si>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</si>
  <si>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</si>
  <si>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</si>
  <si>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</si>
  <si>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</si>
  <si>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</si>
  <si>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</si>
  <si>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</si>
  <si>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</si>
  <si>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</si>
  <si>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</si>
  <si>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</si>
  <si>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</si>
  <si>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</si>
  <si>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</si>
  <si>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</si>
  <si>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</si>
  <si>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</si>
  <si>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</si>
  <si>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</si>
  <si>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</si>
  <si>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</si>
  <si>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</si>
  <si>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</si>
  <si>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</si>
  <si>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</si>
  <si>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</si>
  <si>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</si>
  <si>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</si>
  <si>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</si>
  <si>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</si>
  <si>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</si>
  <si>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</si>
  <si>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</si>
  <si>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</si>
  <si>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</si>
  <si>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</si>
  <si>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</si>
  <si>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</si>
  <si>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</si>
  <si>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</si>
  <si>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</si>
  <si>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</si>
  <si>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</si>
  <si>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</si>
  <si>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</si>
  <si>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</si>
  <si>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</si>
  <si>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</si>
  <si>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</si>
  <si>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</si>
  <si>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</si>
  <si>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</si>
  <si>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</si>
  <si>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</si>
  <si>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</si>
  <si>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</si>
  <si>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</si>
  <si>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</si>
  <si>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</si>
  <si>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</si>
  <si>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todo</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</si>
  <si>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</si>
  <si>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</si>
  <si>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</si>
  <si>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</si>
  <si>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</si>
  <si>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</si>
  <si>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</si>
  <si>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</si>
  <si>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</si>
  <si>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</si>
  <si>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</si>
  <si>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</si>
  <si>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</si>
  <si>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</si>
  <si>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</si>
  <si>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</si>
  <si>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</si>
  <si>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</si>
  <si>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</si>
  <si>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</si>
  <si>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</si>
  <si>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</si>
  <si>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</si>
  <si>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</si>
  <si>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</si>
  <si>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</si>
  <si>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</si>
  <si>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</si>
  <si>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</si>
  <si>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</si>
  <si>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</si>
  <si>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</si>
  <si>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</si>
  <si>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</si>
  <si>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</si>
  <si>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</si>
  <si>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</si>
  <si>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</si>
  <si>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</si>
  <si>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</si>
  <si>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</si>
  <si>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</si>
  <si>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</si>
  <si>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</si>
  <si>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</si>
  <si>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</si>
  <si>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</si>
  <si>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</si>
  <si>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</si>
  <si>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</si>
  <si>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</si>
  <si>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</si>
  <si>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</si>
  <si>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</si>
  <si>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</si>
  <si>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</si>
  <si>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</si>
  <si>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</si>
  <si>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</si>
  <si>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</si>
  <si>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</si>
  <si>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</si>
  <si>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</si>
  <si>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</si>
  <si>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</si>
  <si>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</si>
  <si>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</si>
  <si>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</si>
  <si>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</si>
  <si>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</si>
  <si>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</si>
  <si>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</si>
  <si>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</si>
  <si>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</si>
  <si>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</si>
  <si>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</si>
  <si>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</si>
  <si>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</si>
  <si>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</si>
  <si>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</si>
  <si>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</si>
  <si>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</si>
  <si>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</si>
  <si>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</si>
  <si>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</si>
  <si>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</si>
  <si>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</si>
  <si>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</si>
  <si>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</si>
  <si>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</si>
  <si>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</si>
  <si>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</si>
  <si>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</si>
  <si>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</si>
  <si>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</si>
  <si>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</si>
  <si>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</si>
  <si>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</si>
  <si>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</si>
  <si>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</si>
  <si>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</si>
  <si>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</si>
  <si>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</si>
  <si>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</si>
  <si>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</si>
  <si>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</si>
  <si>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</si>
  <si>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</si>
  <si>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</si>
  <si>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</si>
  <si>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</si>
  <si>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</si>
  <si>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</si>
  <si>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</si>
  <si>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</si>
  <si>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</si>
  <si>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</si>
  <si>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</si>
  <si>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</si>
  <si>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</si>
  <si>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</si>
  <si>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</si>
  <si>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</si>
  <si>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</si>
  <si>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</si>
  <si>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</si>
  <si>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</si>
  <si>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</si>
  <si>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</si>
  <si>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</si>
  <si>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</si>
  <si>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</si>
  <si>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</si>
  <si>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</si>
  <si>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</si>
  <si>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</si>
  <si>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</si>
  <si>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</si>
  <si>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</si>
  <si>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</si>
  <si>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</si>
  <si>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</si>
  <si>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</si>
  <si>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</si>
  <si>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</si>
  <si>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</si>
  <si>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</si>
  <si>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</si>
  <si>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</si>
  <si>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</si>
  <si>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</si>
  <si>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</si>
  <si>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</si>
  <si>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</si>
  <si>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</si>
  <si>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</si>
  <si>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</si>
  <si>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</si>
  <si>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</si>
  <si>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</si>
  <si>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</si>
  <si>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</si>
  <si>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</si>
  <si>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</si>
  <si>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</si>
  <si>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</si>
  <si>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</si>
  <si>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</si>
  <si>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</si>
  <si>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</si>
  <si>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</si>
  <si>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</si>
  <si>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</si>
  <si>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</si>
  <si>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</si>
  <si>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</si>
  <si>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</si>
  <si>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</si>
  <si>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</si>
  <si>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</si>
  <si>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</si>
  <si>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</si>
  <si>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</si>
  <si>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</si>
  <si>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</si>
  <si>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</si>
  <si>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</si>
  <si>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</si>
  <si>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</si>
  <si>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</si>
  <si>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</si>
  <si>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</si>
  <si>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</si>
  <si>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</si>
  <si>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</si>
  <si>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</si>
  <si>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</si>
  <si>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</si>
  <si>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</si>
  <si>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</si>
  <si>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</si>
  <si>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</si>
  <si>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</si>
  <si>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</si>
  <si>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</si>
  <si>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</si>
  <si>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</si>
  <si>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</si>
  <si>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</si>
  <si>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</si>
  <si>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</si>
  <si>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</si>
  <si>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</si>
  <si>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</si>
  <si>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</si>
  <si>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</si>
  <si>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</si>
  <si>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</si>
  <si>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</si>
  <si>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</si>
  <si>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</si>
  <si>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</si>
  <si>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</si>
  <si>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</si>
  <si>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</si>
  <si>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</si>
  <si>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</si>
  <si>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</si>
  <si>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</si>
  <si>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</si>
  <si>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</si>
  <si>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</si>
  <si>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</si>
  <si>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</si>
  <si>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</si>
  <si>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</si>
  <si>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</si>
  <si>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</si>
  <si>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</si>
  <si>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</si>
  <si>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</si>
  <si>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</si>
  <si>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</si>
  <si>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</si>
  <si>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</si>
  <si>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</si>
  <si>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</si>
  <si>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</si>
  <si>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</si>
  <si>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</si>
  <si>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</si>
  <si>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</si>
  <si>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</si>
  <si>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</si>
  <si>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</si>
  <si>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</si>
  <si>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</si>
  <si>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</si>
  <si>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</si>
  <si>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</si>
  <si>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</si>
  <si>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</si>
  <si>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</si>
  <si>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</si>
  <si>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</si>
  <si>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</si>
  <si>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</si>
  <si>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</si>
  <si>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</si>
  <si>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</si>
  <si>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</si>
  <si>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</si>
  <si>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</si>
  <si>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</si>
  <si>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</si>
  <si>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</si>
  <si>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</si>
  <si>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</si>
  <si>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</si>
  <si>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</si>
  <si>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</si>
  <si>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</si>
  <si>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</si>
  <si>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</si>
  <si>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</si>
  <si>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</si>
  <si>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</si>
  <si>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</si>
  <si>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</si>
  <si>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</si>
  <si>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</si>
  <si>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</si>
  <si>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</si>
  <si>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</si>
  <si>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</si>
  <si>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</si>
  <si>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</si>
  <si>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</si>
  <si>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</si>
  <si>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</si>
  <si>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</si>
  <si>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</si>
  <si>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</si>
  <si>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</si>
  <si>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</si>
  <si>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</si>
  <si>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</si>
  <si>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</si>
  <si>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</si>
  <si>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</si>
  <si>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</si>
  <si>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</si>
  <si>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</si>
  <si>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</si>
  <si>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</si>
  <si>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</si>
  <si>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</si>
  <si>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</si>
  <si>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</si>
  <si>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</si>
  <si>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</si>
  <si>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</si>
  <si>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</si>
  <si>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</si>
  <si>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</si>
  <si>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</si>
  <si>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</si>
  <si>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</si>
  <si>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</si>
  <si>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</si>
  <si>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</si>
  <si>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</si>
  <si>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</si>
  <si>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</si>
  <si>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</si>
  <si>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</si>
  <si>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</si>
  <si>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</si>
  <si>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</si>
  <si>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</si>
  <si>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</si>
  <si>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</si>
  <si>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</si>
  <si>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</si>
  <si>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</si>
  <si>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</si>
  <si>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</si>
  <si>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</si>
  <si>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</si>
  <si>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</si>
  <si>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</si>
  <si>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</si>
  <si>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</si>
  <si>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</si>
  <si>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</si>
  <si>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</si>
  <si>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</si>
  <si>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</si>
  <si>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</si>
  <si>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</si>
  <si>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</si>
  <si>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</si>
  <si>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</si>
  <si>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</si>
  <si>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</si>
  <si>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</si>
  <si>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</si>
  <si>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</si>
  <si>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</si>
  <si>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</si>
  <si>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</si>
  <si>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</si>
  <si>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</si>
  <si>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</si>
  <si>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</si>
  <si>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</si>
  <si>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</si>
  <si>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</si>
  <si>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</si>
  <si>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</si>
  <si>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</si>
  <si>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</si>
  <si>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</si>
  <si>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</si>
  <si>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</si>
  <si>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</si>
  <si>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</si>
  <si>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</si>
  <si>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</si>
  <si>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</si>
  <si>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</si>
  <si>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</si>
  <si>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</si>
  <si>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</si>
  <si>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</si>
  <si>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</si>
  <si>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</si>
  <si>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</si>
  <si>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</si>
  <si>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</si>
  <si>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</si>
  <si>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</si>
  <si>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</si>
  <si>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</si>
  <si>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</si>
  <si>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</si>
  <si>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</si>
  <si>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</si>
  <si>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</si>
  <si>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</si>
  <si>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</si>
  <si>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</si>
  <si>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</si>
  <si>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</si>
  <si>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</si>
  <si>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</si>
  <si>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</si>
  <si>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</si>
  <si>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</si>
  <si>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</si>
  <si>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</si>
  <si>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</si>
  <si>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</si>
  <si>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</si>
  <si>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</si>
  <si>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</si>
  <si>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</si>
  <si>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</si>
  <si>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</si>
  <si>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</si>
  <si>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</si>
  <si>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</si>
  <si>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</si>
  <si>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</si>
  <si>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</si>
  <si>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</si>
  <si>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</si>
  <si>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</si>
  <si>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</si>
  <si>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</si>
  <si>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</si>
  <si>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</si>
  <si>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</si>
  <si>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</si>
  <si>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</si>
  <si>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</si>
  <si>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</si>
  <si>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</si>
  <si>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</si>
  <si>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</si>
  <si>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</si>
  <si>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</si>
  <si>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</si>
  <si>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</si>
  <si>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</si>
  <si>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</si>
  <si>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</si>
  <si>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</si>
  <si>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</si>
  <si>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</si>
  <si>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</si>
  <si>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</si>
  <si>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</si>
  <si>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</si>
  <si>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</si>
  <si>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</si>
  <si>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</si>
  <si>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</si>
  <si>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</si>
  <si>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</si>
  <si>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</si>
  <si>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</si>
  <si>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</si>
  <si>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</si>
  <si>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</si>
  <si>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</si>
  <si>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</si>
  <si>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</si>
  <si>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</si>
  <si>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</si>
  <si>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</si>
  <si>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</si>
  <si>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</si>
  <si>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</si>
  <si>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</si>
  <si>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</si>
  <si>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</si>
  <si>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</si>
  <si>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</si>
  <si>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</si>
  <si>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</si>
  <si>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</si>
  <si>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</si>
  <si>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</si>
  <si>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</si>
  <si>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</si>
  <si>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</si>
  <si>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</si>
  <si>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</si>
  <si>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</si>
  <si>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</si>
  <si>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</si>
  <si>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</si>
  <si>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</si>
  <si>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</si>
  <si>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</si>
  <si>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</si>
  <si>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</si>
  <si>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</si>
  <si>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</si>
  <si>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</si>
  <si>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</si>
  <si>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</si>
  <si>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</si>
  <si>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Todo: n/a</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</si>
  <si>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</si>
  <si>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</si>
  <si>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</si>
  <si>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</si>
  <si>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</si>
  <si>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</si>
  <si>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</si>
  <si>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</si>
  <si>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</si>
  <si>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</si>
  <si>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</si>
  <si>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</si>
  <si>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</si>
  <si>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</si>
  <si>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</si>
  <si>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</si>
  <si>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</si>
  <si>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</si>
  <si>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</si>
  <si>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</si>
  <si>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</si>
  <si>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</si>
  <si>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</si>
  <si>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</si>
  <si>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</si>
  <si>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</si>
  <si>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</si>
  <si>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</si>
  <si>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</si>
  <si>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</si>
  <si>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</si>
  <si>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</si>
  <si>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</si>
  <si>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</si>
  <si>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</si>
  <si>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</si>
  <si>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</si>
  <si>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</si>
  <si>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</si>
  <si>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</si>
  <si>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</si>
  <si>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</si>
  <si>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</si>
  <si>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</si>
  <si>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</si>
  <si>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</si>
  <si>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</si>
  <si>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</si>
  <si>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</si>
  <si>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</si>
  <si>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</si>
  <si>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</si>
  <si>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</si>
  <si>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</si>
  <si>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</si>
  <si>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</si>
  <si>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</si>
  <si>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</si>
  <si>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</si>
  <si>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</si>
  <si>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</si>
  <si>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</si>
  <si>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</si>
  <si>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</si>
  <si>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</si>
  <si>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</si>
  <si>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</si>
  <si>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</si>
  <si>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</si>
  <si>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</si>
  <si>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</si>
  <si>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</si>
  <si>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</si>
  <si>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</si>
  <si>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</si>
  <si>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</si>
  <si>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</si>
  <si>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</si>
  <si>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</si>
  <si>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</si>
  <si>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</si>
  <si>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</si>
  <si>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</si>
  <si>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</si>
  <si>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</si>
  <si>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</si>
  <si>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</si>
  <si>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</si>
  <si>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</si>
  <si>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</si>
  <si>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</si>
  <si>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</si>
  <si>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</si>
  <si>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</si>
  <si>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</si>
  <si>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</si>
  <si>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</si>
  <si>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</si>
  <si>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</si>
  <si>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</si>
  <si>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</si>
  <si>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</si>
  <si>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</si>
  <si>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</si>
  <si>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</si>
  <si>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</si>
  <si>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</si>
  <si>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</si>
  <si>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</si>
  <si>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</si>
  <si>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</si>
  <si>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</si>
  <si>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</si>
  <si>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</si>
  <si>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</si>
  <si>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</si>
  <si>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</si>
  <si>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</si>
  <si>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</si>
  <si>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Last updated on: 2022-02-18, PTS 101033 Ascending Tide, via chat /script LibSets.DebugGetAllData()</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</si>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</sst>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3">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9" fillId="0" borderId="1" xfId="3" applyFont="1" applyFill="1" applyBorder="1"/>
    <xf numFmtId="0" fontId="0" fillId="13" borderId="0" xfId="0" applyFill="1"/>
    <xf numFmtId="0" fontId="15" fillId="0" borderId="1" xfId="3" applyFont="1" applyFill="1" applyBorder="1"/>
    <xf numFmtId="0" fontId="29"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0" fillId="14"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0" fillId="6" borderId="0" xfId="0" applyFill="1" applyAlignment="1">
      <alignment horizontal="left" wrapText="1"/>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561"/>
  <sheetViews>
    <sheetView tabSelected="1" zoomScale="70" zoomScaleNormal="70" workbookViewId="0">
      <pane xSplit="7" ySplit="2" topLeftCell="H3" activePane="bottomRight" state="frozen"/>
      <selection pane="topRight" activeCell="H1" sqref="H1"/>
      <selection pane="bottomLeft" activeCell="A3" sqref="A3"/>
      <selection pane="bottomRight" activeCell="C279" sqref="C279:D450"/>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4" customWidth="1"/>
    <col min="55" max="55" width="79" style="21" bestFit="1" customWidth="1"/>
    <col min="56" max="56" width="75.5703125" style="21" bestFit="1" customWidth="1"/>
    <col min="57" max="57" width="73" style="21" bestFit="1" customWidth="1"/>
    <col min="58" max="58" width="85.5703125" style="21" customWidth="1"/>
    <col min="59" max="59" width="88" style="21" customWidth="1"/>
  </cols>
  <sheetData>
    <row r="1" spans="1:59" s="37" customFormat="1" x14ac:dyDescent="0.25">
      <c r="A1" s="101" t="s">
        <v>3248</v>
      </c>
      <c r="B1" s="101"/>
      <c r="C1" s="101"/>
      <c r="D1" s="61" t="s">
        <v>3368</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2"/>
      <c r="BA1" s="82"/>
      <c r="BB1" s="82"/>
      <c r="BC1" s="61"/>
      <c r="BD1" s="61"/>
      <c r="BE1" s="61"/>
      <c r="BF1" s="61"/>
      <c r="BG1" s="62"/>
    </row>
    <row r="2" spans="1:59" s="1" customFormat="1" ht="120" customHeight="1" x14ac:dyDescent="0.25">
      <c r="A2" s="5" t="s">
        <v>83</v>
      </c>
      <c r="B2" s="1" t="s">
        <v>81</v>
      </c>
      <c r="C2" s="1" t="s">
        <v>82</v>
      </c>
      <c r="D2" s="3" t="s">
        <v>1441</v>
      </c>
      <c r="E2" s="1" t="s">
        <v>1338</v>
      </c>
      <c r="F2" s="1" t="s">
        <v>1341</v>
      </c>
      <c r="G2" s="3" t="s">
        <v>1419</v>
      </c>
      <c r="H2" s="11" t="s">
        <v>1380</v>
      </c>
      <c r="I2" s="11" t="s">
        <v>1803</v>
      </c>
      <c r="J2" s="11" t="s">
        <v>1379</v>
      </c>
      <c r="K2" s="11" t="s">
        <v>1443</v>
      </c>
      <c r="L2" s="11" t="s">
        <v>1377</v>
      </c>
      <c r="M2" s="11" t="s">
        <v>1378</v>
      </c>
      <c r="N2" s="11" t="s">
        <v>1376</v>
      </c>
      <c r="O2" s="64" t="s">
        <v>1802</v>
      </c>
      <c r="P2" s="64" t="s">
        <v>3361</v>
      </c>
      <c r="Q2" s="13" t="s">
        <v>1335</v>
      </c>
      <c r="R2" s="23" t="s">
        <v>1381</v>
      </c>
      <c r="S2" s="64" t="s">
        <v>1797</v>
      </c>
      <c r="T2" s="22" t="s">
        <v>1420</v>
      </c>
      <c r="U2" s="3" t="s">
        <v>75</v>
      </c>
      <c r="V2" s="32" t="s">
        <v>1529</v>
      </c>
      <c r="W2" s="13" t="s">
        <v>1517</v>
      </c>
      <c r="X2" s="13" t="s">
        <v>1518</v>
      </c>
      <c r="Y2" s="64" t="s">
        <v>2730</v>
      </c>
      <c r="Z2" s="13" t="s">
        <v>1336</v>
      </c>
      <c r="AA2" s="23" t="s">
        <v>1382</v>
      </c>
      <c r="AB2" s="32" t="s">
        <v>1533</v>
      </c>
      <c r="AC2" s="13" t="s">
        <v>1519</v>
      </c>
      <c r="AD2" s="13" t="s">
        <v>1520</v>
      </c>
      <c r="AE2" s="13" t="s">
        <v>3359</v>
      </c>
      <c r="AF2" s="13" t="s">
        <v>1337</v>
      </c>
      <c r="AG2" s="23" t="s">
        <v>1383</v>
      </c>
      <c r="AH2" s="32" t="s">
        <v>1573</v>
      </c>
      <c r="AI2" s="13" t="s">
        <v>1521</v>
      </c>
      <c r="AJ2" s="13" t="s">
        <v>1522</v>
      </c>
      <c r="AK2" s="13" t="s">
        <v>1425</v>
      </c>
      <c r="AL2" s="23" t="s">
        <v>1426</v>
      </c>
      <c r="AM2" s="32" t="s">
        <v>1574</v>
      </c>
      <c r="AN2" s="13" t="s">
        <v>1523</v>
      </c>
      <c r="AO2" s="13" t="s">
        <v>1524</v>
      </c>
      <c r="AP2" s="13" t="s">
        <v>1427</v>
      </c>
      <c r="AQ2" s="23" t="s">
        <v>1428</v>
      </c>
      <c r="AR2" s="32" t="s">
        <v>1575</v>
      </c>
      <c r="AS2" s="13" t="s">
        <v>1525</v>
      </c>
      <c r="AT2" s="13" t="s">
        <v>1526</v>
      </c>
      <c r="AU2" s="13" t="s">
        <v>1439</v>
      </c>
      <c r="AV2" s="23" t="s">
        <v>1440</v>
      </c>
      <c r="AW2" s="32" t="s">
        <v>1576</v>
      </c>
      <c r="AX2" s="13" t="s">
        <v>1527</v>
      </c>
      <c r="AY2" s="13" t="s">
        <v>1528</v>
      </c>
      <c r="AZ2" s="83" t="s">
        <v>2674</v>
      </c>
      <c r="BA2" s="83" t="s">
        <v>3355</v>
      </c>
      <c r="BB2" s="83" t="s">
        <v>3356</v>
      </c>
      <c r="BC2" s="20" t="s">
        <v>3364</v>
      </c>
      <c r="BD2" s="20" t="s">
        <v>3365</v>
      </c>
      <c r="BE2" s="20" t="s">
        <v>3366</v>
      </c>
      <c r="BF2" s="20" t="s">
        <v>3362</v>
      </c>
      <c r="BG2" s="20" t="s">
        <v>3363</v>
      </c>
    </row>
    <row r="3" spans="1:59" x14ac:dyDescent="0.25">
      <c r="A3" s="12">
        <v>19</v>
      </c>
      <c r="B3" t="s">
        <v>731</v>
      </c>
      <c r="C3" t="s">
        <v>732</v>
      </c>
      <c r="D3" s="3">
        <f t="shared" ref="D3:D66" si="0">A3</f>
        <v>19</v>
      </c>
      <c r="G3" s="8" t="s">
        <v>1478</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WayshrineInfo'!$K$3:$N$9999,4,FALSE),"")))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constants'!$B$4:$C$1003,2,FALSE),"")</f>
        <v>Included in base game</v>
      </c>
      <c r="V3" s="98" t="s">
        <v>3369</v>
      </c>
      <c r="Y3" s="65"/>
      <c r="Z3" s="3">
        <f>IF(AND(G3&lt;&gt;"LIBSETS_SETTYPE_BATTLEGROUND",G3&lt;&gt;"LIBSETS_SETTYPE_SPECIAL"),
IF(AND(Y3&lt;&gt;"",ISNUMBER(Y3),NOT(ISNA(Y3))),Y3,
   IF(AND(L3&lt;&gt;"",ISNUMBER(L3),L3&gt;0,NOT(ISNA(L3))),VLOOKUP(L3,'ESO dumped WayshrineInfo'!$K$3:$L$9999,2,FALSE),"")
),"")</f>
        <v>382</v>
      </c>
      <c r="AA3" t="str">
        <f>IF(AND(Z3&lt;&gt;"",ISNUMBER(Z3),NOT(ISNA(Z3))),VLOOKUP(Z3,'ESO zone constants'!$A$3:$D$9999,4,FALSE),"")</f>
        <v>Reaper's March</v>
      </c>
      <c r="AB3" s="98" t="s">
        <v>3369</v>
      </c>
      <c r="AC3" s="43"/>
      <c r="AD3" s="43"/>
      <c r="AE3" s="43"/>
      <c r="AF3" s="3">
        <f>IF(AND(G3&lt;&gt;"LIBSETS_SETTYPE_BATTLEGROUND",G3&lt;&gt;"LIBSETS_SETTYPE_SPECIAL"),
IF(AND(AE3&lt;&gt;"",ISNUMBER(AE3),NOT(ISNA(AE3))),AE3,
   IF(AND(M3&lt;&gt;"",ISNUMBER(M3),M3&gt;0,NOT(ISNA(M3))),VLOOKUP(M3,'ESO dumped WayshrineInfo'!$K$3:$L$9999,2,FALSE),"")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5" t="s">
        <v>2672</v>
      </c>
      <c r="BA3" s="85"/>
      <c r="BB3" s="85"/>
      <c r="BC3" s="21" t="str">
        <f t="shared" ref="BC3:BC66"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BD66"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BE66" si="3">IF(F3&lt;&gt;"Not in the game (anymore)",IF(A3&lt;&gt;"",", setType="&amp;G3,"")&amp;IF(J3="true",", multiTrialSet=true",""),"")
&amp; IF(AND(H3&lt;&gt;"",ISNUMBER(H3)),", undauntedChestId=" &amp; H3,"")</f>
        <v>, setType=LIBSETS_SETTYPE_DUNGEON</v>
      </c>
      <c r="BF3" s="21" t="str">
        <f t="shared" ref="BF3:BF34" si="4">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BG66" si="5">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1481</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WayshrineInfo'!$K$3:$N$9999,4,FALSE),"")))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constants'!$B$4:$C$1003,2,FALSE),"")</f>
        <v>Included in base game</v>
      </c>
      <c r="V4" s="98" t="s">
        <v>1561</v>
      </c>
      <c r="Y4" s="65"/>
      <c r="Z4" s="3">
        <f>IF(AND(G4&lt;&gt;"LIBSETS_SETTYPE_BATTLEGROUND",G4&lt;&gt;"LIBSETS_SETTYPE_SPECIAL"),
IF(AND(Y4&lt;&gt;"",ISNUMBER(Y4),NOT(ISNA(Y4))),Y4,
   IF(AND(L4&lt;&gt;"",ISNUMBER(L4),L4&gt;0,NOT(ISNA(L4))),VLOOKUP(L4,'ESO dumped WayshrineInfo'!$K$3:$L$9999,2,FALSE),"")
),"")</f>
        <v>103</v>
      </c>
      <c r="AA4" t="str">
        <f>IF(AND(Z4&lt;&gt;"",ISNUMBER(Z4),NOT(ISNA(Z4))),VLOOKUP(Z4,'ESO zone constants'!$A$3:$D$9999,4,FALSE),"")</f>
        <v>The Rift</v>
      </c>
      <c r="AB4" s="98" t="s">
        <v>1562</v>
      </c>
      <c r="AC4" s="43"/>
      <c r="AD4" s="43"/>
      <c r="AE4" s="43"/>
      <c r="AF4" s="3">
        <f>IF(AND(G4&lt;&gt;"LIBSETS_SETTYPE_BATTLEGROUND",G4&lt;&gt;"LIBSETS_SETTYPE_SPECIAL"),
IF(AND(AE4&lt;&gt;"",ISNUMBER(AE4),NOT(ISNA(AE4))),AE4,
   IF(AND(M4&lt;&gt;"",ISNUMBER(M4),M4&gt;0,NOT(ISNA(M4))),VLOOKUP(M4,'ESO dumped WayshrineInfo'!$K$3:$L$9999,2,FALSE),"")
),"")</f>
        <v>103</v>
      </c>
      <c r="AG4" t="str">
        <f>IF(AND(AF4&lt;&gt;"",ISNUMBER(AF4),NOT(ISNA(AF4))),VLOOKUP(AF4,'ESO zone constants'!$A$3:$D$9999,4,FALSE),"")</f>
        <v>The Rift</v>
      </c>
      <c r="AH4" s="44" t="s">
        <v>1563</v>
      </c>
      <c r="AI4" s="43"/>
      <c r="AJ4" s="43"/>
      <c r="AK4" s="3">
        <f>IF(AND(G4&lt;&gt;"LIBSETS_SETTYPE_BATTLEGROUND",G4&lt;&gt;"LIBSETS_SETTYPE_SPECIAL"),IF(AL4&lt;&gt;"",VLOOKUP(AL4,'ESO zone constants'!$D$3:$H$4953,5,FALSE),""),"")</f>
        <v>103</v>
      </c>
      <c r="AL4" t="s">
        <v>111</v>
      </c>
      <c r="AM4" s="44" t="s">
        <v>1564</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5" t="s">
        <v>2672</v>
      </c>
      <c r="BA4" s="85"/>
      <c r="BB4" s="85"/>
      <c r="BC4" s="21" t="str">
        <f t="shared" si="1"/>
        <v>[20] = {wayshrines={109,109,109,}, dlcId=DLC_BASE_GAME</v>
      </c>
      <c r="BD4" s="21" t="str">
        <f t="shared" si="2"/>
        <v>, zoneIds={103,103,103,103}, veteran=false</v>
      </c>
      <c r="BE4" s="21" t="str">
        <f t="shared" si="3"/>
        <v>, setType=LIBSETS_SETTYPE_OVERLAND</v>
      </c>
      <c r="BF4" s="21" t="str">
        <f t="shared" si="4"/>
        <v>, dropMechanic={LIBSETS_DROP_MECHANIC_OVERLAND_BOSS_DELVE,LIBSETS_DROP_MECHANIC_OVERLAND_WORLDBOSS,LIBSETS_DROP_MECHANIC_OVERLAND_BOSS_PUBLIC_DUNGEON,LIBSETS_DROP_MECHANIC_OVERLAND_CHEST}</v>
      </c>
      <c r="BG4" s="21" t="str">
        <f t="shared" si="5"/>
        <v>}, --Witchman Armor / Hexenwerk   [The Rift, The Rift, The Rift, The Rift]</v>
      </c>
    </row>
    <row r="5" spans="1:59" x14ac:dyDescent="0.25">
      <c r="A5" s="12">
        <v>21</v>
      </c>
      <c r="B5" t="s">
        <v>735</v>
      </c>
      <c r="C5" t="s">
        <v>736</v>
      </c>
      <c r="D5" s="3">
        <f t="shared" si="0"/>
        <v>21</v>
      </c>
      <c r="G5" s="8" t="s">
        <v>1481</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WayshrineInfo'!$K$3:$N$9999,4,FALSE),"")))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constants'!$B$4:$C$1003,2,FALSE),"")</f>
        <v>Included in base game</v>
      </c>
      <c r="V5" s="98" t="s">
        <v>1561</v>
      </c>
      <c r="W5" s="43"/>
      <c r="X5" s="43"/>
      <c r="Z5" s="3">
        <f>IF(AND(G5&lt;&gt;"LIBSETS_SETTYPE_BATTLEGROUND",G5&lt;&gt;"LIBSETS_SETTYPE_SPECIAL"),
IF(AND(Y5&lt;&gt;"",ISNUMBER(Y5),NOT(ISNA(Y5))),Y5,
   IF(AND(L5&lt;&gt;"",ISNUMBER(L5),L5&gt;0,NOT(ISNA(L5))),VLOOKUP(L5,'ESO dumped WayshrineInfo'!$K$3:$L$9999,2,FALSE),"")
),"")</f>
        <v>101</v>
      </c>
      <c r="AA5" t="str">
        <f>IF(AND(Z5&lt;&gt;"",ISNUMBER(Z5),NOT(ISNA(Z5))),VLOOKUP(Z5,'ESO zone constants'!$A$3:$D$9999,4,FALSE),"")</f>
        <v>Eastmarch</v>
      </c>
      <c r="AB5" s="98" t="s">
        <v>1562</v>
      </c>
      <c r="AC5" s="43"/>
      <c r="AD5" s="43"/>
      <c r="AE5" s="43"/>
      <c r="AF5" s="3">
        <f>IF(AND(G5&lt;&gt;"LIBSETS_SETTYPE_BATTLEGROUND",G5&lt;&gt;"LIBSETS_SETTYPE_SPECIAL"),
IF(AND(AE5&lt;&gt;"",ISNUMBER(AE5),NOT(ISNA(AE5))),AE5,
   IF(AND(M5&lt;&gt;"",ISNUMBER(M5),M5&gt;0,NOT(ISNA(M5))),VLOOKUP(M5,'ESO dumped WayshrineInfo'!$K$3:$L$9999,2,FALSE),"")
),"")</f>
        <v>101</v>
      </c>
      <c r="AG5" t="str">
        <f>IF(AND(AF5&lt;&gt;"",ISNUMBER(AF5),NOT(ISNA(AF5))),VLOOKUP(AF5,'ESO zone constants'!$A$3:$D$9999,4,FALSE),"")</f>
        <v>Eastmarch</v>
      </c>
      <c r="AH5" s="44" t="s">
        <v>1563</v>
      </c>
      <c r="AI5" s="43"/>
      <c r="AJ5" s="43"/>
      <c r="AK5" s="3">
        <f>IF(AND(G5&lt;&gt;"LIBSETS_SETTYPE_BATTLEGROUND",G5&lt;&gt;"LIBSETS_SETTYPE_SPECIAL"),IF(AL5&lt;&gt;"",VLOOKUP(AL5,'ESO zone constants'!$D$3:$H$4953,5,FALSE),""),"")</f>
        <v>101</v>
      </c>
      <c r="AL5" t="s">
        <v>110</v>
      </c>
      <c r="AM5" s="44" t="s">
        <v>1564</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5" t="s">
        <v>2673</v>
      </c>
      <c r="BA5" s="85"/>
      <c r="BB5" s="85"/>
      <c r="BC5" s="21" t="str">
        <f t="shared" si="1"/>
        <v>[21] = {wayshrines={93,93,93,}, dlcId=DLC_BASE_GAME</v>
      </c>
      <c r="BD5" s="21" t="str">
        <f t="shared" si="2"/>
        <v>, zoneIds={101,101,101,101}, veteran=false</v>
      </c>
      <c r="BE5" s="21" t="str">
        <f t="shared" si="3"/>
        <v>, setType=LIBSETS_SETTYPE_OVERLAND</v>
      </c>
      <c r="BF5" s="21" t="str">
        <f t="shared" si="4"/>
        <v>, isProcSetAllowedInPvP=1, dropMechanic={LIBSETS_DROP_MECHANIC_OVERLAND_BOSS_DELVE,LIBSETS_DROP_MECHANIC_OVERLAND_WORLDBOSS,LIBSETS_DROP_MECHANIC_OVERLAND_BOSS_PUBLIC_DUNGEON,LIBSETS_DROP_MECHANIC_OVERLAND_CHEST}</v>
      </c>
      <c r="BG5" s="21" t="str">
        <f t="shared" si="5"/>
        <v>}, --Akaviri Dragonguard / Akavirische Drachengarde   [Eastmarch, Eastmarch, Eastmarch, Eastmarch]</v>
      </c>
    </row>
    <row r="6" spans="1:59" x14ac:dyDescent="0.25">
      <c r="A6" s="12">
        <v>22</v>
      </c>
      <c r="B6" t="s">
        <v>737</v>
      </c>
      <c r="C6" t="s">
        <v>2551</v>
      </c>
      <c r="D6" s="3">
        <f t="shared" si="0"/>
        <v>22</v>
      </c>
      <c r="G6" s="8" t="s">
        <v>1481</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WayshrineInfo'!$K$3:$N$9999,4,FALSE),"")))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constants'!$B$4:$C$1003,2,FALSE),"")</f>
        <v>Included in base game</v>
      </c>
      <c r="V6" s="98" t="s">
        <v>1561</v>
      </c>
      <c r="Y6" s="65"/>
      <c r="Z6" s="3">
        <f>IF(AND(G6&lt;&gt;"LIBSETS_SETTYPE_BATTLEGROUND",G6&lt;&gt;"LIBSETS_SETTYPE_SPECIAL"),
IF(AND(Y6&lt;&gt;"",ISNUMBER(Y6),NOT(ISNA(Y6))),Y6,
   IF(AND(L6&lt;&gt;"",ISNUMBER(L6),L6&gt;0,NOT(ISNA(L6))),VLOOKUP(L6,'ESO dumped WayshrineInfo'!$K$3:$L$9999,2,FALSE),"")
),"")</f>
        <v>19</v>
      </c>
      <c r="AA6" t="str">
        <f>IF(AND(Z6&lt;&gt;"",ISNUMBER(Z6),NOT(ISNA(Z6))),VLOOKUP(Z6,'ESO zone constants'!$A$3:$D$9999,4,FALSE),"")</f>
        <v>Stormhaven</v>
      </c>
      <c r="AB6" s="98" t="s">
        <v>1562</v>
      </c>
      <c r="AC6" s="43"/>
      <c r="AD6" s="43"/>
      <c r="AE6" s="43"/>
      <c r="AF6" s="3">
        <f>IF(AND(G6&lt;&gt;"LIBSETS_SETTYPE_BATTLEGROUND",G6&lt;&gt;"LIBSETS_SETTYPE_SPECIAL"),
IF(AND(AE6&lt;&gt;"",ISNUMBER(AE6),NOT(ISNA(AE6))),AE6,
   IF(AND(M6&lt;&gt;"",ISNUMBER(M6),M6&gt;0,NOT(ISNA(M6))),VLOOKUP(M6,'ESO dumped WayshrineInfo'!$K$3:$L$9999,2,FALSE),"")
),"")</f>
        <v>19</v>
      </c>
      <c r="AG6" t="str">
        <f>IF(AND(AF6&lt;&gt;"",ISNUMBER(AF6),NOT(ISNA(AF6))),VLOOKUP(AF6,'ESO zone constants'!$A$3:$D$9999,4,FALSE),"")</f>
        <v>Stormhaven</v>
      </c>
      <c r="AH6" s="44" t="s">
        <v>1563</v>
      </c>
      <c r="AI6" s="43"/>
      <c r="AJ6" s="43"/>
      <c r="AK6" s="3">
        <f>IF(AND(G6&lt;&gt;"LIBSETS_SETTYPE_BATTLEGROUND",G6&lt;&gt;"LIBSETS_SETTYPE_SPECIAL"),IF(AL6&lt;&gt;"",VLOOKUP(AL6,'ESO zone constants'!$D$3:$H$4953,5,FALSE),""),"")</f>
        <v>19</v>
      </c>
      <c r="AL6" t="s">
        <v>104</v>
      </c>
      <c r="AM6" s="44" t="s">
        <v>1564</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5" t="s">
        <v>2672</v>
      </c>
      <c r="BA6" s="85"/>
      <c r="BB6" s="85"/>
      <c r="BC6" s="21" t="str">
        <f t="shared" si="1"/>
        <v>[22] = {wayshrines={17,17,17,}, dlcId=DLC_BASE_GAME</v>
      </c>
      <c r="BD6" s="21" t="str">
        <f t="shared" si="2"/>
        <v>, zoneIds={19,19,19,19}, veteran=false</v>
      </c>
      <c r="BE6" s="21" t="str">
        <f t="shared" si="3"/>
        <v>, setType=LIBSETS_SETTYPE_OVERLAND</v>
      </c>
      <c r="BF6" s="21" t="str">
        <f t="shared" si="4"/>
        <v>, dropMechanic={LIBSETS_DROP_MECHANIC_OVERLAND_BOSS_DELVE,LIBSETS_DROP_MECHANIC_OVERLAND_WORLDBOSS,LIBSETS_DROP_MECHANIC_OVERLAND_BOSS_PUBLIC_DUNGEON,LIBSETS_DROP_MECHANIC_OVERLAND_CHEST}</v>
      </c>
      <c r="BG6" s="21" t="str">
        <f t="shared" si="5"/>
        <v>}, --Dreamer\'s Mantle / Mantel des Träumers   [Stormhaven, Stormhaven, Stormhaven, Stormhaven]</v>
      </c>
    </row>
    <row r="7" spans="1:59" x14ac:dyDescent="0.25">
      <c r="A7" s="12">
        <v>23</v>
      </c>
      <c r="B7" t="s">
        <v>738</v>
      </c>
      <c r="C7" t="s">
        <v>2552</v>
      </c>
      <c r="D7" s="3">
        <f t="shared" si="0"/>
        <v>23</v>
      </c>
      <c r="G7" s="8" t="s">
        <v>1473</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WayshrineInfo'!$K$3:$N$9999,4,FALSE),"")))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constants'!$B$4:$C$1003,2,FALSE),"")</f>
        <v>Included in base game</v>
      </c>
      <c r="V7" s="98" t="s">
        <v>1557</v>
      </c>
      <c r="Y7" s="65"/>
      <c r="Z7" s="3">
        <f>IF(AND(G7&lt;&gt;"LIBSETS_SETTYPE_BATTLEGROUND",G7&lt;&gt;"LIBSETS_SETTYPE_SPECIAL"),
IF(AND(Y7&lt;&gt;"",ISNUMBER(Y7),NOT(ISNA(Y7))),Y7,
   IF(AND(L7&lt;&gt;"",ISNUMBER(L7),L7&gt;0,NOT(ISNA(L7))),VLOOKUP(L7,'ESO dumped WayshrineInfo'!$K$3:$L$9999,2,FALSE),"")
),"")</f>
        <v>888</v>
      </c>
      <c r="AA7" t="str">
        <f>IF(AND(Z7&lt;&gt;"",ISNUMBER(Z7),NOT(ISNA(Z7))),VLOOKUP(Z7,'ESO zone constants'!$A$3:$D$9999,4,FALSE),"")</f>
        <v>Craglorn</v>
      </c>
      <c r="AB7" s="98" t="s">
        <v>1557</v>
      </c>
      <c r="AC7" s="3" t="str">
        <f>IF(AB7&lt;&gt;"",IF(AB7&lt;&gt;"LIBSETS_DROP_MECHANIC_MONSTER_NAME",VLOOKUP(AB7,'LibSets constants'!$I$4:$L$1003,3,FALSE),""),"")</f>
        <v>Arena stage chest</v>
      </c>
      <c r="AD7" s="3" t="str">
        <f>IF(AB7&lt;&gt;"",IF(AB7&lt;&gt;"LIBSETS_DROP_MECHANIC_MONSTER_NAME",VLOOKUP(AB7,'LibSets constants'!$I$4:$L$1003,4,FALSE),""),"")</f>
        <v>Arena-Phasen Schatztruhe</v>
      </c>
      <c r="AF7" s="3">
        <f>IF(AND(G7&lt;&gt;"LIBSETS_SETTYPE_BATTLEGROUND",G7&lt;&gt;"LIBSETS_SETTYPE_SPECIAL"),
IF(AND(AE7&lt;&gt;"",ISNUMBER(AE7),NOT(ISNA(AE7))),AE7,
   IF(AND(M7&lt;&gt;"",ISNUMBER(M7),M7&gt;0,NOT(ISNA(M7))),VLOOKUP(M7,'ESO dumped WayshrineInfo'!$K$3:$L$9999,2,FALSE),"")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5" t="s">
        <v>2673</v>
      </c>
      <c r="BA7" s="85"/>
      <c r="BB7" s="85"/>
      <c r="BC7" s="21" t="str">
        <f t="shared" si="1"/>
        <v>[23] = {wayshrines={270,270,270,}, dlcId=DLC_BASE_GAME</v>
      </c>
      <c r="BD7" s="21" t="str">
        <f t="shared" si="2"/>
        <v>, zoneIds={635,888,888}, veteran=false</v>
      </c>
      <c r="BE7" s="21" t="str">
        <f t="shared" si="3"/>
        <v>, setType=LIBSETS_SETTYPE_ARENA</v>
      </c>
      <c r="BF7" s="21" t="str">
        <f t="shared" si="4"/>
        <v>, isProcSetAllowedInPvP=1, dropMechanic={LIBSETS_DROP_MECHANIC_ARENA_STAGE_CHEST,LIBSETS_DROP_MECHANIC_ARENA_STAGE_CHEST}, dropMechanicDropLocationNames={['en']={'','Arena stage chest','','','','',},['de']={'','Arena-Phasen Schatztruhe','','','','',},}</v>
      </c>
      <c r="BG7" s="21" t="str">
        <f t="shared" si="5"/>
        <v>}, --Archer\'s Mind / Schützensinn   [Dragonstar Arena, Craglorn, Craglorn]</v>
      </c>
    </row>
    <row r="8" spans="1:59" x14ac:dyDescent="0.25">
      <c r="A8" s="12">
        <v>24</v>
      </c>
      <c r="B8" t="s">
        <v>739</v>
      </c>
      <c r="C8" t="s">
        <v>2553</v>
      </c>
      <c r="D8" s="3">
        <f t="shared" si="0"/>
        <v>24</v>
      </c>
      <c r="G8" s="8" t="s">
        <v>1473</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WayshrineInfo'!$K$3:$N$9999,4,FALSE),"")))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constants'!$B$4:$C$1003,2,FALSE),"")</f>
        <v>Included in base game</v>
      </c>
      <c r="V8" s="98" t="s">
        <v>1557</v>
      </c>
      <c r="Y8" s="65"/>
      <c r="Z8" s="3">
        <f>IF(AND(G8&lt;&gt;"LIBSETS_SETTYPE_BATTLEGROUND",G8&lt;&gt;"LIBSETS_SETTYPE_SPECIAL"),
IF(AND(Y8&lt;&gt;"",ISNUMBER(Y8),NOT(ISNA(Y8))),Y8,
   IF(AND(L8&lt;&gt;"",ISNUMBER(L8),L8&gt;0,NOT(ISNA(L8))),VLOOKUP(L8,'ESO dumped WayshrineInfo'!$K$3:$L$9999,2,FALSE),"")
),"")</f>
        <v>888</v>
      </c>
      <c r="AA8" t="str">
        <f>IF(AND(Z8&lt;&gt;"",ISNUMBER(Z8),NOT(ISNA(Z8))),VLOOKUP(Z8,'ESO zone constants'!$A$3:$D$9999,4,FALSE),"")</f>
        <v>Craglorn</v>
      </c>
      <c r="AB8" s="98" t="s">
        <v>1557</v>
      </c>
      <c r="AC8" s="3" t="str">
        <f>IF(AB8&lt;&gt;"",IF(AB8&lt;&gt;"LIBSETS_DROP_MECHANIC_MONSTER_NAME",VLOOKUP(AB8,'LibSets constants'!$I$4:$L$1003,3,FALSE),""),"")</f>
        <v>Arena stage chest</v>
      </c>
      <c r="AD8" s="3" t="str">
        <f>IF(AB8&lt;&gt;"",IF(AB8&lt;&gt;"LIBSETS_DROP_MECHANIC_MONSTER_NAME",VLOOKUP(AB8,'LibSets constants'!$I$4:$L$1003,4,FALSE),""),"")</f>
        <v>Arena-Phasen Schatztruhe</v>
      </c>
      <c r="AF8" s="3">
        <f>IF(AND(G8&lt;&gt;"LIBSETS_SETTYPE_BATTLEGROUND",G8&lt;&gt;"LIBSETS_SETTYPE_SPECIAL"),
IF(AND(AE8&lt;&gt;"",ISNUMBER(AE8),NOT(ISNA(AE8))),AE8,
   IF(AND(M8&lt;&gt;"",ISNUMBER(M8),M8&gt;0,NOT(ISNA(M8))),VLOOKUP(M8,'ESO dumped WayshrineInfo'!$K$3:$L$9999,2,FALSE),"")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5" t="s">
        <v>2672</v>
      </c>
      <c r="BA8" s="85"/>
      <c r="BB8" s="85"/>
      <c r="BC8" s="21" t="str">
        <f t="shared" si="1"/>
        <v>[24] = {wayshrines={270,270,270,}, dlcId=DLC_BASE_GAME</v>
      </c>
      <c r="BD8" s="21" t="str">
        <f t="shared" si="2"/>
        <v>, zoneIds={635,888,888}, veteran=false</v>
      </c>
      <c r="BE8" s="21" t="str">
        <f t="shared" si="3"/>
        <v>, setType=LIBSETS_SETTYPE_ARENA</v>
      </c>
      <c r="BF8" s="21" t="str">
        <f t="shared" si="4"/>
        <v>, dropMechanic={LIBSETS_DROP_MECHANIC_ARENA_STAGE_CHEST,LIBSETS_DROP_MECHANIC_ARENA_STAGE_CHEST}, dropMechanicDropLocationNames={['en']={'','Arena stage chest','','','','',},['de']={'','Arena-Phasen Schatztruhe','','','','',},}</v>
      </c>
      <c r="BG8" s="21" t="str">
        <f t="shared" si="5"/>
        <v>}, --Footman\'s Fortune / Geschick des Fußsoldaten   [Dragonstar Arena, Craglorn, Craglorn]</v>
      </c>
    </row>
    <row r="9" spans="1:59" x14ac:dyDescent="0.25">
      <c r="A9" s="12">
        <v>25</v>
      </c>
      <c r="B9" t="s">
        <v>740</v>
      </c>
      <c r="C9" t="s">
        <v>741</v>
      </c>
      <c r="D9" s="3">
        <f t="shared" si="0"/>
        <v>25</v>
      </c>
      <c r="E9" s="42"/>
      <c r="G9" s="8" t="s">
        <v>1476</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WayshrineInfo'!$K$3:$N$9999,4,FALSE),"")))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constants'!$B$4:$C$1003,2,FALSE),"")</f>
        <v>Included in base game</v>
      </c>
      <c r="V9" s="98" t="s">
        <v>2812</v>
      </c>
      <c r="Y9" s="65"/>
      <c r="Z9" s="3" t="str">
        <f>IF(AND(G9&lt;&gt;"LIBSETS_SETTYPE_BATTLEGROUND",G9&lt;&gt;"LIBSETS_SETTYPE_SPECIAL"),
IF(AND(Y9&lt;&gt;"",ISNUMBER(Y9),NOT(ISNA(Y9))),Y9,
   IF(AND(L9&lt;&gt;"",ISNUMBER(L9),L9&gt;0,NOT(ISNA(L9))),VLOOKUP(L9,'ESO dumped WayshrineInfo'!$K$3:$L$9999,2,FALSE),"")
),"")</f>
        <v/>
      </c>
      <c r="AA9" t="str">
        <f>IF(AND(Z9&lt;&gt;"",ISNUMBER(Z9),NOT(ISNA(Z9))),VLOOKUP(Z9,'ESO zone constants'!$A$3:$D$9999,4,FALSE),"")</f>
        <v/>
      </c>
      <c r="AB9" s="98"/>
      <c r="AC9" s="3" t="str">
        <f>IF(AB9&lt;&gt;"",IF(AB9&lt;&gt;"LIBSETS_DROP_MECHANIC_MONSTER_NAME",VLOOKUP(AB9,'LibSets constants'!$I$4:$L$1003,3,FALSE),""),"")</f>
        <v/>
      </c>
      <c r="AD9" s="3" t="str">
        <f>IF(AB9&lt;&gt;"",IF(AB9&lt;&gt;"LIBSETS_DROP_MECHANIC_MONSTER_NAME",VLOOKUP(AB9,'LibSets constants'!$I$4:$L$1003,4,FALSE),""),"")</f>
        <v/>
      </c>
      <c r="AF9" s="3" t="str">
        <f>IF(AND(G9&lt;&gt;"LIBSETS_SETTYPE_BATTLEGROUND",G9&lt;&gt;"LIBSETS_SETTYPE_SPECIAL"),
IF(AND(AE9&lt;&gt;"",ISNUMBER(AE9),NOT(ISNA(AE9))),AE9,
   IF(AND(M9&lt;&gt;"",ISNUMBER(M9),M9&gt;0,NOT(ISNA(M9))),VLOOKUP(M9,'ESO dumped WayshrineInfo'!$K$3:$L$9999,2,FALSE),"")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5" t="s">
        <v>2672</v>
      </c>
      <c r="BA9" s="85"/>
      <c r="BB9" s="85"/>
      <c r="BC9" s="21" t="str">
        <f t="shared" si="1"/>
        <v>[25] = {wayshrines={-1,-1,-1,}, dlcId=DLC_BASE_GAME</v>
      </c>
      <c r="BD9" s="21" t="str">
        <f t="shared" si="2"/>
        <v>, zoneIds={181}, veteran=false</v>
      </c>
      <c r="BE9" s="21" t="str">
        <f t="shared" si="3"/>
        <v>, setType=LIBSETS_SETTYPE_CYRODIIL</v>
      </c>
      <c r="BF9" s="21" t="str">
        <f t="shared" si="4"/>
        <v>, dropMechanic={LIBSETS_DROP_MECHANIC_CITY_CYRODIIL_CROPSFORD}</v>
      </c>
      <c r="BG9" s="21" t="str">
        <f t="shared" si="5"/>
        <v>}, --Desert Rose / Wüstenrose   [Cyrodiil]</v>
      </c>
    </row>
    <row r="10" spans="1:59" x14ac:dyDescent="0.25">
      <c r="A10" s="12">
        <v>26</v>
      </c>
      <c r="B10" t="s">
        <v>742</v>
      </c>
      <c r="C10" t="s">
        <v>2554</v>
      </c>
      <c r="D10" s="3">
        <f t="shared" si="0"/>
        <v>26</v>
      </c>
      <c r="E10" s="42"/>
      <c r="G10" s="8" t="s">
        <v>1481</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WayshrineInfo'!$K$3:$N$9999,4,FALSE),"")))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constants'!$B$4:$C$1003,2,FALSE),"")</f>
        <v>Included in base game</v>
      </c>
      <c r="V10" s="98" t="s">
        <v>1561</v>
      </c>
      <c r="Y10" s="65"/>
      <c r="Z10" s="3">
        <f>IF(AND(G10&lt;&gt;"LIBSETS_SETTYPE_BATTLEGROUND",G10&lt;&gt;"LIBSETS_SETTYPE_SPECIAL"),
IF(AND(Y10&lt;&gt;"",ISNUMBER(Y10),NOT(ISNA(Y10))),Y10,
   IF(AND(L10&lt;&gt;"",ISNUMBER(L10),L10&gt;0,NOT(ISNA(L10))),VLOOKUP(L10,'ESO dumped WayshrineInfo'!$K$3:$L$9999,2,FALSE),"")
),"")</f>
        <v>347</v>
      </c>
      <c r="AA10" t="str">
        <f>IF(AND(Z10&lt;&gt;"",ISNUMBER(Z10),NOT(ISNA(Z10))),VLOOKUP(Z10,'ESO zone constants'!$A$3:$D$9999,4,FALSE),"")</f>
        <v>Coldharbour</v>
      </c>
      <c r="AB10" s="98" t="s">
        <v>1562</v>
      </c>
      <c r="AC10" s="43"/>
      <c r="AD10" s="43"/>
      <c r="AE10" s="43"/>
      <c r="AF10" s="3">
        <f>IF(AND(G10&lt;&gt;"LIBSETS_SETTYPE_BATTLEGROUND",G10&lt;&gt;"LIBSETS_SETTYPE_SPECIAL"),
IF(AND(AE10&lt;&gt;"",ISNUMBER(AE10),NOT(ISNA(AE10))),AE10,
   IF(AND(M10&lt;&gt;"",ISNUMBER(M10),M10&gt;0,NOT(ISNA(M10))),VLOOKUP(M10,'ESO dumped WayshrineInfo'!$K$3:$L$9999,2,FALSE),"")
),"")</f>
        <v>347</v>
      </c>
      <c r="AG10" t="str">
        <f>IF(AND(AF10&lt;&gt;"",ISNUMBER(AF10),NOT(ISNA(AF10))),VLOOKUP(AF10,'ESO zone constants'!$A$3:$D$9999,4,FALSE),"")</f>
        <v>Coldharbour</v>
      </c>
      <c r="AH10" s="44" t="s">
        <v>1563</v>
      </c>
      <c r="AI10" s="43"/>
      <c r="AJ10" s="43"/>
      <c r="AK10" s="3">
        <f>IF(AND(G10&lt;&gt;"LIBSETS_SETTYPE_BATTLEGROUND",G10&lt;&gt;"LIBSETS_SETTYPE_SPECIAL"),IF(AL10&lt;&gt;"",VLOOKUP(AL10,'ESO zone constants'!$D$3:$H$4953,5,FALSE),""),"")</f>
        <v>347</v>
      </c>
      <c r="AL10" t="s">
        <v>241</v>
      </c>
      <c r="AM10" s="44" t="s">
        <v>1564</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5" t="s">
        <v>2672</v>
      </c>
      <c r="BA10" s="85"/>
      <c r="BB10" s="85"/>
      <c r="BC10" s="21" t="str">
        <f t="shared" si="1"/>
        <v>[26] = {wayshrines={131,131,131,}, dlcId=DLC_BASE_GAME</v>
      </c>
      <c r="BD10" s="21" t="str">
        <f t="shared" si="2"/>
        <v>, zoneIds={347,347,347,347}, veteran=false</v>
      </c>
      <c r="BE10" s="21" t="str">
        <f t="shared" si="3"/>
        <v>, setType=LIBSETS_SETTYPE_OVERLAND</v>
      </c>
      <c r="BF10" s="21" t="str">
        <f t="shared" si="4"/>
        <v>, dropMechanic={LIBSETS_DROP_MECHANIC_OVERLAND_BOSS_DELVE,LIBSETS_DROP_MECHANIC_OVERLAND_WORLDBOSS,LIBSETS_DROP_MECHANIC_OVERLAND_BOSS_PUBLIC_DUNGEON,LIBSETS_DROP_MECHANIC_OVERLAND_CHEST}</v>
      </c>
      <c r="BG10" s="21" t="str">
        <f t="shared" si="5"/>
        <v>}, --Prisoner\'s Rags / Lumpen des Gefangenen   [Coldharbour, Coldharbour, Coldharbour, Coldharbour]</v>
      </c>
    </row>
    <row r="11" spans="1:59" x14ac:dyDescent="0.25">
      <c r="A11" s="12">
        <v>27</v>
      </c>
      <c r="B11" t="s">
        <v>743</v>
      </c>
      <c r="C11" t="s">
        <v>2555</v>
      </c>
      <c r="D11" s="3">
        <f t="shared" si="0"/>
        <v>27</v>
      </c>
      <c r="E11" s="42"/>
      <c r="G11" s="8" t="s">
        <v>1481</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WayshrineInfo'!$K$3:$N$9999,4,FALSE),"")))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constants'!$B$4:$C$1003,2,FALSE),"")</f>
        <v>Included in base game</v>
      </c>
      <c r="V11" s="98" t="s">
        <v>1561</v>
      </c>
      <c r="Y11" s="65"/>
      <c r="Z11" s="3">
        <f>IF(AND(G11&lt;&gt;"LIBSETS_SETTYPE_BATTLEGROUND",G11&lt;&gt;"LIBSETS_SETTYPE_SPECIAL"),
IF(AND(Y11&lt;&gt;"",ISNUMBER(Y11),NOT(ISNA(Y11))),Y11,
   IF(AND(L11&lt;&gt;"",ISNUMBER(L11),L11&gt;0,NOT(ISNA(L11))),VLOOKUP(L11,'ESO dumped WayshrineInfo'!$K$3:$L$9999,2,FALSE),"")
),"")</f>
        <v>101</v>
      </c>
      <c r="AA11" t="str">
        <f>IF(AND(Z11&lt;&gt;"",ISNUMBER(Z11),NOT(ISNA(Z11))),VLOOKUP(Z11,'ESO zone constants'!$A$3:$D$9999,4,FALSE),"")</f>
        <v>Eastmarch</v>
      </c>
      <c r="AB11" s="98" t="s">
        <v>1562</v>
      </c>
      <c r="AC11" s="43"/>
      <c r="AD11" s="43"/>
      <c r="AE11" s="43"/>
      <c r="AF11" s="3">
        <f>IF(AND(G11&lt;&gt;"LIBSETS_SETTYPE_BATTLEGROUND",G11&lt;&gt;"LIBSETS_SETTYPE_SPECIAL"),
IF(AND(AE11&lt;&gt;"",ISNUMBER(AE11),NOT(ISNA(AE11))),AE11,
   IF(AND(M11&lt;&gt;"",ISNUMBER(M11),M11&gt;0,NOT(ISNA(M11))),VLOOKUP(M11,'ESO dumped WayshrineInfo'!$K$3:$L$9999,2,FALSE),"")
),"")</f>
        <v>101</v>
      </c>
      <c r="AG11" t="str">
        <f>IF(AND(AF11&lt;&gt;"",ISNUMBER(AF11),NOT(ISNA(AF11))),VLOOKUP(AF11,'ESO zone constants'!$A$3:$D$9999,4,FALSE),"")</f>
        <v>Eastmarch</v>
      </c>
      <c r="AH11" s="44" t="s">
        <v>1563</v>
      </c>
      <c r="AI11" s="43"/>
      <c r="AJ11" s="43"/>
      <c r="AK11" s="3">
        <f>IF(AND(G11&lt;&gt;"LIBSETS_SETTYPE_BATTLEGROUND",G11&lt;&gt;"LIBSETS_SETTYPE_SPECIAL"),IF(AL11&lt;&gt;"",VLOOKUP(AL11,'ESO zone constants'!$D$3:$H$4953,5,FALSE),""),"")</f>
        <v>101</v>
      </c>
      <c r="AL11" t="s">
        <v>110</v>
      </c>
      <c r="AM11" s="44" t="s">
        <v>1564</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5" t="s">
        <v>2672</v>
      </c>
      <c r="BA11" s="85"/>
      <c r="BB11" s="85"/>
      <c r="BC11" s="21" t="str">
        <f t="shared" si="1"/>
        <v>[27] = {wayshrines={93,93,93,}, dlcId=DLC_BASE_GAME</v>
      </c>
      <c r="BD11" s="21" t="str">
        <f t="shared" si="2"/>
        <v>, zoneIds={101,101,101,101}, veteran=false</v>
      </c>
      <c r="BE11" s="21" t="str">
        <f t="shared" si="3"/>
        <v>, setType=LIBSETS_SETTYPE_OVERLAND</v>
      </c>
      <c r="BF11" s="21" t="str">
        <f t="shared" si="4"/>
        <v>, dropMechanic={LIBSETS_DROP_MECHANIC_OVERLAND_BOSS_DELVE,LIBSETS_DROP_MECHANIC_OVERLAND_WORLDBOSS,LIBSETS_DROP_MECHANIC_OVERLAND_BOSS_PUBLIC_DUNGEON,LIBSETS_DROP_MECHANIC_OVERLAND_CHEST}</v>
      </c>
      <c r="BG11" s="21" t="str">
        <f t="shared" si="5"/>
        <v>}, --Fiord\'s Legacy / Fiords Erbe   [Eastmarch, Eastmarch, Eastmarch, Eastmarch]</v>
      </c>
    </row>
    <row r="12" spans="1:59" x14ac:dyDescent="0.25">
      <c r="A12" s="12">
        <v>28</v>
      </c>
      <c r="B12" t="s">
        <v>744</v>
      </c>
      <c r="C12" t="s">
        <v>745</v>
      </c>
      <c r="D12" s="3">
        <f t="shared" si="0"/>
        <v>28</v>
      </c>
      <c r="G12" s="8" t="s">
        <v>1478</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WayshrineInfo'!$K$3:$N$9999,4,FALSE),"")))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constants'!$B$4:$C$1003,2,FALSE),"")</f>
        <v>Included in base game</v>
      </c>
      <c r="V12" s="98" t="s">
        <v>3369</v>
      </c>
      <c r="Y12" s="65">
        <v>931</v>
      </c>
      <c r="Z12" s="3">
        <f>IF(AND(G12&lt;&gt;"LIBSETS_SETTYPE_BATTLEGROUND",G12&lt;&gt;"LIBSETS_SETTYPE_SPECIAL"),
IF(AND(Y12&lt;&gt;"",ISNUMBER(Y12),NOT(ISNA(Y12))),Y12,
   IF(AND(L12&lt;&gt;"",ISNUMBER(L12),L12&gt;0,NOT(ISNA(L12))),VLOOKUP(L12,'ESO dumped WayshrineInfo'!$K$3:$L$9999,2,FALSE),"")
),"")</f>
        <v>931</v>
      </c>
      <c r="AA12" t="str">
        <f>IF(AND(Z12&lt;&gt;"",ISNUMBER(Z12),NOT(ISNA(Z12))),VLOOKUP(Z12,'ESO zone constants'!$A$3:$D$9999,4,FALSE),"")</f>
        <v>Elden Hollow II</v>
      </c>
      <c r="AB12" s="98" t="s">
        <v>3369</v>
      </c>
      <c r="AC12" s="43"/>
      <c r="AD12" s="43"/>
      <c r="AE12" s="43"/>
      <c r="AF12" s="3">
        <f>IF(AND(G12&lt;&gt;"LIBSETS_SETTYPE_BATTLEGROUND",G12&lt;&gt;"LIBSETS_SETTYPE_SPECIAL"),
IF(AND(AE12&lt;&gt;"",ISNUMBER(AE12),NOT(ISNA(AE12))),AE12,
   IF(AND(M12&lt;&gt;"",ISNUMBER(M12),M12&gt;0,NOT(ISNA(M12))),VLOOKUP(M12,'ESO dumped WayshrineInfo'!$K$3:$L$9999,2,FALSE),"")
),"")</f>
        <v>383</v>
      </c>
      <c r="AG12" t="str">
        <f>IF(AND(AF12&lt;&gt;"",ISNUMBER(AF12),NOT(ISNA(AF12))),VLOOKUP(AF12,'ESO zone constants'!$A$3:$D$9999,4,FALSE),"")</f>
        <v>Grahtwood</v>
      </c>
      <c r="AH12" s="98" t="s">
        <v>3369</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5" t="s">
        <v>2672</v>
      </c>
      <c r="BA12" s="85"/>
      <c r="BB12" s="85"/>
      <c r="BC12" s="21" t="str">
        <f t="shared" si="1"/>
        <v>[28] = {wayshrines={191,191,191,}, dlcId=DLC_BASE_GAME</v>
      </c>
      <c r="BD12" s="21" t="str">
        <f t="shared" si="2"/>
        <v>, zoneIds={126,931,383}, veteran=false</v>
      </c>
      <c r="BE12" s="21" t="str">
        <f t="shared" si="3"/>
        <v>, setType=LIBSETS_SETTYPE_DUNGEON</v>
      </c>
      <c r="BF12" s="21" t="str">
        <f t="shared" si="4"/>
        <v>, dropMechanic={LIBSETS_DROP_MECHANIC_GROUP_DUNGEON_BOSS,LIBSETS_DROP_MECHANIC_GROUP_DUNGEON_BOSS,LIBSETS_DROP_MECHANIC_GROUP_DUNGEON_BOSS}</v>
      </c>
      <c r="BG12" s="21" t="str">
        <f t="shared" si="5"/>
        <v>}, --Barkskin / Borkenhaut   [Elden Hollow I, Elden Hollow II, Grahtwood]</v>
      </c>
    </row>
    <row r="13" spans="1:59" x14ac:dyDescent="0.25">
      <c r="A13" s="12">
        <v>29</v>
      </c>
      <c r="B13" t="s">
        <v>746</v>
      </c>
      <c r="C13" t="s">
        <v>2556</v>
      </c>
      <c r="D13" s="3">
        <f t="shared" si="0"/>
        <v>29</v>
      </c>
      <c r="G13" s="8" t="s">
        <v>1478</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WayshrineInfo'!$K$3:$N$9999,4,FALSE),"")))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constants'!$B$4:$C$1003,2,FALSE),"")</f>
        <v>Included in base game</v>
      </c>
      <c r="V13" s="98" t="s">
        <v>3369</v>
      </c>
      <c r="Y13" s="65">
        <v>933</v>
      </c>
      <c r="Z13" s="3">
        <f>IF(AND(G13&lt;&gt;"LIBSETS_SETTYPE_BATTLEGROUND",G13&lt;&gt;"LIBSETS_SETTYPE_SPECIAL"),
IF(AND(Y13&lt;&gt;"",ISNUMBER(Y13),NOT(ISNA(Y13))),Y13,
   IF(AND(L13&lt;&gt;"",ISNUMBER(L13),L13&gt;0,NOT(ISNA(L13))),VLOOKUP(L13,'ESO dumped WayshrineInfo'!$K$3:$L$9999,2,FALSE),"")
),"")</f>
        <v>933</v>
      </c>
      <c r="AA13" t="str">
        <f>IF(AND(Z13&lt;&gt;"",ISNUMBER(Z13),NOT(ISNA(Z13))),VLOOKUP(Z13,'ESO zone constants'!$A$3:$D$9999,4,FALSE),"")</f>
        <v>Wayrest Sewers II</v>
      </c>
      <c r="AB13" s="98" t="s">
        <v>3369</v>
      </c>
      <c r="AC13" s="43"/>
      <c r="AD13" s="43"/>
      <c r="AE13" s="43"/>
      <c r="AF13" s="3">
        <f>IF(AND(G13&lt;&gt;"LIBSETS_SETTYPE_BATTLEGROUND",G13&lt;&gt;"LIBSETS_SETTYPE_SPECIAL"),
IF(AND(AE13&lt;&gt;"",ISNUMBER(AE13),NOT(ISNA(AE13))),AE13,
   IF(AND(M13&lt;&gt;"",ISNUMBER(M13),M13&gt;0,NOT(ISNA(M13))),VLOOKUP(M13,'ESO dumped WayshrineInfo'!$K$3:$L$9999,2,FALSE),"")
),"")</f>
        <v>19</v>
      </c>
      <c r="AG13" t="str">
        <f>IF(AND(AF13&lt;&gt;"",ISNUMBER(AF13),NOT(ISNA(AF13))),VLOOKUP(AF13,'ESO zone constants'!$A$3:$D$9999,4,FALSE),"")</f>
        <v>Stormhaven</v>
      </c>
      <c r="AH13" s="98" t="s">
        <v>3369</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5" t="s">
        <v>2673</v>
      </c>
      <c r="BA13" s="85"/>
      <c r="BB13" s="85"/>
      <c r="BC13" s="21" t="str">
        <f t="shared" si="1"/>
        <v>[29] = {wayshrines={189,189,189,}, dlcId=DLC_BASE_GAME</v>
      </c>
      <c r="BD13" s="21" t="str">
        <f t="shared" si="2"/>
        <v>, zoneIds={146,933,19}, veteran=false</v>
      </c>
      <c r="BE13" s="21" t="str">
        <f t="shared" si="3"/>
        <v>, setType=LIBSETS_SETTYPE_DUNGEON</v>
      </c>
      <c r="BF13" s="21" t="str">
        <f t="shared" si="4"/>
        <v>, isProcSetAllowedInPvP=1, dropMechanic={LIBSETS_DROP_MECHANIC_GROUP_DUNGEON_BOSS,LIBSETS_DROP_MECHANIC_GROUP_DUNGEON_BOSS,LIBSETS_DROP_MECHANIC_GROUP_DUNGEON_BOSS}</v>
      </c>
      <c r="BG13" s="21" t="str">
        <f t="shared" si="5"/>
        <v>}, --Sergeant\'s Mail / Rüstung des Feldwebels   [Wayrest Sewers I, Wayrest Sewers II, Stormhaven]</v>
      </c>
    </row>
    <row r="14" spans="1:59" s="14" customFormat="1" x14ac:dyDescent="0.25">
      <c r="A14" s="12">
        <v>30</v>
      </c>
      <c r="B14" t="s">
        <v>747</v>
      </c>
      <c r="C14" t="s">
        <v>2557</v>
      </c>
      <c r="D14" s="3">
        <f t="shared" si="0"/>
        <v>30</v>
      </c>
      <c r="E14" s="42"/>
      <c r="F14"/>
      <c r="G14" s="8" t="s">
        <v>1481</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WayshrineInfo'!$K$3:$N$9999,4,FALSE),"")))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constants'!$B$4:$C$1003,2,FALSE),"")</f>
        <v>Included in base game</v>
      </c>
      <c r="V14" s="98" t="s">
        <v>1561</v>
      </c>
      <c r="W14" s="3"/>
      <c r="X14" s="3"/>
      <c r="Y14" s="65"/>
      <c r="Z14" s="3">
        <f>IF(AND(G14&lt;&gt;"LIBSETS_SETTYPE_BATTLEGROUND",G14&lt;&gt;"LIBSETS_SETTYPE_SPECIAL"),
IF(AND(Y14&lt;&gt;"",ISNUMBER(Y14),NOT(ISNA(Y14))),Y14,
   IF(AND(L14&lt;&gt;"",ISNUMBER(L14),L14&gt;0,NOT(ISNA(L14))),VLOOKUP(L14,'ESO dumped WayshrineInfo'!$K$3:$L$9999,2,FALSE),"")
),"")</f>
        <v>58</v>
      </c>
      <c r="AA14" t="str">
        <f>IF(AND(Z14&lt;&gt;"",ISNUMBER(Z14),NOT(ISNA(Z14))),VLOOKUP(Z14,'ESO zone constants'!$A$3:$D$9999,4,FALSE),"")</f>
        <v>Malabal Tor</v>
      </c>
      <c r="AB14" s="98" t="s">
        <v>1562</v>
      </c>
      <c r="AC14" s="43"/>
      <c r="AD14" s="43"/>
      <c r="AE14" s="43"/>
      <c r="AF14" s="3">
        <f>IF(AND(G14&lt;&gt;"LIBSETS_SETTYPE_BATTLEGROUND",G14&lt;&gt;"LIBSETS_SETTYPE_SPECIAL"),
IF(AND(AE14&lt;&gt;"",ISNUMBER(AE14),NOT(ISNA(AE14))),AE14,
   IF(AND(M14&lt;&gt;"",ISNUMBER(M14),M14&gt;0,NOT(ISNA(M14))),VLOOKUP(M14,'ESO dumped WayshrineInfo'!$K$3:$L$9999,2,FALSE),"")
),"")</f>
        <v>58</v>
      </c>
      <c r="AG14" t="str">
        <f>IF(AND(AF14&lt;&gt;"",ISNUMBER(AF14),NOT(ISNA(AF14))),VLOOKUP(AF14,'ESO zone constants'!$A$3:$D$9999,4,FALSE),"")</f>
        <v>Malabal Tor</v>
      </c>
      <c r="AH14" s="44" t="s">
        <v>1563</v>
      </c>
      <c r="AI14" s="43"/>
      <c r="AJ14" s="43"/>
      <c r="AK14" s="3">
        <f>IF(AND(G14&lt;&gt;"LIBSETS_SETTYPE_BATTLEGROUND",G14&lt;&gt;"LIBSETS_SETTYPE_SPECIAL"),IF(AL14&lt;&gt;"",VLOOKUP(AL14,'ESO zone constants'!$D$3:$H$4953,5,FALSE),""),"")</f>
        <v>58</v>
      </c>
      <c r="AL14" t="s">
        <v>108</v>
      </c>
      <c r="AM14" s="44" t="s">
        <v>1564</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5" t="s">
        <v>2672</v>
      </c>
      <c r="BA14" s="85"/>
      <c r="BB14" s="85"/>
      <c r="BC14" s="21" t="str">
        <f t="shared" si="1"/>
        <v>[30] = {wayshrines={102,102,102,}, dlcId=DLC_BASE_GAME</v>
      </c>
      <c r="BD14" s="21" t="str">
        <f t="shared" si="2"/>
        <v>, zoneIds={58,58,58,58}, veteran=false</v>
      </c>
      <c r="BE14" s="21" t="str">
        <f t="shared" si="3"/>
        <v>, setType=LIBSETS_SETTYPE_OVERLAND</v>
      </c>
      <c r="BF14" s="21" t="str">
        <f t="shared" si="4"/>
        <v>, dropMechanic={LIBSETS_DROP_MECHANIC_OVERLAND_BOSS_DELVE,LIBSETS_DROP_MECHANIC_OVERLAND_WORLDBOSS,LIBSETS_DROP_MECHANIC_OVERLAND_BOSS_PUBLIC_DUNGEON,LIBSETS_DROP_MECHANIC_OVERLAND_CHEST}</v>
      </c>
      <c r="BG14" s="21" t="str">
        <f t="shared" si="5"/>
        <v>}, --Thunderbug\'s Carapace / Donnerkäferpanzer   [Malabal Tor, Malabal Tor, Malabal Tor, Malabal Tor]</v>
      </c>
    </row>
    <row r="15" spans="1:59" x14ac:dyDescent="0.25">
      <c r="A15" s="12">
        <v>31</v>
      </c>
      <c r="B15" t="s">
        <v>748</v>
      </c>
      <c r="C15" t="s">
        <v>749</v>
      </c>
      <c r="D15" s="3">
        <f t="shared" si="0"/>
        <v>31</v>
      </c>
      <c r="E15" s="42"/>
      <c r="G15" s="8" t="s">
        <v>1481</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WayshrineInfo'!$K$3:$N$9999,4,FALSE),"")))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constants'!$B$4:$C$1003,2,FALSE),"")</f>
        <v>Included in base game</v>
      </c>
      <c r="V15" s="98" t="s">
        <v>1561</v>
      </c>
      <c r="Y15" s="65"/>
      <c r="Z15" s="3">
        <f>IF(AND(G15&lt;&gt;"LIBSETS_SETTYPE_BATTLEGROUND",G15&lt;&gt;"LIBSETS_SETTYPE_SPECIAL"),
IF(AND(Y15&lt;&gt;"",ISNUMBER(Y15),NOT(ISNA(Y15))),Y15,
   IF(AND(L15&lt;&gt;"",ISNUMBER(L15),L15&gt;0,NOT(ISNA(L15))),VLOOKUP(L15,'ESO dumped WayshrineInfo'!$K$3:$L$9999,2,FALSE),"")
),"")</f>
        <v>41</v>
      </c>
      <c r="AA15" t="str">
        <f>IF(AND(Z15&lt;&gt;"",ISNUMBER(Z15),NOT(ISNA(Z15))),VLOOKUP(Z15,'ESO zone constants'!$A$3:$D$9999,4,FALSE),"")</f>
        <v>Stonefalls</v>
      </c>
      <c r="AB15" s="98" t="s">
        <v>1562</v>
      </c>
      <c r="AC15" s="43"/>
      <c r="AD15" s="43"/>
      <c r="AE15" s="43"/>
      <c r="AF15" s="3">
        <f>IF(AND(G15&lt;&gt;"LIBSETS_SETTYPE_BATTLEGROUND",G15&lt;&gt;"LIBSETS_SETTYPE_SPECIAL"),
IF(AND(AE15&lt;&gt;"",ISNUMBER(AE15),NOT(ISNA(AE15))),AE15,
   IF(AND(M15&lt;&gt;"",ISNUMBER(M15),M15&gt;0,NOT(ISNA(M15))),VLOOKUP(M15,'ESO dumped WayshrineInfo'!$K$3:$L$9999,2,FALSE),"")
),"")</f>
        <v>41</v>
      </c>
      <c r="AG15" t="str">
        <f>IF(AND(AF15&lt;&gt;"",ISNUMBER(AF15),NOT(ISNA(AF15))),VLOOKUP(AF15,'ESO zone constants'!$A$3:$D$9999,4,FALSE),"")</f>
        <v>Stonefalls</v>
      </c>
      <c r="AH15" s="44" t="s">
        <v>1563</v>
      </c>
      <c r="AI15" s="43"/>
      <c r="AJ15" s="43"/>
      <c r="AK15" s="3">
        <f>IF(AND(G15&lt;&gt;"LIBSETS_SETTYPE_BATTLEGROUND",G15&lt;&gt;"LIBSETS_SETTYPE_SPECIAL"),IF(AL15&lt;&gt;"",VLOOKUP(AL15,'ESO zone constants'!$D$3:$H$4953,5,FALSE),""),"")</f>
        <v>41</v>
      </c>
      <c r="AL15" t="s">
        <v>106</v>
      </c>
      <c r="AM15" s="44" t="s">
        <v>1564</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5" t="s">
        <v>2673</v>
      </c>
      <c r="BA15" s="85"/>
      <c r="BB15" s="85"/>
      <c r="BC15" s="21" t="str">
        <f t="shared" si="1"/>
        <v>[31] = {wayshrines={65,65,65,}, dlcId=DLC_BASE_GAME</v>
      </c>
      <c r="BD15" s="21" t="str">
        <f t="shared" si="2"/>
        <v>, zoneIds={41,41,41,41}, veteran=false</v>
      </c>
      <c r="BE15" s="21" t="str">
        <f t="shared" si="3"/>
        <v>, setType=LIBSETS_SETTYPE_OVERLAND</v>
      </c>
      <c r="BF15" s="21" t="str">
        <f t="shared" si="4"/>
        <v>, isProcSetAllowedInPvP=1, dropMechanic={LIBSETS_DROP_MECHANIC_OVERLAND_BOSS_DELVE,LIBSETS_DROP_MECHANIC_OVERLAND_WORLDBOSS,LIBSETS_DROP_MECHANIC_OVERLAND_BOSS_PUBLIC_DUNGEON,LIBSETS_DROP_MECHANIC_OVERLAND_CHEST}</v>
      </c>
      <c r="BG15" s="21" t="str">
        <f t="shared" si="5"/>
        <v>}, --Silks of the Sun / Sonnenseide   [Stonefalls, Stonefalls, Stonefalls, Stonefalls]</v>
      </c>
    </row>
    <row r="16" spans="1:59" x14ac:dyDescent="0.25">
      <c r="A16" s="12">
        <v>32</v>
      </c>
      <c r="B16" t="s">
        <v>750</v>
      </c>
      <c r="C16" t="s">
        <v>2558</v>
      </c>
      <c r="D16" s="3">
        <f t="shared" si="0"/>
        <v>32</v>
      </c>
      <c r="G16" s="8" t="s">
        <v>1473</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WayshrineInfo'!$K$3:$N$9999,4,FALSE),"")))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constants'!$B$4:$C$1003,2,FALSE),"")</f>
        <v>Included in base game</v>
      </c>
      <c r="V16" s="98" t="s">
        <v>1557</v>
      </c>
      <c r="Y16" s="65"/>
      <c r="Z16" s="3">
        <f>IF(AND(G16&lt;&gt;"LIBSETS_SETTYPE_BATTLEGROUND",G16&lt;&gt;"LIBSETS_SETTYPE_SPECIAL"),
IF(AND(Y16&lt;&gt;"",ISNUMBER(Y16),NOT(ISNA(Y16))),Y16,
   IF(AND(L16&lt;&gt;"",ISNUMBER(L16),L16&gt;0,NOT(ISNA(L16))),VLOOKUP(L16,'ESO dumped WayshrineInfo'!$K$3:$L$9999,2,FALSE),"")
),"")</f>
        <v>888</v>
      </c>
      <c r="AA16" t="str">
        <f>IF(AND(Z16&lt;&gt;"",ISNUMBER(Z16),NOT(ISNA(Z16))),VLOOKUP(Z16,'ESO zone constants'!$A$3:$D$9999,4,FALSE),"")</f>
        <v>Craglorn</v>
      </c>
      <c r="AB16" s="98" t="s">
        <v>1557</v>
      </c>
      <c r="AC16" s="3" t="str">
        <f>IF(AB16&lt;&gt;"",IF(AB16&lt;&gt;"LIBSETS_DROP_MECHANIC_MONSTER_NAME",VLOOKUP(AB16,'LibSets constants'!$I$4:$L$1003,3,FALSE),""),"")</f>
        <v>Arena stage chest</v>
      </c>
      <c r="AD16" s="3" t="str">
        <f>IF(AB16&lt;&gt;"",IF(AB16&lt;&gt;"LIBSETS_DROP_MECHANIC_MONSTER_NAME",VLOOKUP(AB16,'LibSets constants'!$I$4:$L$1003,4,FALSE),""),"")</f>
        <v>Arena-Phasen Schatztruhe</v>
      </c>
      <c r="AF16" s="3">
        <f>IF(AND(G16&lt;&gt;"LIBSETS_SETTYPE_BATTLEGROUND",G16&lt;&gt;"LIBSETS_SETTYPE_SPECIAL"),
IF(AND(AE16&lt;&gt;"",ISNUMBER(AE16),NOT(ISNA(AE16))),AE16,
   IF(AND(M16&lt;&gt;"",ISNUMBER(M16),M16&gt;0,NOT(ISNA(M16))),VLOOKUP(M16,'ESO dumped WayshrineInfo'!$K$3:$L$9999,2,FALSE),"")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5" t="s">
        <v>2672</v>
      </c>
      <c r="BA16" s="85"/>
      <c r="BB16" s="85"/>
      <c r="BC16" s="21" t="str">
        <f t="shared" si="1"/>
        <v>[32] = {wayshrines={270,270,270,}, dlcId=DLC_BASE_GAME</v>
      </c>
      <c r="BD16" s="21" t="str">
        <f t="shared" si="2"/>
        <v>, zoneIds={635,888,888}, veteran=false</v>
      </c>
      <c r="BE16" s="21" t="str">
        <f t="shared" si="3"/>
        <v>, setType=LIBSETS_SETTYPE_ARENA</v>
      </c>
      <c r="BF16" s="21" t="str">
        <f t="shared" si="4"/>
        <v>, dropMechanic={LIBSETS_DROP_MECHANIC_ARENA_STAGE_CHEST,LIBSETS_DROP_MECHANIC_ARENA_STAGE_CHEST}, dropMechanicDropLocationNames={['en']={'','Arena stage chest','','','','',},['de']={'','Arena-Phasen Schatztruhe','','','','',},}</v>
      </c>
      <c r="BG16" s="21" t="str">
        <f t="shared" si="5"/>
        <v>}, --Healer\'s Habit / Bräuche des Heilers   [Dragonstar Arena, Craglorn, Craglorn]</v>
      </c>
    </row>
    <row r="17" spans="1:59" x14ac:dyDescent="0.25">
      <c r="A17" s="12">
        <v>33</v>
      </c>
      <c r="B17" t="s">
        <v>751</v>
      </c>
      <c r="C17" t="s">
        <v>2559</v>
      </c>
      <c r="D17" s="3">
        <f t="shared" si="0"/>
        <v>33</v>
      </c>
      <c r="G17" s="8" t="s">
        <v>1478</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WayshrineInfo'!$K$3:$N$9999,4,FALSE),"")))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constants'!$B$4:$C$1003,2,FALSE),"")</f>
        <v>Included in base game</v>
      </c>
      <c r="V17" s="98" t="s">
        <v>3369</v>
      </c>
      <c r="Y17" s="65">
        <v>934</v>
      </c>
      <c r="Z17" s="3">
        <f>IF(AND(G17&lt;&gt;"LIBSETS_SETTYPE_BATTLEGROUND",G17&lt;&gt;"LIBSETS_SETTYPE_SPECIAL"),
IF(AND(Y17&lt;&gt;"",ISNUMBER(Y17),NOT(ISNA(Y17))),Y17,
   IF(AND(L17&lt;&gt;"",ISNUMBER(L17),L17&gt;0,NOT(ISNA(L17))),VLOOKUP(L17,'ESO dumped WayshrineInfo'!$K$3:$L$9999,2,FALSE),"")
),"")</f>
        <v>934</v>
      </c>
      <c r="AA17" t="str">
        <f>IF(AND(Z17&lt;&gt;"",ISNUMBER(Z17),NOT(ISNA(Z17))),VLOOKUP(Z17,'ESO zone constants'!$A$3:$D$9999,4,FALSE),"")</f>
        <v>Fungal Grotto II</v>
      </c>
      <c r="AB17" s="98" t="s">
        <v>3369</v>
      </c>
      <c r="AC17" s="43"/>
      <c r="AD17" s="43"/>
      <c r="AE17" s="43"/>
      <c r="AF17" s="3">
        <f>IF(AND(G17&lt;&gt;"LIBSETS_SETTYPE_BATTLEGROUND",G17&lt;&gt;"LIBSETS_SETTYPE_SPECIAL"),
IF(AND(AE17&lt;&gt;"",ISNUMBER(AE17),NOT(ISNA(AE17))),AE17,
   IF(AND(M17&lt;&gt;"",ISNUMBER(M17),M17&gt;0,NOT(ISNA(M17))),VLOOKUP(M17,'ESO dumped WayshrineInfo'!$K$3:$L$9999,2,FALSE),"")
),"")</f>
        <v>41</v>
      </c>
      <c r="AG17" t="str">
        <f>IF(AND(AF17&lt;&gt;"",ISNUMBER(AF17),NOT(ISNA(AF17))),VLOOKUP(AF17,'ESO zone constants'!$A$3:$D$9999,4,FALSE),"")</f>
        <v>Stonefalls</v>
      </c>
      <c r="AH17" s="98" t="s">
        <v>3369</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5" t="s">
        <v>2672</v>
      </c>
      <c r="BA17" s="85"/>
      <c r="BB17" s="85"/>
      <c r="BC17" s="21" t="str">
        <f t="shared" si="1"/>
        <v>[33] = {wayshrines={98,98,98,}, dlcId=DLC_BASE_GAME</v>
      </c>
      <c r="BD17" s="21" t="str">
        <f t="shared" si="2"/>
        <v>, zoneIds={283,934,41}, veteran=false</v>
      </c>
      <c r="BE17" s="21" t="str">
        <f t="shared" si="3"/>
        <v>, setType=LIBSETS_SETTYPE_DUNGEON</v>
      </c>
      <c r="BF17" s="21" t="str">
        <f t="shared" si="4"/>
        <v>, dropMechanic={LIBSETS_DROP_MECHANIC_GROUP_DUNGEON_BOSS,LIBSETS_DROP_MECHANIC_GROUP_DUNGEON_BOSS,LIBSETS_DROP_MECHANIC_GROUP_DUNGEON_BOSS}</v>
      </c>
      <c r="BG17" s="21" t="str">
        <f t="shared" si="5"/>
        <v>}, --Viper\'s Sting / Vipernbiss   [Fungal Grotto I, Fungal Grotto II, Stonefalls]</v>
      </c>
    </row>
    <row r="18" spans="1:59" x14ac:dyDescent="0.25">
      <c r="A18" s="12">
        <v>34</v>
      </c>
      <c r="B18" t="s">
        <v>752</v>
      </c>
      <c r="C18" t="s">
        <v>2560</v>
      </c>
      <c r="D18" s="3">
        <f t="shared" si="0"/>
        <v>34</v>
      </c>
      <c r="E18" s="42"/>
      <c r="G18" s="8" t="s">
        <v>1481</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WayshrineInfo'!$K$3:$N$9999,4,FALSE),"")))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constants'!$B$4:$C$1003,2,FALSE),"")</f>
        <v>Included in base game</v>
      </c>
      <c r="V18" s="98" t="s">
        <v>1561</v>
      </c>
      <c r="Y18" s="65"/>
      <c r="Z18" s="3">
        <f>IF(AND(G18&lt;&gt;"LIBSETS_SETTYPE_BATTLEGROUND",G18&lt;&gt;"LIBSETS_SETTYPE_SPECIAL"),
IF(AND(Y18&lt;&gt;"",ISNUMBER(Y18),NOT(ISNA(Y18))),Y18,
   IF(AND(L18&lt;&gt;"",ISNUMBER(L18),L18&gt;0,NOT(ISNA(L18))),VLOOKUP(L18,'ESO dumped WayshrineInfo'!$K$3:$L$9999,2,FALSE),"")
),"")</f>
        <v>57</v>
      </c>
      <c r="AA18" t="str">
        <f>IF(AND(Z18&lt;&gt;"",ISNUMBER(Z18),NOT(ISNA(Z18))),VLOOKUP(Z18,'ESO zone constants'!$A$3:$D$9999,4,FALSE),"")</f>
        <v>Deshaan</v>
      </c>
      <c r="AB18" s="98" t="s">
        <v>1562</v>
      </c>
      <c r="AC18" s="43"/>
      <c r="AD18" s="43"/>
      <c r="AE18" s="43"/>
      <c r="AF18" s="3">
        <f>IF(AND(G18&lt;&gt;"LIBSETS_SETTYPE_BATTLEGROUND",G18&lt;&gt;"LIBSETS_SETTYPE_SPECIAL"),
IF(AND(AE18&lt;&gt;"",ISNUMBER(AE18),NOT(ISNA(AE18))),AE18,
   IF(AND(M18&lt;&gt;"",ISNUMBER(M18),M18&gt;0,NOT(ISNA(M18))),VLOOKUP(M18,'ESO dumped WayshrineInfo'!$K$3:$L$9999,2,FALSE),"")
),"")</f>
        <v>57</v>
      </c>
      <c r="AG18" t="str">
        <f>IF(AND(AF18&lt;&gt;"",ISNUMBER(AF18),NOT(ISNA(AF18))),VLOOKUP(AF18,'ESO zone constants'!$A$3:$D$9999,4,FALSE),"")</f>
        <v>Deshaan</v>
      </c>
      <c r="AH18" s="44" t="s">
        <v>1563</v>
      </c>
      <c r="AI18" s="43"/>
      <c r="AJ18" s="43"/>
      <c r="AK18" s="3">
        <f>IF(AND(G18&lt;&gt;"LIBSETS_SETTYPE_BATTLEGROUND",G18&lt;&gt;"LIBSETS_SETTYPE_SPECIAL"),IF(AL18&lt;&gt;"",VLOOKUP(AL18,'ESO zone constants'!$D$3:$H$4953,5,FALSE),""),"")</f>
        <v>57</v>
      </c>
      <c r="AL18" t="s">
        <v>107</v>
      </c>
      <c r="AM18" s="44" t="s">
        <v>1564</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5" t="s">
        <v>2673</v>
      </c>
      <c r="BA18" s="85"/>
      <c r="BB18" s="85"/>
      <c r="BC18" s="21" t="str">
        <f t="shared" si="1"/>
        <v>[34] = {wayshrines={28,28,28,}, dlcId=DLC_BASE_GAME</v>
      </c>
      <c r="BD18" s="21" t="str">
        <f t="shared" si="2"/>
        <v>, zoneIds={57,57,57,57}, veteran=false</v>
      </c>
      <c r="BE18" s="21" t="str">
        <f t="shared" si="3"/>
        <v>, setType=LIBSETS_SETTYPE_OVERLAND</v>
      </c>
      <c r="BF18" s="21" t="str">
        <f t="shared" si="4"/>
        <v>, isProcSetAllowedInPvP=1, dropMechanic={LIBSETS_DROP_MECHANIC_OVERLAND_BOSS_DELVE,LIBSETS_DROP_MECHANIC_OVERLAND_WORLDBOSS,LIBSETS_DROP_MECHANIC_OVERLAND_BOSS_PUBLIC_DUNGEON,LIBSETS_DROP_MECHANIC_OVERLAND_CHEST}</v>
      </c>
      <c r="BG18" s="21" t="str">
        <f t="shared" si="5"/>
        <v>}, --Night Mother\'s Embrace / Umarmung der Mutter der Nacht   [Deshaan, Deshaan, Deshaan, Deshaan]</v>
      </c>
    </row>
    <row r="19" spans="1:59" x14ac:dyDescent="0.25">
      <c r="A19" s="12">
        <v>35</v>
      </c>
      <c r="B19" t="s">
        <v>753</v>
      </c>
      <c r="C19" t="s">
        <v>754</v>
      </c>
      <c r="D19" s="3">
        <f t="shared" si="0"/>
        <v>35</v>
      </c>
      <c r="G19" s="8" t="s">
        <v>1478</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WayshrineInfo'!$K$3:$N$9999,4,FALSE),"")))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constants'!$B$4:$C$1003,2,FALSE),"")</f>
        <v>Included in base game</v>
      </c>
      <c r="V19" s="98" t="s">
        <v>3369</v>
      </c>
      <c r="Y19" s="65">
        <v>936</v>
      </c>
      <c r="Z19" s="3">
        <f>IF(AND(G19&lt;&gt;"LIBSETS_SETTYPE_BATTLEGROUND",G19&lt;&gt;"LIBSETS_SETTYPE_SPECIAL"),
IF(AND(Y19&lt;&gt;"",ISNUMBER(Y19),NOT(ISNA(Y19))),Y19,
   IF(AND(L19&lt;&gt;"",ISNUMBER(L19),L19&gt;0,NOT(ISNA(L19))),VLOOKUP(L19,'ESO dumped WayshrineInfo'!$K$3:$L$9999,2,FALSE),"")
),"")</f>
        <v>936</v>
      </c>
      <c r="AA19" t="str">
        <f>IF(AND(Z19&lt;&gt;"",ISNUMBER(Z19),NOT(ISNA(Z19))),VLOOKUP(Z19,'ESO zone constants'!$A$3:$D$9999,4,FALSE),"")</f>
        <v>Spindleclutch II</v>
      </c>
      <c r="AB19" s="98" t="s">
        <v>3369</v>
      </c>
      <c r="AC19" s="43"/>
      <c r="AD19" s="43"/>
      <c r="AE19" s="43"/>
      <c r="AF19" s="3">
        <f>IF(AND(G19&lt;&gt;"LIBSETS_SETTYPE_BATTLEGROUND",G19&lt;&gt;"LIBSETS_SETTYPE_SPECIAL"),
IF(AND(AE19&lt;&gt;"",ISNUMBER(AE19),NOT(ISNA(AE19))),AE19,
   IF(AND(M19&lt;&gt;"",ISNUMBER(M19),M19&gt;0,NOT(ISNA(M19))),VLOOKUP(M19,'ESO dumped WayshrineInfo'!$K$3:$L$9999,2,FALSE),"")
),"")</f>
        <v>3</v>
      </c>
      <c r="AG19" t="str">
        <f>IF(AND(AF19&lt;&gt;"",ISNUMBER(AF19),NOT(ISNA(AF19))),VLOOKUP(AF19,'ESO zone constants'!$A$3:$D$9999,4,FALSE),"")</f>
        <v>Glenumbra</v>
      </c>
      <c r="AH19" s="98" t="s">
        <v>3369</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5" t="s">
        <v>2672</v>
      </c>
      <c r="BA19" s="85"/>
      <c r="BB19" s="85"/>
      <c r="BC19" s="21" t="str">
        <f t="shared" si="1"/>
        <v>[35] = {wayshrines={193,193,193,}, dlcId=DLC_BASE_GAME</v>
      </c>
      <c r="BD19" s="21" t="str">
        <f t="shared" si="2"/>
        <v>, zoneIds={144,936,3}, veteran=false</v>
      </c>
      <c r="BE19" s="21" t="str">
        <f t="shared" si="3"/>
        <v>, setType=LIBSETS_SETTYPE_DUNGEON</v>
      </c>
      <c r="BF19" s="21" t="str">
        <f t="shared" si="4"/>
        <v>, dropMechanic={LIBSETS_DROP_MECHANIC_GROUP_DUNGEON_BOSS,LIBSETS_DROP_MECHANIC_GROUP_DUNGEON_BOSS,LIBSETS_DROP_MECHANIC_GROUP_DUNGEON_BOSS}</v>
      </c>
      <c r="BG19" s="21" t="str">
        <f t="shared" si="5"/>
        <v>}, --Knightmare / Albtraumritter   [Spindleclutch I, Spindleclutch II, Glenumbra]</v>
      </c>
    </row>
    <row r="20" spans="1:59" x14ac:dyDescent="0.25">
      <c r="A20" s="12">
        <v>36</v>
      </c>
      <c r="B20" t="s">
        <v>755</v>
      </c>
      <c r="C20" t="s">
        <v>756</v>
      </c>
      <c r="D20" s="3">
        <f t="shared" si="0"/>
        <v>36</v>
      </c>
      <c r="E20" s="42"/>
      <c r="G20" s="8" t="s">
        <v>1481</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WayshrineInfo'!$K$3:$N$9999,4,FALSE),"")))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constants'!$B$4:$C$1003,2,FALSE),"")</f>
        <v>Included in base game</v>
      </c>
      <c r="V20" s="98" t="s">
        <v>1561</v>
      </c>
      <c r="Y20" s="65"/>
      <c r="Z20" s="3">
        <f>IF(AND(G20&lt;&gt;"LIBSETS_SETTYPE_BATTLEGROUND",G20&lt;&gt;"LIBSETS_SETTYPE_SPECIAL"),
IF(AND(Y20&lt;&gt;"",ISNUMBER(Y20),NOT(ISNA(Y20))),Y20,
   IF(AND(L20&lt;&gt;"",ISNUMBER(L20),L20&gt;0,NOT(ISNA(L20))),VLOOKUP(L20,'ESO dumped WayshrineInfo'!$K$3:$L$9999,2,FALSE),"")
),"")</f>
        <v>381</v>
      </c>
      <c r="AA20" t="str">
        <f>IF(AND(Z20&lt;&gt;"",ISNUMBER(Z20),NOT(ISNA(Z20))),VLOOKUP(Z20,'ESO zone constants'!$A$3:$D$9999,4,FALSE),"")</f>
        <v>Auridon</v>
      </c>
      <c r="AB20" s="98" t="s">
        <v>1562</v>
      </c>
      <c r="AC20" s="43"/>
      <c r="AD20" s="43"/>
      <c r="AE20" s="43"/>
      <c r="AF20" s="3">
        <f>IF(AND(G20&lt;&gt;"LIBSETS_SETTYPE_BATTLEGROUND",G20&lt;&gt;"LIBSETS_SETTYPE_SPECIAL"),
IF(AND(AE20&lt;&gt;"",ISNUMBER(AE20),NOT(ISNA(AE20))),AE20,
   IF(AND(M20&lt;&gt;"",ISNUMBER(M20),M20&gt;0,NOT(ISNA(M20))),VLOOKUP(M20,'ESO dumped WayshrineInfo'!$K$3:$L$9999,2,FALSE),"")
),"")</f>
        <v>381</v>
      </c>
      <c r="AG20" t="str">
        <f>IF(AND(AF20&lt;&gt;"",ISNUMBER(AF20),NOT(ISNA(AF20))),VLOOKUP(AF20,'ESO zone constants'!$A$3:$D$9999,4,FALSE),"")</f>
        <v>Auridon</v>
      </c>
      <c r="AH20" s="44" t="s">
        <v>1563</v>
      </c>
      <c r="AI20" s="43"/>
      <c r="AJ20" s="43"/>
      <c r="AK20" s="3">
        <f>IF(AND(G20&lt;&gt;"LIBSETS_SETTYPE_BATTLEGROUND",G20&lt;&gt;"LIBSETS_SETTYPE_SPECIAL"),IF(AL20&lt;&gt;"",VLOOKUP(AL20,'ESO zone constants'!$D$3:$H$4953,5,FALSE),""),"")</f>
        <v>381</v>
      </c>
      <c r="AL20" t="s">
        <v>264</v>
      </c>
      <c r="AM20" s="44" t="s">
        <v>1564</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5" t="s">
        <v>2672</v>
      </c>
      <c r="BA20" s="85"/>
      <c r="BB20" s="85"/>
      <c r="BC20" s="21" t="str">
        <f t="shared" si="1"/>
        <v>[36] = {wayshrines={121,121,121,}, dlcId=DLC_BASE_GAME</v>
      </c>
      <c r="BD20" s="21" t="str">
        <f t="shared" si="2"/>
        <v>, zoneIds={381,381,381,381}, veteran=false</v>
      </c>
      <c r="BE20" s="21" t="str">
        <f t="shared" si="3"/>
        <v>, setType=LIBSETS_SETTYPE_OVERLAND</v>
      </c>
      <c r="BF20" s="21" t="str">
        <f t="shared" si="4"/>
        <v>, dropMechanic={LIBSETS_DROP_MECHANIC_OVERLAND_BOSS_DELVE,LIBSETS_DROP_MECHANIC_OVERLAND_WORLDBOSS,LIBSETS_DROP_MECHANIC_OVERLAND_BOSS_PUBLIC_DUNGEON,LIBSETS_DROP_MECHANIC_OVERLAND_CHEST}</v>
      </c>
      <c r="BG20" s="21" t="str">
        <f t="shared" si="5"/>
        <v>}, --Armor of the Veiled Heritance / Rüstung des Schleiererbes   [Auridon, Auridon, Auridon, Auridon]</v>
      </c>
    </row>
    <row r="21" spans="1:59" x14ac:dyDescent="0.25">
      <c r="A21" s="5">
        <v>37</v>
      </c>
      <c r="B21" t="s">
        <v>2815</v>
      </c>
      <c r="C21" t="s">
        <v>2561</v>
      </c>
      <c r="D21" s="3">
        <f t="shared" si="0"/>
        <v>37</v>
      </c>
      <c r="G21" s="8" t="s">
        <v>1475</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WayshrineInfo'!$K$3:$N$9999,4,FALSE),"")))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constants'!$B$4:$C$1003,2,FALSE),"")</f>
        <v>Included in base game</v>
      </c>
      <c r="V21" s="33" t="s">
        <v>3372</v>
      </c>
      <c r="Y21" s="65"/>
      <c r="Z21" s="3">
        <f>IF(AND(G21&lt;&gt;"LIBSETS_SETTYPE_BATTLEGROUND",G21&lt;&gt;"LIBSETS_SETTYPE_SPECIAL"),
IF(AND(Y21&lt;&gt;"",ISNUMBER(Y21),NOT(ISNA(Y21))),Y21,
   IF(AND(L21&lt;&gt;"",ISNUMBER(L21),L21&gt;0,NOT(ISNA(L21))),VLOOKUP(L21,'ESO dumped WayshrineInfo'!$K$3:$L$9999,2,FALSE),"")
),"")</f>
        <v>381</v>
      </c>
      <c r="AA21" t="str">
        <f>IF(AND(Z21&lt;&gt;"",ISNUMBER(Z21),NOT(ISNA(Z21))),VLOOKUP(Z21,'ESO zone constants'!$A$3:$D$9999,4,FALSE),"")</f>
        <v>Auridon</v>
      </c>
      <c r="AB21" s="33" t="s">
        <v>3372</v>
      </c>
      <c r="AF21" s="3">
        <f>IF(AND(G21&lt;&gt;"LIBSETS_SETTYPE_BATTLEGROUND",G21&lt;&gt;"LIBSETS_SETTYPE_SPECIAL"),
IF(AND(AE21&lt;&gt;"",ISNUMBER(AE21),NOT(ISNA(AE21))),AE21,
   IF(AND(M21&lt;&gt;"",ISNUMBER(M21),M21&gt;0,NOT(ISNA(M21))),VLOOKUP(M21,'ESO dumped WayshrineInfo'!$K$3:$L$9999,2,FALSE),"")
),"")</f>
        <v>41</v>
      </c>
      <c r="AG21" t="str">
        <f>IF(AND(AF21&lt;&gt;"",ISNUMBER(AF21),NOT(ISNA(AF21))),VLOOKUP(AF21,'ESO zone constants'!$A$3:$D$9999,4,FALSE),"")</f>
        <v>Stonefalls</v>
      </c>
      <c r="AH21" s="33" t="s">
        <v>3372</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5" t="s">
        <v>2672</v>
      </c>
      <c r="BA21" s="85"/>
      <c r="BB21" s="85"/>
      <c r="BC21" s="21" t="str">
        <f t="shared" si="1"/>
        <v>[37] = {wayshrines={1,177,71,}, traitsNeeded=2, dlcId=DLC_BASE_GAME</v>
      </c>
      <c r="BD21" s="21" t="str">
        <f t="shared" si="2"/>
        <v>, zoneIds={3,381,41}, veteran=false</v>
      </c>
      <c r="BE21" s="21" t="str">
        <f t="shared" si="3"/>
        <v>, setType=LIBSETS_SETTYPE_CRAFTED</v>
      </c>
      <c r="BF21" s="21" t="str">
        <f t="shared" si="4"/>
        <v>, dropMechanic={LIBSETS_DROP_MECHANIC_CRAFTED,LIBSETS_DROP_MECHANIC_CRAFTED,LIBSETS_DROP_MECHANIC_CRAFTED}</v>
      </c>
      <c r="BG21" s="21" t="str">
        <f t="shared" si="5"/>
        <v>}, --Death\'s Wind / Todeswind   [Glenumbra, Auridon, Stonefalls]</v>
      </c>
    </row>
    <row r="22" spans="1:59" x14ac:dyDescent="0.25">
      <c r="A22" s="5">
        <v>38</v>
      </c>
      <c r="B22" t="s">
        <v>2816</v>
      </c>
      <c r="C22" t="s">
        <v>2562</v>
      </c>
      <c r="D22" s="3">
        <f t="shared" si="0"/>
        <v>38</v>
      </c>
      <c r="G22" s="8" t="s">
        <v>1475</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WayshrineInfo'!$K$3:$N$9999,4,FALSE),"")))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constants'!$B$4:$C$1003,2,FALSE),"")</f>
        <v>Included in base game</v>
      </c>
      <c r="V22" s="33" t="s">
        <v>3372</v>
      </c>
      <c r="Y22" s="65"/>
      <c r="Z22" s="3">
        <f>IF(AND(G22&lt;&gt;"LIBSETS_SETTYPE_BATTLEGROUND",G22&lt;&gt;"LIBSETS_SETTYPE_SPECIAL"),
IF(AND(Y22&lt;&gt;"",ISNUMBER(Y22),NOT(ISNA(Y22))),Y22,
   IF(AND(L22&lt;&gt;"",ISNUMBER(L22),L22&gt;0,NOT(ISNA(L22))),VLOOKUP(L22,'ESO dumped WayshrineInfo'!$K$3:$L$9999,2,FALSE),"")
),"")</f>
        <v>383</v>
      </c>
      <c r="AA22" t="str">
        <f>IF(AND(Z22&lt;&gt;"",ISNUMBER(Z22),NOT(ISNA(Z22))),VLOOKUP(Z22,'ESO zone constants'!$A$3:$D$9999,4,FALSE),"")</f>
        <v>Grahtwood</v>
      </c>
      <c r="AB22" s="33" t="s">
        <v>3372</v>
      </c>
      <c r="AC22" s="43"/>
      <c r="AD22" s="43"/>
      <c r="AE22" s="43"/>
      <c r="AF22" s="3">
        <f>IF(AND(G22&lt;&gt;"LIBSETS_SETTYPE_BATTLEGROUND",G22&lt;&gt;"LIBSETS_SETTYPE_SPECIAL"),
IF(AND(AE22&lt;&gt;"",ISNUMBER(AE22),NOT(ISNA(AE22))),AE22,
   IF(AND(M22&lt;&gt;"",ISNUMBER(M22),M22&gt;0,NOT(ISNA(M22))),VLOOKUP(M22,'ESO dumped WayshrineInfo'!$K$3:$L$9999,2,FALSE),"")
),"")</f>
        <v>57</v>
      </c>
      <c r="AG22" t="str">
        <f>IF(AND(AF22&lt;&gt;"",ISNUMBER(AF22),NOT(ISNA(AF22))),VLOOKUP(AF22,'ESO zone constants'!$A$3:$D$9999,4,FALSE),"")</f>
        <v>Deshaan</v>
      </c>
      <c r="AH22" s="33" t="s">
        <v>3372</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5" t="s">
        <v>2673</v>
      </c>
      <c r="BA22" s="85"/>
      <c r="BB22" s="85"/>
      <c r="BC22" s="21" t="str">
        <f t="shared" si="1"/>
        <v>[38] = {wayshrines={15,169,205,}, traitsNeeded=3, dlcId=DLC_BASE_GAME</v>
      </c>
      <c r="BD22" s="21" t="str">
        <f t="shared" si="2"/>
        <v>, zoneIds={19,383,57}, veteran=false</v>
      </c>
      <c r="BE22" s="21" t="str">
        <f t="shared" si="3"/>
        <v>, setType=LIBSETS_SETTYPE_CRAFTED</v>
      </c>
      <c r="BF22" s="21" t="str">
        <f t="shared" si="4"/>
        <v>, isProcSetAllowedInPvP=1, dropMechanic={LIBSETS_DROP_MECHANIC_CRAFTED,LIBSETS_DROP_MECHANIC_CRAFTED,LIBSETS_DROP_MECHANIC_CRAFTED}</v>
      </c>
      <c r="BG22" s="21" t="str">
        <f t="shared" si="5"/>
        <v>}, --Twilight\'s Embrace / Zwielichtkuss   [Stormhaven, Grahtwood, Deshaan]</v>
      </c>
    </row>
    <row r="23" spans="1:59" x14ac:dyDescent="0.25">
      <c r="A23" s="12">
        <v>39</v>
      </c>
      <c r="B23" t="s">
        <v>757</v>
      </c>
      <c r="C23" t="s">
        <v>758</v>
      </c>
      <c r="D23" s="3">
        <f t="shared" si="0"/>
        <v>39</v>
      </c>
      <c r="E23" s="42"/>
      <c r="G23" s="8" t="s">
        <v>1476</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WayshrineInfo'!$K$3:$N$9999,4,FALSE),"")))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constants'!$B$4:$C$1003,2,FALSE),"")</f>
        <v>Included in base game</v>
      </c>
      <c r="V23" s="33" t="s">
        <v>1536</v>
      </c>
      <c r="Y23" s="65"/>
      <c r="Z23" s="3" t="str">
        <f>IF(AND(G23&lt;&gt;"LIBSETS_SETTYPE_BATTLEGROUND",G23&lt;&gt;"LIBSETS_SETTYPE_SPECIAL"),
IF(AND(Y23&lt;&gt;"",ISNUMBER(Y23),NOT(ISNA(Y23))),Y23,
   IF(AND(L23&lt;&gt;"",ISNUMBER(L23),L23&gt;0,NOT(ISNA(L23))),VLOOKUP(L23,'ESO dumped WayshrineInfo'!$K$3:$L$9999,2,FALSE),"")
),"")</f>
        <v/>
      </c>
      <c r="AA23" t="str">
        <f>IF(AND(Z23&lt;&gt;"",ISNUMBER(Z23),NOT(ISNA(Z23))),VLOOKUP(Z23,'ESO zone constants'!$A$3:$D$9999,4,FALSE),"")</f>
        <v/>
      </c>
      <c r="AC23" s="3" t="str">
        <f>IF(AB23&lt;&gt;"",IF(AB23&lt;&gt;"LIBSETS_DROP_MECHANIC_MONSTER_NAME",VLOOKUP(AB23,'LibSets constants'!$I$4:$L$1003,3,FALSE),""),"")</f>
        <v/>
      </c>
      <c r="AD23" s="3" t="str">
        <f>IF(AB23&lt;&gt;"",IF(AB23&lt;&gt;"LIBSETS_DROP_MECHANIC_MONSTER_NAME",VLOOKUP(AB23,'LibSets constants'!$I$4:$L$1003,4,FALSE),""),"")</f>
        <v/>
      </c>
      <c r="AF23" s="3" t="str">
        <f>IF(AND(G23&lt;&gt;"LIBSETS_SETTYPE_BATTLEGROUND",G23&lt;&gt;"LIBSETS_SETTYPE_SPECIAL"),
IF(AND(AE23&lt;&gt;"",ISNUMBER(AE23),NOT(ISNA(AE23))),AE23,
   IF(AND(M23&lt;&gt;"",ISNUMBER(M23),M23&gt;0,NOT(ISNA(M23))),VLOOKUP(M23,'ESO dumped WayshrineInfo'!$K$3:$L$9999,2,FALSE),"")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5" t="s">
        <v>2672</v>
      </c>
      <c r="BA23" s="85"/>
      <c r="BB23" s="85"/>
      <c r="BC23" s="21" t="str">
        <f t="shared" si="1"/>
        <v>[39] = {wayshrines={-1,-1,-1,}, dlcId=DLC_BASE_GAME</v>
      </c>
      <c r="BD23" s="21" t="str">
        <f t="shared" si="2"/>
        <v>, zoneIds={181}, veteran=false</v>
      </c>
      <c r="BE23" s="21" t="str">
        <f t="shared" si="3"/>
        <v>, setType=LIBSETS_SETTYPE_CYRODIIL</v>
      </c>
      <c r="BF23" s="21" t="str">
        <f t="shared" si="4"/>
        <v>, dropMechanic={LIBSETS_DROP_MECHANIC_CITY_CYRODIIL_VLASTARUS}</v>
      </c>
      <c r="BG23" s="21" t="str">
        <f t="shared" si="5"/>
        <v>}, --Alessian Order / Alessianischer Orden   [Cyrodiil]</v>
      </c>
    </row>
    <row r="24" spans="1:59" x14ac:dyDescent="0.25">
      <c r="A24" s="5">
        <v>40</v>
      </c>
      <c r="B24" t="s">
        <v>2817</v>
      </c>
      <c r="C24" t="s">
        <v>2563</v>
      </c>
      <c r="D24" s="3">
        <f t="shared" si="0"/>
        <v>40</v>
      </c>
      <c r="G24" s="8" t="s">
        <v>1475</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WayshrineInfo'!$K$3:$N$9999,4,FALSE),"")))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constants'!$B$4:$C$1003,2,FALSE),"")</f>
        <v>Included in base game</v>
      </c>
      <c r="V24" s="33" t="s">
        <v>3372</v>
      </c>
      <c r="Y24" s="65"/>
      <c r="Z24" s="3">
        <f>IF(AND(G24&lt;&gt;"LIBSETS_SETTYPE_BATTLEGROUND",G24&lt;&gt;"LIBSETS_SETTYPE_SPECIAL"),
IF(AND(Y24&lt;&gt;"",ISNUMBER(Y24),NOT(ISNA(Y24))),Y24,
   IF(AND(L24&lt;&gt;"",ISNUMBER(L24),L24&gt;0,NOT(ISNA(L24))),VLOOKUP(L24,'ESO dumped WayshrineInfo'!$K$3:$L$9999,2,FALSE),"")
),"")</f>
        <v>381</v>
      </c>
      <c r="AA24" t="str">
        <f>IF(AND(Z24&lt;&gt;"",ISNUMBER(Z24),NOT(ISNA(Z24))),VLOOKUP(Z24,'ESO zone constants'!$A$3:$D$9999,4,FALSE),"")</f>
        <v>Auridon</v>
      </c>
      <c r="AB24" s="33" t="s">
        <v>3372</v>
      </c>
      <c r="AC24" s="43"/>
      <c r="AD24" s="43"/>
      <c r="AE24" s="43"/>
      <c r="AF24" s="3">
        <f>IF(AND(G24&lt;&gt;"LIBSETS_SETTYPE_BATTLEGROUND",G24&lt;&gt;"LIBSETS_SETTYPE_SPECIAL"),
IF(AND(AE24&lt;&gt;"",ISNUMBER(AE24),NOT(ISNA(AE24))),AE24,
   IF(AND(M24&lt;&gt;"",ISNUMBER(M24),M24&gt;0,NOT(ISNA(M24))),VLOOKUP(M24,'ESO dumped WayshrineInfo'!$K$3:$L$9999,2,FALSE),"")
),"")</f>
        <v>41</v>
      </c>
      <c r="AG24" t="str">
        <f>IF(AND(AF24&lt;&gt;"",ISNUMBER(AF24),NOT(ISNA(AF24))),VLOOKUP(AF24,'ESO zone constants'!$A$3:$D$9999,4,FALSE),"")</f>
        <v>Stonefalls</v>
      </c>
      <c r="AH24" s="33" t="s">
        <v>3372</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5" t="s">
        <v>2672</v>
      </c>
      <c r="BA24" s="85"/>
      <c r="BB24" s="85"/>
      <c r="BC24" s="21" t="str">
        <f t="shared" si="1"/>
        <v>[40] = {wayshrines={216,121,65,}, traitsNeeded=2, dlcId=DLC_BASE_GAME</v>
      </c>
      <c r="BD24" s="21" t="str">
        <f t="shared" si="2"/>
        <v>, zoneIds={3,381,41}, veteran=false</v>
      </c>
      <c r="BE24" s="21" t="str">
        <f t="shared" si="3"/>
        <v>, setType=LIBSETS_SETTYPE_CRAFTED</v>
      </c>
      <c r="BF24" s="21" t="str">
        <f t="shared" si="4"/>
        <v>, dropMechanic={LIBSETS_DROP_MECHANIC_CRAFTED,LIBSETS_DROP_MECHANIC_CRAFTED,LIBSETS_DROP_MECHANIC_CRAFTED}</v>
      </c>
      <c r="BG24" s="21" t="str">
        <f t="shared" si="5"/>
        <v>}, --Night\'s Silence / Stille der Nacht   [Glenumbra, Auridon, Stonefalls]</v>
      </c>
    </row>
    <row r="25" spans="1:59" x14ac:dyDescent="0.25">
      <c r="A25" s="5">
        <v>41</v>
      </c>
      <c r="B25" t="s">
        <v>2818</v>
      </c>
      <c r="C25" t="s">
        <v>2564</v>
      </c>
      <c r="D25" s="3">
        <f t="shared" si="0"/>
        <v>41</v>
      </c>
      <c r="G25" s="8" t="s">
        <v>1475</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WayshrineInfo'!$K$3:$N$9999,4,FALSE),"")))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constants'!$B$4:$C$1003,2,FALSE),"")</f>
        <v>Included in base game</v>
      </c>
      <c r="V25" s="33" t="s">
        <v>3372</v>
      </c>
      <c r="Y25" s="65"/>
      <c r="Z25" s="3">
        <f>IF(AND(G25&lt;&gt;"LIBSETS_SETTYPE_BATTLEGROUND",G25&lt;&gt;"LIBSETS_SETTYPE_SPECIAL"),
IF(AND(Y25&lt;&gt;"",ISNUMBER(Y25),NOT(ISNA(Y25))),Y25,
   IF(AND(L25&lt;&gt;"",ISNUMBER(L25),L25&gt;0,NOT(ISNA(L25))),VLOOKUP(L25,'ESO dumped WayshrineInfo'!$K$3:$L$9999,2,FALSE),"")
),"")</f>
        <v>108</v>
      </c>
      <c r="AA25" t="str">
        <f>IF(AND(Z25&lt;&gt;"",ISNUMBER(Z25),NOT(ISNA(Z25))),VLOOKUP(Z25,'ESO zone constants'!$A$3:$D$9999,4,FALSE),"")</f>
        <v>Greenshade</v>
      </c>
      <c r="AB25" s="33" t="s">
        <v>3372</v>
      </c>
      <c r="AC25" s="43"/>
      <c r="AD25" s="43"/>
      <c r="AE25" s="43"/>
      <c r="AF25" s="3">
        <f>IF(AND(G25&lt;&gt;"LIBSETS_SETTYPE_BATTLEGROUND",G25&lt;&gt;"LIBSETS_SETTYPE_SPECIAL"),
IF(AND(AE25&lt;&gt;"",ISNUMBER(AE25),NOT(ISNA(AE25))),AE25,
   IF(AND(M25&lt;&gt;"",ISNUMBER(M25),M25&gt;0,NOT(ISNA(M25))),VLOOKUP(M25,'ESO dumped WayshrineInfo'!$K$3:$L$9999,2,FALSE),"")
),"")</f>
        <v>117</v>
      </c>
      <c r="AG25" t="str">
        <f>IF(AND(AF25&lt;&gt;"",ISNUMBER(AF25),NOT(ISNA(AF25))),VLOOKUP(AF25,'ESO zone constants'!$A$3:$D$9999,4,FALSE),"")</f>
        <v>Shadowfen</v>
      </c>
      <c r="AH25" s="33" t="s">
        <v>3372</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5" t="s">
        <v>2672</v>
      </c>
      <c r="BA25" s="85"/>
      <c r="BB25" s="85"/>
      <c r="BC25" s="21" t="str">
        <f t="shared" si="1"/>
        <v>[41] = {wayshrines={82,151,78,}, traitsNeeded=4, dlcId=DLC_BASE_GAME</v>
      </c>
      <c r="BD25" s="21" t="str">
        <f t="shared" si="2"/>
        <v>, zoneIds={20,108,117}, veteran=false</v>
      </c>
      <c r="BE25" s="21" t="str">
        <f t="shared" si="3"/>
        <v>, setType=LIBSETS_SETTYPE_CRAFTED</v>
      </c>
      <c r="BF25" s="21" t="str">
        <f t="shared" si="4"/>
        <v>, dropMechanic={LIBSETS_DROP_MECHANIC_CRAFTED,LIBSETS_DROP_MECHANIC_CRAFTED,LIBSETS_DROP_MECHANIC_CRAFTED}</v>
      </c>
      <c r="BG25" s="21" t="str">
        <f t="shared" si="5"/>
        <v>}, --Whitestrake\'s Retribution / Weißplankes Vergeltung   [Rivenspire, Greenshade, Shadowfen]</v>
      </c>
    </row>
    <row r="26" spans="1:59" x14ac:dyDescent="0.25">
      <c r="A26" s="5">
        <v>43</v>
      </c>
      <c r="B26" t="s">
        <v>2819</v>
      </c>
      <c r="C26" t="s">
        <v>759</v>
      </c>
      <c r="D26" s="3">
        <f t="shared" si="0"/>
        <v>43</v>
      </c>
      <c r="G26" s="8" t="s">
        <v>1475</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WayshrineInfo'!$K$3:$N$9999,4,FALSE),"")))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constants'!$B$4:$C$1003,2,FALSE),"")</f>
        <v>Included in base game</v>
      </c>
      <c r="V26" s="33" t="s">
        <v>3372</v>
      </c>
      <c r="Y26" s="65"/>
      <c r="Z26" s="3">
        <f>IF(AND(G26&lt;&gt;"LIBSETS_SETTYPE_BATTLEGROUND",G26&lt;&gt;"LIBSETS_SETTYPE_SPECIAL"),
IF(AND(Y26&lt;&gt;"",ISNUMBER(Y26),NOT(ISNA(Y26))),Y26,
   IF(AND(L26&lt;&gt;"",ISNUMBER(L26),L26&gt;0,NOT(ISNA(L26))),VLOOKUP(L26,'ESO dumped WayshrineInfo'!$K$3:$L$9999,2,FALSE),"")
),"")</f>
        <v>383</v>
      </c>
      <c r="AA26" t="str">
        <f>IF(AND(Z26&lt;&gt;"",ISNUMBER(Z26),NOT(ISNA(Z26))),VLOOKUP(Z26,'ESO zone constants'!$A$3:$D$9999,4,FALSE),"")</f>
        <v>Grahtwood</v>
      </c>
      <c r="AB26" s="33" t="s">
        <v>3372</v>
      </c>
      <c r="AF26" s="3">
        <f>IF(AND(G26&lt;&gt;"LIBSETS_SETTYPE_BATTLEGROUND",G26&lt;&gt;"LIBSETS_SETTYPE_SPECIAL"),
IF(AND(AE26&lt;&gt;"",ISNUMBER(AE26),NOT(ISNA(AE26))),AE26,
   IF(AND(M26&lt;&gt;"",ISNUMBER(M26),M26&gt;0,NOT(ISNA(M26))),VLOOKUP(M26,'ESO dumped WayshrineInfo'!$K$3:$L$9999,2,FALSE),"")
),"")</f>
        <v>57</v>
      </c>
      <c r="AG26" t="str">
        <f>IF(AND(AF26&lt;&gt;"",ISNUMBER(AF26),NOT(ISNA(AF26))),VLOOKUP(AF26,'ESO zone constants'!$A$3:$D$9999,4,FALSE),"")</f>
        <v>Deshaan</v>
      </c>
      <c r="AH26" s="33" t="s">
        <v>3372</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5" t="s">
        <v>2673</v>
      </c>
      <c r="BA26" s="85"/>
      <c r="BB26" s="85"/>
      <c r="BC26" s="21" t="str">
        <f t="shared" si="1"/>
        <v>[43] = {wayshrines={23,164,32,}, traitsNeeded=3, dlcId=DLC_BASE_GAME</v>
      </c>
      <c r="BD26" s="21" t="str">
        <f t="shared" si="2"/>
        <v>, zoneIds={19,383,57}, veteran=false</v>
      </c>
      <c r="BE26" s="21" t="str">
        <f t="shared" si="3"/>
        <v>, setType=LIBSETS_SETTYPE_CRAFTED</v>
      </c>
      <c r="BF26" s="21" t="str">
        <f t="shared" si="4"/>
        <v>, isProcSetAllowedInPvP=1, dropMechanic={LIBSETS_DROP_MECHANIC_CRAFTED,LIBSETS_DROP_MECHANIC_CRAFTED,LIBSETS_DROP_MECHANIC_CRAFTED}</v>
      </c>
      <c r="BG26" s="21" t="str">
        <f t="shared" si="5"/>
        <v>}, --Armor of the Seducer / Rüstung der Verführung   [Stormhaven, Grahtwood, Deshaan]</v>
      </c>
    </row>
    <row r="27" spans="1:59" x14ac:dyDescent="0.25">
      <c r="A27" s="5">
        <v>44</v>
      </c>
      <c r="B27" t="s">
        <v>2820</v>
      </c>
      <c r="C27" t="s">
        <v>2565</v>
      </c>
      <c r="D27" s="3">
        <f t="shared" si="0"/>
        <v>44</v>
      </c>
      <c r="G27" s="8" t="s">
        <v>1475</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WayshrineInfo'!$K$3:$N$9999,4,FALSE),"")))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constants'!$B$4:$C$1003,2,FALSE),"")</f>
        <v>Included in base game</v>
      </c>
      <c r="V27" s="33" t="s">
        <v>3372</v>
      </c>
      <c r="Y27" s="65"/>
      <c r="Z27" s="3">
        <f>IF(AND(G27&lt;&gt;"LIBSETS_SETTYPE_BATTLEGROUND",G27&lt;&gt;"LIBSETS_SETTYPE_SPECIAL"),
IF(AND(Y27&lt;&gt;"",ISNUMBER(Y27),NOT(ISNA(Y27))),Y27,
   IF(AND(L27&lt;&gt;"",ISNUMBER(L27),L27&gt;0,NOT(ISNA(L27))),VLOOKUP(L27,'ESO dumped WayshrineInfo'!$K$3:$L$9999,2,FALSE),"")
),"")</f>
        <v>58</v>
      </c>
      <c r="AA27" t="str">
        <f>IF(AND(Z27&lt;&gt;"",ISNUMBER(Z27),NOT(ISNA(Z27))),VLOOKUP(Z27,'ESO zone constants'!$A$3:$D$9999,4,FALSE),"")</f>
        <v>Malabal Tor</v>
      </c>
      <c r="AB27" s="33" t="s">
        <v>3372</v>
      </c>
      <c r="AC27" s="43"/>
      <c r="AD27" s="43"/>
      <c r="AE27" s="43"/>
      <c r="AF27" s="3">
        <f>IF(AND(G27&lt;&gt;"LIBSETS_SETTYPE_BATTLEGROUND",G27&lt;&gt;"LIBSETS_SETTYPE_SPECIAL"),
IF(AND(AE27&lt;&gt;"",ISNUMBER(AE27),NOT(ISNA(AE27))),AE27,
   IF(AND(M27&lt;&gt;"",ISNUMBER(M27),M27&gt;0,NOT(ISNA(M27))),VLOOKUP(M27,'ESO dumped WayshrineInfo'!$K$3:$L$9999,2,FALSE),"")
),"")</f>
        <v>101</v>
      </c>
      <c r="AG27" t="str">
        <f>IF(AND(AF27&lt;&gt;"",ISNUMBER(AF27),NOT(ISNA(AF27))),VLOOKUP(AF27,'ESO zone constants'!$A$3:$D$9999,4,FALSE),"")</f>
        <v>Eastmarch</v>
      </c>
      <c r="AH27" s="33" t="s">
        <v>3372</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5" t="s">
        <v>2672</v>
      </c>
      <c r="BA27" s="85"/>
      <c r="BB27" s="85"/>
      <c r="BC27" s="21" t="str">
        <f t="shared" si="1"/>
        <v>[44] = {wayshrines={58,101,93,}, traitsNeeded=5, dlcId=DLC_BASE_GAME</v>
      </c>
      <c r="BD27" s="21" t="str">
        <f t="shared" si="2"/>
        <v>, zoneIds={104,58,101}, veteran=false</v>
      </c>
      <c r="BE27" s="21" t="str">
        <f t="shared" si="3"/>
        <v>, setType=LIBSETS_SETTYPE_CRAFTED</v>
      </c>
      <c r="BF27" s="21" t="str">
        <f t="shared" si="4"/>
        <v>, dropMechanic={LIBSETS_DROP_MECHANIC_CRAFTED,LIBSETS_DROP_MECHANIC_CRAFTED,LIBSETS_DROP_MECHANIC_CRAFTED}</v>
      </c>
      <c r="BG27" s="21" t="str">
        <f t="shared" si="5"/>
        <v>}, --Vampire\'s Kiss / Kuss des Vampirs   [Alik'r Desert, Malabal Tor, Eastmarch]</v>
      </c>
    </row>
    <row r="28" spans="1:59" x14ac:dyDescent="0.25">
      <c r="A28" s="12">
        <v>46</v>
      </c>
      <c r="B28" t="s">
        <v>760</v>
      </c>
      <c r="C28" t="s">
        <v>2566</v>
      </c>
      <c r="D28" s="3">
        <f t="shared" si="0"/>
        <v>46</v>
      </c>
      <c r="E28" s="42"/>
      <c r="G28" s="8" t="s">
        <v>1478</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WayshrineInfo'!$K$3:$N$9999,4,FALSE),"")))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constants'!$B$4:$C$1003,2,FALSE),"")</f>
        <v>Included in base game</v>
      </c>
      <c r="V28" s="33" t="s">
        <v>3369</v>
      </c>
      <c r="Y28" s="65"/>
      <c r="Z28" s="3">
        <f>IF(AND(G28&lt;&gt;"LIBSETS_SETTYPE_BATTLEGROUND",G28&lt;&gt;"LIBSETS_SETTYPE_SPECIAL"),
IF(AND(Y28&lt;&gt;"",ISNUMBER(Y28),NOT(ISNA(Y28))),Y28,
   IF(AND(L28&lt;&gt;"",ISNUMBER(L28),L28&gt;0,NOT(ISNA(L28))),VLOOKUP(L28,'ESO dumped WayshrineInfo'!$K$3:$L$9999,2,FALSE),"")
),"")</f>
        <v>103</v>
      </c>
      <c r="AA28" t="str">
        <f>IF(AND(Z28&lt;&gt;"",ISNUMBER(Z28),NOT(ISNA(Z28))),VLOOKUP(Z28,'ESO zone constants'!$A$3:$D$9999,4,FALSE),"")</f>
        <v>The Rift</v>
      </c>
      <c r="AB28" s="33" t="s">
        <v>3369</v>
      </c>
      <c r="AC28" s="43"/>
      <c r="AD28" s="43"/>
      <c r="AE28" s="43"/>
      <c r="AF28" s="3">
        <f>IF(AND(G28&lt;&gt;"LIBSETS_SETTYPE_BATTLEGROUND",G28&lt;&gt;"LIBSETS_SETTYPE_SPECIAL"),
IF(AND(AE28&lt;&gt;"",ISNUMBER(AE28),NOT(ISNA(AE28))),AE28,
   IF(AND(M28&lt;&gt;"",ISNUMBER(M28),M28&gt;0,NOT(ISNA(M28))),VLOOKUP(M28,'ESO dumped WayshrineInfo'!$K$3:$L$9999,2,FALSE),"")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5" t="s">
        <v>2672</v>
      </c>
      <c r="BA28" s="85"/>
      <c r="BB28" s="85"/>
      <c r="BC28" s="21" t="str">
        <f t="shared" si="1"/>
        <v>[46] = {wayshrines={187,187,187,}, dlcId=DLC_BASE_GAME</v>
      </c>
      <c r="BD28" s="21" t="str">
        <f t="shared" si="2"/>
        <v>, zoneIds={64,103,103}, veteran=false</v>
      </c>
      <c r="BE28" s="21" t="str">
        <f t="shared" si="3"/>
        <v>, setType=LIBSETS_SETTYPE_DUNGEON</v>
      </c>
      <c r="BF28" s="21" t="str">
        <f t="shared" si="4"/>
        <v>, dropMechanic={LIBSETS_DROP_MECHANIC_GROUP_DUNGEON_BOSS,LIBSETS_DROP_MECHANIC_GROUP_DUNGEON_BOSS}</v>
      </c>
      <c r="BG28" s="21" t="str">
        <f t="shared" si="5"/>
        <v>}, --Noble Duelist\'s Silks / Seide des edlen Duellanten   [Blessed Crucible, The Rift, The Rift]</v>
      </c>
    </row>
    <row r="29" spans="1:59" x14ac:dyDescent="0.25">
      <c r="A29" s="12">
        <v>47</v>
      </c>
      <c r="B29" t="s">
        <v>761</v>
      </c>
      <c r="C29" t="s">
        <v>762</v>
      </c>
      <c r="D29" s="3">
        <f t="shared" si="0"/>
        <v>47</v>
      </c>
      <c r="E29" s="42"/>
      <c r="G29" s="8" t="s">
        <v>1481</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WayshrineInfo'!$K$3:$N$9999,4,FALSE),"")))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constants'!$B$4:$C$1003,2,FALSE),"")</f>
        <v>Included in base game</v>
      </c>
      <c r="V29" s="33" t="s">
        <v>1561</v>
      </c>
      <c r="Y29" s="65"/>
      <c r="Z29" s="3">
        <f>IF(AND(G29&lt;&gt;"LIBSETS_SETTYPE_BATTLEGROUND",G29&lt;&gt;"LIBSETS_SETTYPE_SPECIAL"),
IF(AND(Y29&lt;&gt;"",ISNUMBER(Y29),NOT(ISNA(Y29))),Y29,
   IF(AND(L29&lt;&gt;"",ISNUMBER(L29),L29&gt;0,NOT(ISNA(L29))),VLOOKUP(L29,'ESO dumped WayshrineInfo'!$K$3:$L$9999,2,FALSE),"")
),"")</f>
        <v>104</v>
      </c>
      <c r="AA29" t="str">
        <f>IF(AND(Z29&lt;&gt;"",ISNUMBER(Z29),NOT(ISNA(Z29))),VLOOKUP(Z29,'ESO zone constants'!$A$3:$D$9999,4,FALSE),"")</f>
        <v>Alik'r Desert</v>
      </c>
      <c r="AB29" s="33" t="s">
        <v>1562</v>
      </c>
      <c r="AC29" s="43"/>
      <c r="AD29" s="43"/>
      <c r="AE29" s="43"/>
      <c r="AF29" s="3">
        <f>IF(AND(G29&lt;&gt;"LIBSETS_SETTYPE_BATTLEGROUND",G29&lt;&gt;"LIBSETS_SETTYPE_SPECIAL"),
IF(AND(AE29&lt;&gt;"",ISNUMBER(AE29),NOT(ISNA(AE29))),AE29,
   IF(AND(M29&lt;&gt;"",ISNUMBER(M29),M29&gt;0,NOT(ISNA(M29))),VLOOKUP(M29,'ESO dumped WayshrineInfo'!$K$3:$L$9999,2,FALSE),"")
),"")</f>
        <v>104</v>
      </c>
      <c r="AG29" t="str">
        <f>IF(AND(AF29&lt;&gt;"",ISNUMBER(AF29),NOT(ISNA(AF29))),VLOOKUP(AF29,'ESO zone constants'!$A$3:$D$9999,4,FALSE),"")</f>
        <v>Alik'r Desert</v>
      </c>
      <c r="AH29" s="44" t="s">
        <v>1563</v>
      </c>
      <c r="AI29" s="43"/>
      <c r="AJ29" s="43"/>
      <c r="AK29" s="3">
        <f>IF(AND(G29&lt;&gt;"LIBSETS_SETTYPE_BATTLEGROUND",G29&lt;&gt;"LIBSETS_SETTYPE_SPECIAL"),IF(AL29&lt;&gt;"",VLOOKUP(AL29,'ESO zone constants'!$D$3:$H$4953,5,FALSE),""),"")</f>
        <v>104</v>
      </c>
      <c r="AL29" t="s">
        <v>112</v>
      </c>
      <c r="AM29" s="44" t="s">
        <v>1564</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5" t="s">
        <v>2672</v>
      </c>
      <c r="BA29" s="85"/>
      <c r="BB29" s="85"/>
      <c r="BC29" s="21" t="str">
        <f t="shared" si="1"/>
        <v>[47] = {wayshrines={61,61,61,}, dlcId=DLC_BASE_GAME</v>
      </c>
      <c r="BD29" s="21" t="str">
        <f t="shared" si="2"/>
        <v>, zoneIds={104,104,104,104}, veteran=false</v>
      </c>
      <c r="BE29" s="21" t="str">
        <f t="shared" si="3"/>
        <v>, setType=LIBSETS_SETTYPE_OVERLAND</v>
      </c>
      <c r="BF29" s="21" t="str">
        <f t="shared" si="4"/>
        <v>, dropMechanic={LIBSETS_DROP_MECHANIC_OVERLAND_BOSS_DELVE,LIBSETS_DROP_MECHANIC_OVERLAND_WORLDBOSS,LIBSETS_DROP_MECHANIC_OVERLAND_BOSS_PUBLIC_DUNGEON,LIBSETS_DROP_MECHANIC_OVERLAND_CHEST}</v>
      </c>
      <c r="BG29" s="21" t="str">
        <f t="shared" si="5"/>
        <v>}, --Robes of the Withered Hand / Roben der Verdorrten Hand   [Alik'r Desert, Alik'r Desert, Alik'r Desert, Alik'r Desert]</v>
      </c>
    </row>
    <row r="30" spans="1:59" x14ac:dyDescent="0.25">
      <c r="A30" s="5">
        <v>48</v>
      </c>
      <c r="B30" t="s">
        <v>763</v>
      </c>
      <c r="C30" t="s">
        <v>2567</v>
      </c>
      <c r="D30" s="3">
        <f t="shared" si="0"/>
        <v>48</v>
      </c>
      <c r="G30" s="8" t="s">
        <v>1475</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WayshrineInfo'!$K$3:$N$9999,4,FALSE),"")))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constants'!$B$4:$C$1003,2,FALSE),"")</f>
        <v>Included in base game</v>
      </c>
      <c r="V30" s="33" t="s">
        <v>3372</v>
      </c>
      <c r="Y30" s="65"/>
      <c r="Z30" s="3">
        <f>IF(AND(G30&lt;&gt;"LIBSETS_SETTYPE_BATTLEGROUND",G30&lt;&gt;"LIBSETS_SETTYPE_SPECIAL"),
IF(AND(Y30&lt;&gt;"",ISNUMBER(Y30),NOT(ISNA(Y30))),Y30,
   IF(AND(L30&lt;&gt;"",ISNUMBER(L30),L30&gt;0,NOT(ISNA(L30))),VLOOKUP(L30,'ESO dumped WayshrineInfo'!$K$3:$L$9999,2,FALSE),"")
),"")</f>
        <v>108</v>
      </c>
      <c r="AA30" t="str">
        <f>IF(AND(Z30&lt;&gt;"",ISNUMBER(Z30),NOT(ISNA(Z30))),VLOOKUP(Z30,'ESO zone constants'!$A$3:$D$9999,4,FALSE),"")</f>
        <v>Greenshade</v>
      </c>
      <c r="AB30" s="33" t="s">
        <v>3372</v>
      </c>
      <c r="AC30" s="43"/>
      <c r="AD30" s="43"/>
      <c r="AE30" s="43"/>
      <c r="AF30" s="3">
        <f>IF(AND(G30&lt;&gt;"LIBSETS_SETTYPE_BATTLEGROUND",G30&lt;&gt;"LIBSETS_SETTYPE_SPECIAL"),
IF(AND(AE30&lt;&gt;"",ISNUMBER(AE30),NOT(ISNA(AE30))),AE30,
   IF(AND(M30&lt;&gt;"",ISNUMBER(M30),M30&gt;0,NOT(ISNA(M30))),VLOOKUP(M30,'ESO dumped WayshrineInfo'!$K$3:$L$9999,2,FALSE),"")
),"")</f>
        <v>117</v>
      </c>
      <c r="AG30" t="str">
        <f>IF(AND(AF30&lt;&gt;"",ISNUMBER(AF30),NOT(ISNA(AF30))),VLOOKUP(AF30,'ESO zone constants'!$A$3:$D$9999,4,FALSE),"")</f>
        <v>Shadowfen</v>
      </c>
      <c r="AH30" s="33" t="s">
        <v>3372</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5" t="s">
        <v>2672</v>
      </c>
      <c r="BA30" s="85"/>
      <c r="BB30" s="85"/>
      <c r="BC30" s="21" t="str">
        <f t="shared" si="1"/>
        <v>[48] = {wayshrines={13,148,48,}, traitsNeeded=4, dlcId=DLC_BASE_GAME</v>
      </c>
      <c r="BD30" s="21" t="str">
        <f t="shared" si="2"/>
        <v>, zoneIds={20,108,117}, veteran=false</v>
      </c>
      <c r="BE30" s="21" t="str">
        <f t="shared" si="3"/>
        <v>, setType=LIBSETS_SETTYPE_CRAFTED</v>
      </c>
      <c r="BF30" s="21" t="str">
        <f t="shared" si="4"/>
        <v>, dropMechanic={LIBSETS_DROP_MECHANIC_CRAFTED,LIBSETS_DROP_MECHANIC_CRAFTED,LIBSETS_DROP_MECHANIC_CRAFTED}</v>
      </c>
      <c r="BG30" s="21" t="str">
        <f t="shared" si="5"/>
        <v>}, --Magnus\' Gift / Magnus' Gabe   [Rivenspire, Greenshade, Shadowfen]</v>
      </c>
    </row>
    <row r="31" spans="1:59" x14ac:dyDescent="0.25">
      <c r="A31" s="12">
        <v>49</v>
      </c>
      <c r="B31" t="s">
        <v>764</v>
      </c>
      <c r="C31" t="s">
        <v>765</v>
      </c>
      <c r="D31" s="3">
        <f t="shared" si="0"/>
        <v>49</v>
      </c>
      <c r="G31" s="8" t="s">
        <v>1481</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WayshrineInfo'!$K$3:$N$9999,4,FALSE),"")))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constants'!$B$4:$C$1003,2,FALSE),"")</f>
        <v>Included in base game</v>
      </c>
      <c r="V31" s="33" t="s">
        <v>1561</v>
      </c>
      <c r="Y31" s="65"/>
      <c r="Z31" s="3">
        <f>IF(AND(G31&lt;&gt;"LIBSETS_SETTYPE_BATTLEGROUND",G31&lt;&gt;"LIBSETS_SETTYPE_SPECIAL"),
IF(AND(Y31&lt;&gt;"",ISNUMBER(Y31),NOT(ISNA(Y31))),Y31,
   IF(AND(L31&lt;&gt;"",ISNUMBER(L31),L31&gt;0,NOT(ISNA(L31))),VLOOKUP(L31,'ESO dumped WayshrineInfo'!$K$3:$L$9999,2,FALSE),"")
),"")</f>
        <v>41</v>
      </c>
      <c r="AA31" t="str">
        <f>IF(AND(Z31&lt;&gt;"",ISNUMBER(Z31),NOT(ISNA(Z31))),VLOOKUP(Z31,'ESO zone constants'!$A$3:$D$9999,4,FALSE),"")</f>
        <v>Stonefalls</v>
      </c>
      <c r="AB31" s="33" t="s">
        <v>1562</v>
      </c>
      <c r="AC31" s="43"/>
      <c r="AD31" s="43"/>
      <c r="AE31" s="43"/>
      <c r="AF31" s="3">
        <f>IF(AND(G31&lt;&gt;"LIBSETS_SETTYPE_BATTLEGROUND",G31&lt;&gt;"LIBSETS_SETTYPE_SPECIAL"),
IF(AND(AE31&lt;&gt;"",ISNUMBER(AE31),NOT(ISNA(AE31))),AE31,
   IF(AND(M31&lt;&gt;"",ISNUMBER(M31),M31&gt;0,NOT(ISNA(M31))),VLOOKUP(M31,'ESO dumped WayshrineInfo'!$K$3:$L$9999,2,FALSE),"")
),"")</f>
        <v>41</v>
      </c>
      <c r="AG31" t="str">
        <f>IF(AND(AF31&lt;&gt;"",ISNUMBER(AF31),NOT(ISNA(AF31))),VLOOKUP(AF31,'ESO zone constants'!$A$3:$D$9999,4,FALSE),"")</f>
        <v>Stonefalls</v>
      </c>
      <c r="AH31" s="44" t="s">
        <v>1563</v>
      </c>
      <c r="AI31" s="43"/>
      <c r="AJ31" s="43"/>
      <c r="AK31" s="3">
        <f>IF(AND(G31&lt;&gt;"LIBSETS_SETTYPE_BATTLEGROUND",G31&lt;&gt;"LIBSETS_SETTYPE_SPECIAL"),IF(AL31&lt;&gt;"",VLOOKUP(AL31,'ESO zone constants'!$D$3:$H$4953,5,FALSE),""),"")</f>
        <v>41</v>
      </c>
      <c r="AL31" t="s">
        <v>106</v>
      </c>
      <c r="AM31" s="44" t="s">
        <v>1564</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5" t="s">
        <v>2672</v>
      </c>
      <c r="BA31" s="85"/>
      <c r="BB31" s="85"/>
      <c r="BC31" s="21" t="str">
        <f t="shared" si="1"/>
        <v>[49] = {wayshrines={65,65,65,}, dlcId=DLC_BASE_GAME</v>
      </c>
      <c r="BD31" s="21" t="str">
        <f t="shared" si="2"/>
        <v>, zoneIds={41,41,41,41}, veteran=false</v>
      </c>
      <c r="BE31" s="21" t="str">
        <f t="shared" si="3"/>
        <v>, setType=LIBSETS_SETTYPE_OVERLAND</v>
      </c>
      <c r="BF31" s="21" t="str">
        <f t="shared" si="4"/>
        <v>, dropMechanic={LIBSETS_DROP_MECHANIC_OVERLAND_BOSS_DELVE,LIBSETS_DROP_MECHANIC_OVERLAND_WORLDBOSS,LIBSETS_DROP_MECHANIC_OVERLAND_BOSS_PUBLIC_DUNGEON,LIBSETS_DROP_MECHANIC_OVERLAND_CHEST}</v>
      </c>
      <c r="BG31" s="21" t="str">
        <f t="shared" si="5"/>
        <v>}, --Shadow of the Red Mountain / Schatten des Roten Berges   [Stonefalls, Stonefalls, Stonefalls, Stonefalls]</v>
      </c>
    </row>
    <row r="32" spans="1:59" x14ac:dyDescent="0.25">
      <c r="A32" s="12">
        <v>50</v>
      </c>
      <c r="B32" t="s">
        <v>766</v>
      </c>
      <c r="C32" t="s">
        <v>767</v>
      </c>
      <c r="D32" s="3">
        <f t="shared" si="0"/>
        <v>50</v>
      </c>
      <c r="E32" s="42"/>
      <c r="G32" s="8" t="s">
        <v>1476</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WayshrineInfo'!$K$3:$N$9999,4,FALSE),"")))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constants'!$B$4:$C$1003,2,FALSE),"")</f>
        <v>Included in base game</v>
      </c>
      <c r="V32" s="33" t="s">
        <v>1534</v>
      </c>
      <c r="Y32" s="65"/>
      <c r="Z32" s="3" t="str">
        <f>IF(AND(G32&lt;&gt;"LIBSETS_SETTYPE_BATTLEGROUND",G32&lt;&gt;"LIBSETS_SETTYPE_SPECIAL"),
IF(AND(Y32&lt;&gt;"",ISNUMBER(Y32),NOT(ISNA(Y32))),Y32,
   IF(AND(L32&lt;&gt;"",ISNUMBER(L32),L32&gt;0,NOT(ISNA(L32))),VLOOKUP(L32,'ESO dumped WayshrineInfo'!$K$3:$L$9999,2,FALSE),"")
),"")</f>
        <v/>
      </c>
      <c r="AA32" t="str">
        <f>IF(AND(Z32&lt;&gt;"",ISNUMBER(Z32),NOT(ISNA(Z32))),VLOOKUP(Z32,'ESO zone constants'!$A$3:$D$9999,4,FALSE),"")</f>
        <v/>
      </c>
      <c r="AC32" s="43" t="str">
        <f>IF(AB32&lt;&gt;"",IF(AB32&lt;&gt;"LIBSETS_DROP_MECHANIC_MONSTER_NAME",VLOOKUP(AB32,'LibSets constants'!$I$4:$L$1003,3,FALSE),""),"")</f>
        <v/>
      </c>
      <c r="AD32" s="43" t="str">
        <f>IF(AB32&lt;&gt;"",IF(AB32&lt;&gt;"LIBSETS_DROP_MECHANIC_MONSTER_NAME",VLOOKUP(AB32,'LibSets constants'!$I$4:$L$1003,4,FALSE),""),"")</f>
        <v/>
      </c>
      <c r="AE32" s="43"/>
      <c r="AF32" s="3" t="str">
        <f>IF(AND(G32&lt;&gt;"LIBSETS_SETTYPE_BATTLEGROUND",G32&lt;&gt;"LIBSETS_SETTYPE_SPECIAL"),
IF(AND(AE32&lt;&gt;"",ISNUMBER(AE32),NOT(ISNA(AE32))),AE32,
   IF(AND(M32&lt;&gt;"",ISNUMBER(M32),M32&gt;0,NOT(ISNA(M32))),VLOOKUP(M32,'ESO dumped WayshrineInfo'!$K$3:$L$9999,2,FALSE),"")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5" t="s">
        <v>2672</v>
      </c>
      <c r="BA32" s="85"/>
      <c r="BB32" s="85"/>
      <c r="BC32" s="21" t="str">
        <f t="shared" si="1"/>
        <v>[50] = {wayshrines={-1,-1,-1,}, dlcId=DLC_BASE_GAME</v>
      </c>
      <c r="BD32" s="21" t="str">
        <f t="shared" si="2"/>
        <v>, zoneIds={181}, veteran=false</v>
      </c>
      <c r="BE32" s="21" t="str">
        <f t="shared" si="3"/>
        <v>, setType=LIBSETS_SETTYPE_CYRODIIL</v>
      </c>
      <c r="BF32" s="21" t="str">
        <f t="shared" si="4"/>
        <v>, dropMechanic={LIBSETS_DROP_MECHANIC_CITY_CYRODIIL_BRUMA}</v>
      </c>
      <c r="BG32" s="21" t="str">
        <f t="shared" si="5"/>
        <v>}, --The Morag Tong / Morag Tong   [Cyrodiil]</v>
      </c>
    </row>
    <row r="33" spans="1:59" x14ac:dyDescent="0.25">
      <c r="A33" s="5">
        <v>51</v>
      </c>
      <c r="B33" t="s">
        <v>768</v>
      </c>
      <c r="C33" t="s">
        <v>2568</v>
      </c>
      <c r="D33" s="3">
        <f t="shared" si="0"/>
        <v>51</v>
      </c>
      <c r="G33" s="8" t="s">
        <v>1475</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WayshrineInfo'!$K$3:$N$9999,4,FALSE),"")))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constants'!$B$4:$C$1003,2,FALSE),"")</f>
        <v>Included in base game</v>
      </c>
      <c r="V33" s="33" t="s">
        <v>3372</v>
      </c>
      <c r="Y33" s="65"/>
      <c r="Z33" s="3">
        <f>IF(AND(G33&lt;&gt;"LIBSETS_SETTYPE_BATTLEGROUND",G33&lt;&gt;"LIBSETS_SETTYPE_SPECIAL"),
IF(AND(Y33&lt;&gt;"",ISNUMBER(Y33),NOT(ISNA(Y33))),Y33,
   IF(AND(L33&lt;&gt;"",ISNUMBER(L33),L33&gt;0,NOT(ISNA(L33))),VLOOKUP(L33,'ESO dumped WayshrineInfo'!$K$3:$L$9999,2,FALSE),"")
),"")</f>
        <v>382</v>
      </c>
      <c r="AA33" t="str">
        <f>IF(AND(Z33&lt;&gt;"",ISNUMBER(Z33),NOT(ISNA(Z33))),VLOOKUP(Z33,'ESO zone constants'!$A$3:$D$9999,4,FALSE),"")</f>
        <v>Reaper's March</v>
      </c>
      <c r="AB33" s="33" t="s">
        <v>3372</v>
      </c>
      <c r="AC33" s="43"/>
      <c r="AD33" s="43"/>
      <c r="AE33" s="43"/>
      <c r="AF33" s="3">
        <f>IF(AND(G33&lt;&gt;"LIBSETS_SETTYPE_BATTLEGROUND",G33&lt;&gt;"LIBSETS_SETTYPE_SPECIAL"),
IF(AND(AE33&lt;&gt;"",ISNUMBER(AE33),NOT(ISNA(AE33))),AE33,
   IF(AND(M33&lt;&gt;"",ISNUMBER(M33),M33&gt;0,NOT(ISNA(M33))),VLOOKUP(M33,'ESO dumped WayshrineInfo'!$K$3:$L$9999,2,FALSE),"")
),"")</f>
        <v>103</v>
      </c>
      <c r="AG33" t="str">
        <f>IF(AND(AF33&lt;&gt;"",ISNUMBER(AF33),NOT(ISNA(AF33))),VLOOKUP(AF33,'ESO zone constants'!$A$3:$D$9999,4,FALSE),"")</f>
        <v>The Rift</v>
      </c>
      <c r="AH33" s="33" t="s">
        <v>3372</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5" t="s">
        <v>2672</v>
      </c>
      <c r="BA33" s="85"/>
      <c r="BB33" s="85"/>
      <c r="BC33" s="21" t="str">
        <f t="shared" si="1"/>
        <v>[51] = {wayshrines={34,156,118,}, traitsNeeded=6, dlcId=DLC_BASE_GAME</v>
      </c>
      <c r="BD33" s="21" t="str">
        <f t="shared" si="2"/>
        <v>, zoneIds={92,382,103}, veteran=false</v>
      </c>
      <c r="BE33" s="21" t="str">
        <f t="shared" si="3"/>
        <v>, setType=LIBSETS_SETTYPE_CRAFTED</v>
      </c>
      <c r="BF33" s="21" t="str">
        <f t="shared" si="4"/>
        <v>, dropMechanic={LIBSETS_DROP_MECHANIC_CRAFTED,LIBSETS_DROP_MECHANIC_CRAFTED,LIBSETS_DROP_MECHANIC_CRAFTED}</v>
      </c>
      <c r="BG33" s="21" t="str">
        <f t="shared" si="5"/>
        <v>}, --Night Mother\'s Gaze / Blick der Mutter der Nacht   [Bangkorai, Reaper's March, The Rift]</v>
      </c>
    </row>
    <row r="34" spans="1:59" x14ac:dyDescent="0.25">
      <c r="A34" s="12">
        <v>52</v>
      </c>
      <c r="B34" t="s">
        <v>769</v>
      </c>
      <c r="C34" t="s">
        <v>770</v>
      </c>
      <c r="D34" s="3">
        <f t="shared" si="0"/>
        <v>52</v>
      </c>
      <c r="E34" s="42"/>
      <c r="G34" s="8" t="s">
        <v>1476</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WayshrineInfo'!$K$3:$N$9999,4,FALSE),"")))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constants'!$B$4:$C$1003,2,FALSE),"")</f>
        <v>Included in base game</v>
      </c>
      <c r="V34" s="33" t="s">
        <v>1536</v>
      </c>
      <c r="Y34" s="65"/>
      <c r="Z34" s="3" t="str">
        <f>IF(AND(G34&lt;&gt;"LIBSETS_SETTYPE_BATTLEGROUND",G34&lt;&gt;"LIBSETS_SETTYPE_SPECIAL"),
IF(AND(Y34&lt;&gt;"",ISNUMBER(Y34),NOT(ISNA(Y34))),Y34,
   IF(AND(L34&lt;&gt;"",ISNUMBER(L34),L34&gt;0,NOT(ISNA(L34))),VLOOKUP(L34,'ESO dumped WayshrineInfo'!$K$3:$L$9999,2,FALSE),"")
),"")</f>
        <v/>
      </c>
      <c r="AA34" t="str">
        <f>IF(AND(Z34&lt;&gt;"",ISNUMBER(Z34),NOT(ISNA(Z34))),VLOOKUP(Z34,'ESO zone constants'!$A$3:$D$9999,4,FALSE),"")</f>
        <v/>
      </c>
      <c r="AC34" s="3" t="str">
        <f>IF(AB34&lt;&gt;"",IF(AB34&lt;&gt;"LIBSETS_DROP_MECHANIC_MONSTER_NAME",VLOOKUP(AB34,'LibSets constants'!$I$4:$L$1003,3,FALSE),""),"")</f>
        <v/>
      </c>
      <c r="AD34" s="3" t="str">
        <f>IF(AB34&lt;&gt;"",IF(AB34&lt;&gt;"LIBSETS_DROP_MECHANIC_MONSTER_NAME",VLOOKUP(AB34,'LibSets constants'!$I$4:$L$1003,4,FALSE),""),"")</f>
        <v/>
      </c>
      <c r="AF34" s="3" t="str">
        <f>IF(AND(G34&lt;&gt;"LIBSETS_SETTYPE_BATTLEGROUND",G34&lt;&gt;"LIBSETS_SETTYPE_SPECIAL"),
IF(AND(AE34&lt;&gt;"",ISNUMBER(AE34),NOT(ISNA(AE34))),AE34,
   IF(AND(M34&lt;&gt;"",ISNUMBER(M34),M34&gt;0,NOT(ISNA(M34))),VLOOKUP(M34,'ESO dumped WayshrineInfo'!$K$3:$L$9999,2,FALSE),"")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5" t="s">
        <v>2672</v>
      </c>
      <c r="BA34" s="85"/>
      <c r="BB34" s="85"/>
      <c r="BC34" s="21" t="str">
        <f t="shared" si="1"/>
        <v>[52] = {wayshrines={-1,-1,-1,}, dlcId=DLC_BASE_GAME</v>
      </c>
      <c r="BD34" s="21" t="str">
        <f t="shared" si="2"/>
        <v>, zoneIds={181}, veteran=false</v>
      </c>
      <c r="BE34" s="21" t="str">
        <f t="shared" si="3"/>
        <v>, setType=LIBSETS_SETTYPE_CYRODIIL</v>
      </c>
      <c r="BF34" s="21" t="str">
        <f t="shared" si="4"/>
        <v>, dropMechanic={LIBSETS_DROP_MECHANIC_CITY_CYRODIIL_VLASTARUS}</v>
      </c>
      <c r="BG34" s="21" t="str">
        <f t="shared" si="5"/>
        <v>}, --Beckoning Steel / Klingender Stahl   [Cyrodiil]</v>
      </c>
    </row>
    <row r="35" spans="1:59" x14ac:dyDescent="0.25">
      <c r="A35" s="12">
        <v>53</v>
      </c>
      <c r="B35" t="s">
        <v>771</v>
      </c>
      <c r="C35" t="s">
        <v>772</v>
      </c>
      <c r="D35" s="3">
        <f t="shared" si="0"/>
        <v>53</v>
      </c>
      <c r="G35" s="8" t="s">
        <v>1478</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WayshrineInfo'!$K$3:$N$9999,4,FALSE),"")))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constants'!$B$4:$C$1003,2,FALSE),"")</f>
        <v>Included in base game</v>
      </c>
      <c r="V35" s="33" t="s">
        <v>3369</v>
      </c>
      <c r="Y35" s="65"/>
      <c r="Z35" s="3">
        <f>IF(AND(G35&lt;&gt;"LIBSETS_SETTYPE_BATTLEGROUND",G35&lt;&gt;"LIBSETS_SETTYPE_SPECIAL"),
IF(AND(Y35&lt;&gt;"",ISNUMBER(Y35),NOT(ISNA(Y35))),Y35,
   IF(AND(L35&lt;&gt;"",ISNUMBER(L35),L35&gt;0,NOT(ISNA(L35))),VLOOKUP(L35,'ESO dumped WayshrineInfo'!$K$3:$L$9999,2,FALSE),"")
),"")</f>
        <v>101</v>
      </c>
      <c r="AA35" t="str">
        <f>IF(AND(Z35&lt;&gt;"",ISNUMBER(Z35),NOT(ISNA(Z35))),VLOOKUP(Z35,'ESO zone constants'!$A$3:$D$9999,4,FALSE),"")</f>
        <v>Eastmarch</v>
      </c>
      <c r="AB35" s="33" t="s">
        <v>3369</v>
      </c>
      <c r="AC35" s="43"/>
      <c r="AD35" s="43"/>
      <c r="AE35" s="43"/>
      <c r="AF35" s="3">
        <f>IF(AND(G35&lt;&gt;"LIBSETS_SETTYPE_BATTLEGROUND",G35&lt;&gt;"LIBSETS_SETTYPE_SPECIAL"),
IF(AND(AE35&lt;&gt;"",ISNUMBER(AE35),NOT(ISNA(AE35))),AE35,
   IF(AND(M35&lt;&gt;"",ISNUMBER(M35),M35&gt;0,NOT(ISNA(M35))),VLOOKUP(M35,'ESO dumped WayshrineInfo'!$K$3:$L$9999,2,FALSE),"")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5" t="s">
        <v>2672</v>
      </c>
      <c r="BA35" s="85"/>
      <c r="BB35" s="85"/>
      <c r="BC35" s="21" t="str">
        <f t="shared" si="1"/>
        <v>[53] = {wayshrines={195,195,195,}, dlcId=DLC_BASE_GAME</v>
      </c>
      <c r="BD35" s="21" t="str">
        <f t="shared" si="2"/>
        <v>, zoneIds={449,101,101}, veteran=false</v>
      </c>
      <c r="BE35" s="21" t="str">
        <f t="shared" si="3"/>
        <v>, setType=LIBSETS_SETTYPE_DUNGEON</v>
      </c>
      <c r="BF35" s="21" t="str">
        <f t="shared" ref="BF35:BF66" si="6">IF(F35&lt;&gt;"Not in the game (anymore)",IF(AZ35&lt;&gt;"",", isProcSetAllowedInPvP="&amp; AZ35,"")
&amp; IF(F35&lt;&gt;"Not in the game (anymore)",
  IF(V35&lt;&gt;"",", dropMechanic={"&amp;V35&amp;IF(AB35&lt;&gt;"",","&amp;AB35,"")&amp;IF(AH35&lt;&gt;"",","&amp;AH35,"")&amp;IF(AM35&lt;&gt;"",","&amp;AM35,"")&amp;IF(AR35&lt;&gt;"",","&amp;AR35,"")&amp;IF(AW35&lt;&gt;"",","&amp;AW35,"")&amp;"}"
     &amp;IF(OR(W35&lt;&gt;"",AC35&lt;&gt;"",AI35&lt;&gt;"",AN35&lt;&gt;"",AS35&lt;&gt;"",AX35&lt;&gt;"",X35&lt;&gt;"",AD35&lt;&gt;"",AJ35&lt;&gt;"",AO35&lt;&gt;"",AT35&lt;&gt;"",AY35&lt;&gt;""),", dropMechanicDropLocationNames={"
        &amp; IF(OR(W35&lt;&gt;"",AC35&lt;&gt;"",AI35&lt;&gt;"",AN35&lt;&gt;"",AS35&lt;&gt;"",AX35&lt;&gt;""),"['en']={"&amp;IF(W35&lt;&gt;"","'"&amp;W35&amp;"',","'',")&amp;IF(AC35&lt;&gt;"","'"&amp;AC35&amp;"',","'',")&amp;IF(AI35&lt;&gt;"","'"&amp;AI35&amp;"',","'',")&amp;IF(AN35&lt;&gt;"","'"&amp;AN35&amp;"',","'',")&amp;IF(AS35&lt;&gt;"","'"&amp;AS35&amp;"',","'',")&amp;IF(AX35&lt;&gt;"","'"&amp;AX35&amp;"',","'',")&amp;"},","")
        &amp; IF(OR(X35&lt;&gt;"",AD35&lt;&gt;"",AJ35&lt;&gt;"",AO35&lt;&gt;"",AT35&lt;&gt;"",AY35&lt;&gt;""),"['de']={"&amp;IF(X35&lt;&gt;"","'"&amp;X35&amp;"',","'',")&amp;IF(AD35&lt;&gt;"","'"&amp;AD35&amp;"',","'',")&amp;IF(AJ35&lt;&gt;"","'"&amp;AJ35&amp;"',","'',")&amp;IF(AO35&lt;&gt;"","'"&amp;AO35&amp;"',","'',")&amp;IF(AT35&lt;&gt;"","'"&amp;AT35&amp;"',","'',")&amp;IF(AY35&lt;&gt;"","'"&amp;AY35&amp;"',","'',")&amp;"},","")
     &amp; "}",""),"")),"")</f>
        <v>, dropMechanic={LIBSETS_DROP_MECHANIC_GROUP_DUNGEON_BOSS,LIBSETS_DROP_MECHANIC_GROUP_DUNGEON_BOSS}</v>
      </c>
      <c r="BG35" s="21" t="str">
        <f t="shared" si="5"/>
        <v>}, --The Ice Furnace / Eisschmiede   [Direfrost Keep, Eastmarch, Eastmarch]</v>
      </c>
    </row>
    <row r="36" spans="1:59" x14ac:dyDescent="0.25">
      <c r="A36" s="5">
        <v>54</v>
      </c>
      <c r="B36" t="s">
        <v>773</v>
      </c>
      <c r="C36" t="s">
        <v>774</v>
      </c>
      <c r="D36" s="3">
        <f t="shared" si="0"/>
        <v>54</v>
      </c>
      <c r="G36" s="8" t="s">
        <v>1475</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WayshrineInfo'!$K$3:$N$9999,4,FALSE),"")))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constants'!$B$4:$C$1003,2,FALSE),"")</f>
        <v>Included in base game</v>
      </c>
      <c r="V36" s="33" t="s">
        <v>3372</v>
      </c>
      <c r="Y36" s="65"/>
      <c r="Z36" s="3">
        <f>IF(AND(G36&lt;&gt;"LIBSETS_SETTYPE_BATTLEGROUND",G36&lt;&gt;"LIBSETS_SETTYPE_SPECIAL"),
IF(AND(Y36&lt;&gt;"",ISNUMBER(Y36),NOT(ISNA(Y36))),Y36,
   IF(AND(L36&lt;&gt;"",ISNUMBER(L36),L36&gt;0,NOT(ISNA(L36))),VLOOKUP(L36,'ESO dumped WayshrineInfo'!$K$3:$L$9999,2,FALSE),"")
),"")</f>
        <v>381</v>
      </c>
      <c r="AA36" t="str">
        <f>IF(AND(Z36&lt;&gt;"",ISNUMBER(Z36),NOT(ISNA(Z36))),VLOOKUP(Z36,'ESO zone constants'!$A$3:$D$9999,4,FALSE),"")</f>
        <v>Auridon</v>
      </c>
      <c r="AB36" s="33" t="s">
        <v>3372</v>
      </c>
      <c r="AF36" s="3">
        <f>IF(AND(G36&lt;&gt;"LIBSETS_SETTYPE_BATTLEGROUND",G36&lt;&gt;"LIBSETS_SETTYPE_SPECIAL"),
IF(AND(AE36&lt;&gt;"",ISNUMBER(AE36),NOT(ISNA(AE36))),AE36,
   IF(AND(M36&lt;&gt;"",ISNUMBER(M36),M36&gt;0,NOT(ISNA(M36))),VLOOKUP(M36,'ESO dumped WayshrineInfo'!$K$3:$L$9999,2,FALSE),"")
),"")</f>
        <v>41</v>
      </c>
      <c r="AG36" t="str">
        <f>IF(AND(AF36&lt;&gt;"",ISNUMBER(AF36),NOT(ISNA(AF36))),VLOOKUP(AF36,'ESO zone constants'!$A$3:$D$9999,4,FALSE),"")</f>
        <v>Stonefalls</v>
      </c>
      <c r="AH36" s="33" t="s">
        <v>3372</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5" t="s">
        <v>2672</v>
      </c>
      <c r="BA36" s="85"/>
      <c r="BB36" s="85"/>
      <c r="BC36" s="21" t="str">
        <f t="shared" si="1"/>
        <v>[54] = {wayshrines={7,175,77,}, traitsNeeded=2, dlcId=DLC_BASE_GAME</v>
      </c>
      <c r="BD36" s="21" t="str">
        <f t="shared" si="2"/>
        <v>, zoneIds={3,381,41}, veteran=false</v>
      </c>
      <c r="BE36" s="21" t="str">
        <f t="shared" si="3"/>
        <v>, setType=LIBSETS_SETTYPE_CRAFTED</v>
      </c>
      <c r="BF36" s="21" t="str">
        <f t="shared" si="6"/>
        <v>, dropMechanic={LIBSETS_DROP_MECHANIC_CRAFTED,LIBSETS_DROP_MECHANIC_CRAFTED,LIBSETS_DROP_MECHANIC_CRAFTED}</v>
      </c>
      <c r="BG36" s="21" t="str">
        <f t="shared" si="5"/>
        <v>}, --Ashen Grip / Aschengriff   [Glenumbra, Auridon, Stonefalls]</v>
      </c>
    </row>
    <row r="37" spans="1:59" x14ac:dyDescent="0.25">
      <c r="A37" s="12">
        <v>55</v>
      </c>
      <c r="B37" t="s">
        <v>775</v>
      </c>
      <c r="C37" t="s">
        <v>776</v>
      </c>
      <c r="D37" s="3">
        <f t="shared" si="0"/>
        <v>55</v>
      </c>
      <c r="E37" s="60"/>
      <c r="G37" s="8" t="s">
        <v>1478</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WayshrineInfo'!$K$3:$N$9999,4,FALSE),"")))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constants'!$B$4:$C$1003,2,FALSE),"")</f>
        <v>Included in base game</v>
      </c>
      <c r="V37" s="33" t="s">
        <v>3369</v>
      </c>
      <c r="Y37" s="65">
        <v>936</v>
      </c>
      <c r="Z37" s="3">
        <f>IF(AND(G37&lt;&gt;"LIBSETS_SETTYPE_BATTLEGROUND",G37&lt;&gt;"LIBSETS_SETTYPE_SPECIAL"),
IF(AND(Y37&lt;&gt;"",ISNUMBER(Y37),NOT(ISNA(Y37))),Y37,
   IF(AND(L37&lt;&gt;"",ISNUMBER(L37),L37&gt;0,NOT(ISNA(L37))),VLOOKUP(L37,'ESO dumped WayshrineInfo'!$K$3:$L$9999,2,FALSE),"")
),"")</f>
        <v>936</v>
      </c>
      <c r="AA37" t="str">
        <f>IF(AND(Z37&lt;&gt;"",ISNUMBER(Z37),NOT(ISNA(Z37))),VLOOKUP(Z37,'ESO zone constants'!$A$3:$D$9999,4,FALSE),"")</f>
        <v>Spindleclutch II</v>
      </c>
      <c r="AB37" s="33" t="s">
        <v>3369</v>
      </c>
      <c r="AF37" s="3">
        <f>IF(AND(G37&lt;&gt;"LIBSETS_SETTYPE_BATTLEGROUND",G37&lt;&gt;"LIBSETS_SETTYPE_SPECIAL"),
IF(AND(AE37&lt;&gt;"",ISNUMBER(AE37),NOT(ISNA(AE37))),AE37,
   IF(AND(M37&lt;&gt;"",ISNUMBER(M37),M37&gt;0,NOT(ISNA(M37))),VLOOKUP(M37,'ESO dumped WayshrineInfo'!$K$3:$L$9999,2,FALSE),"")
),"")</f>
        <v>3</v>
      </c>
      <c r="AG37" t="str">
        <f>IF(AND(AF37&lt;&gt;"",ISNUMBER(AF37),NOT(ISNA(AF37))),VLOOKUP(AF37,'ESO zone constants'!$A$3:$D$9999,4,FALSE),"")</f>
        <v>Glenumbra</v>
      </c>
      <c r="AH37" s="98" t="s">
        <v>3369</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5" t="s">
        <v>2672</v>
      </c>
      <c r="BA37" s="85"/>
      <c r="BB37" s="85"/>
      <c r="BC37" s="21" t="str">
        <f t="shared" si="1"/>
        <v>[55] = {wayshrines={193,193,193,}, dlcId=DLC_BASE_GAME</v>
      </c>
      <c r="BD37" s="21" t="str">
        <f t="shared" si="2"/>
        <v>, zoneIds={144,936,3}, veteran=false</v>
      </c>
      <c r="BE37" s="21" t="str">
        <f t="shared" si="3"/>
        <v>, setType=LIBSETS_SETTYPE_DUNGEON</v>
      </c>
      <c r="BF37" s="21" t="str">
        <f t="shared" si="6"/>
        <v>, dropMechanic={LIBSETS_DROP_MECHANIC_GROUP_DUNGEON_BOSS,LIBSETS_DROP_MECHANIC_GROUP_DUNGEON_BOSS,LIBSETS_DROP_MECHANIC_GROUP_DUNGEON_BOSS}</v>
      </c>
      <c r="BG37" s="21" t="str">
        <f t="shared" si="5"/>
        <v>}, --Prayer Shawl / Gebetstuch   [Spindleclutch I, Spindleclutch II, Glenumbra]</v>
      </c>
    </row>
    <row r="38" spans="1:59" x14ac:dyDescent="0.25">
      <c r="A38" s="12">
        <v>56</v>
      </c>
      <c r="B38" t="s">
        <v>777</v>
      </c>
      <c r="C38" t="s">
        <v>2569</v>
      </c>
      <c r="D38" s="3">
        <f t="shared" si="0"/>
        <v>56</v>
      </c>
      <c r="E38" s="60"/>
      <c r="G38" s="8" t="s">
        <v>1481</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WayshrineInfo'!$K$3:$N$9999,4,FALSE),"")))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constants'!$B$4:$C$1003,2,FALSE),"")</f>
        <v>Included in base game</v>
      </c>
      <c r="V38" s="33" t="s">
        <v>1561</v>
      </c>
      <c r="Y38" s="65"/>
      <c r="Z38" s="3">
        <f>IF(AND(G38&lt;&gt;"LIBSETS_SETTYPE_BATTLEGROUND",G38&lt;&gt;"LIBSETS_SETTYPE_SPECIAL"),
IF(AND(Y38&lt;&gt;"",ISNUMBER(Y38),NOT(ISNA(Y38))),Y38,
   IF(AND(L38&lt;&gt;"",ISNUMBER(L38),L38&gt;0,NOT(ISNA(L38))),VLOOKUP(L38,'ESO dumped WayshrineInfo'!$K$3:$L$9999,2,FALSE),"")
),"")</f>
        <v>101</v>
      </c>
      <c r="AA38" t="str">
        <f>IF(AND(Z38&lt;&gt;"",ISNUMBER(Z38),NOT(ISNA(Z38))),VLOOKUP(Z38,'ESO zone constants'!$A$3:$D$9999,4,FALSE),"")</f>
        <v>Eastmarch</v>
      </c>
      <c r="AB38" s="33" t="s">
        <v>1562</v>
      </c>
      <c r="AC38" s="43"/>
      <c r="AD38" s="43"/>
      <c r="AE38" s="43"/>
      <c r="AF38" s="3">
        <f>IF(AND(G38&lt;&gt;"LIBSETS_SETTYPE_BATTLEGROUND",G38&lt;&gt;"LIBSETS_SETTYPE_SPECIAL"),
IF(AND(AE38&lt;&gt;"",ISNUMBER(AE38),NOT(ISNA(AE38))),AE38,
   IF(AND(M38&lt;&gt;"",ISNUMBER(M38),M38&gt;0,NOT(ISNA(M38))),VLOOKUP(M38,'ESO dumped WayshrineInfo'!$K$3:$L$9999,2,FALSE),"")
),"")</f>
        <v>101</v>
      </c>
      <c r="AG38" t="str">
        <f>IF(AND(AF38&lt;&gt;"",ISNUMBER(AF38),NOT(ISNA(AF38))),VLOOKUP(AF38,'ESO zone constants'!$A$3:$D$9999,4,FALSE),"")</f>
        <v>Eastmarch</v>
      </c>
      <c r="AH38" s="44" t="s">
        <v>1563</v>
      </c>
      <c r="AI38" s="43"/>
      <c r="AJ38" s="43"/>
      <c r="AK38" s="3">
        <f>IF(AND(G38&lt;&gt;"LIBSETS_SETTYPE_BATTLEGROUND",G38&lt;&gt;"LIBSETS_SETTYPE_SPECIAL"),IF(AL38&lt;&gt;"",VLOOKUP(AL38,'ESO zone constants'!$D$3:$H$4953,5,FALSE),""),"")</f>
        <v>101</v>
      </c>
      <c r="AL38" t="s">
        <v>110</v>
      </c>
      <c r="AM38" s="44" t="s">
        <v>1564</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5" t="s">
        <v>2672</v>
      </c>
      <c r="BA38" s="85"/>
      <c r="BB38" s="85"/>
      <c r="BC38" s="21" t="str">
        <f t="shared" si="1"/>
        <v>[56] = {wayshrines={93,93,93,}, dlcId=DLC_BASE_GAME</v>
      </c>
      <c r="BD38" s="21" t="str">
        <f t="shared" si="2"/>
        <v>, zoneIds={101,101,101,101}, veteran=false</v>
      </c>
      <c r="BE38" s="21" t="str">
        <f t="shared" si="3"/>
        <v>, setType=LIBSETS_SETTYPE_OVERLAND</v>
      </c>
      <c r="BF38" s="21" t="str">
        <f t="shared" si="6"/>
        <v>, dropMechanic={LIBSETS_DROP_MECHANIC_OVERLAND_BOSS_DELVE,LIBSETS_DROP_MECHANIC_OVERLAND_WORLDBOSS,LIBSETS_DROP_MECHANIC_OVERLAND_BOSS_PUBLIC_DUNGEON,LIBSETS_DROP_MECHANIC_OVERLAND_CHEST}</v>
      </c>
      <c r="BG38" s="21" t="str">
        <f t="shared" si="5"/>
        <v>}, --Stendarr\'s Embrace / Stendarrs Umarmung   [Eastmarch, Eastmarch, Eastmarch, Eastmarch]</v>
      </c>
    </row>
    <row r="39" spans="1:59" x14ac:dyDescent="0.25">
      <c r="A39" s="12">
        <v>57</v>
      </c>
      <c r="B39" t="s">
        <v>778</v>
      </c>
      <c r="C39" t="s">
        <v>2570</v>
      </c>
      <c r="D39" s="3">
        <f t="shared" si="0"/>
        <v>57</v>
      </c>
      <c r="E39" s="60"/>
      <c r="G39" s="8" t="s">
        <v>1481</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WayshrineInfo'!$K$3:$N$9999,4,FALSE),"")))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constants'!$B$4:$C$1003,2,FALSE),"")</f>
        <v>Included in base game</v>
      </c>
      <c r="V39" s="33" t="s">
        <v>1561</v>
      </c>
      <c r="Y39" s="65"/>
      <c r="Z39" s="3">
        <f>IF(AND(G39&lt;&gt;"LIBSETS_SETTYPE_BATTLEGROUND",G39&lt;&gt;"LIBSETS_SETTYPE_SPECIAL"),
IF(AND(Y39&lt;&gt;"",ISNUMBER(Y39),NOT(ISNA(Y39))),Y39,
   IF(AND(L39&lt;&gt;"",ISNUMBER(L39),L39&gt;0,NOT(ISNA(L39))),VLOOKUP(L39,'ESO dumped WayshrineInfo'!$K$3:$L$9999,2,FALSE),"")
),"")</f>
        <v>383</v>
      </c>
      <c r="AA39" t="str">
        <f>IF(AND(Z39&lt;&gt;"",ISNUMBER(Z39),NOT(ISNA(Z39))),VLOOKUP(Z39,'ESO zone constants'!$A$3:$D$9999,4,FALSE),"")</f>
        <v>Grahtwood</v>
      </c>
      <c r="AB39" s="33" t="s">
        <v>1562</v>
      </c>
      <c r="AC39" s="43"/>
      <c r="AD39" s="43"/>
      <c r="AE39" s="43"/>
      <c r="AF39" s="3">
        <f>IF(AND(G39&lt;&gt;"LIBSETS_SETTYPE_BATTLEGROUND",G39&lt;&gt;"LIBSETS_SETTYPE_SPECIAL"),
IF(AND(AE39&lt;&gt;"",ISNUMBER(AE39),NOT(ISNA(AE39))),AE39,
   IF(AND(M39&lt;&gt;"",ISNUMBER(M39),M39&gt;0,NOT(ISNA(M39))),VLOOKUP(M39,'ESO dumped WayshrineInfo'!$K$3:$L$9999,2,FALSE),"")
),"")</f>
        <v>383</v>
      </c>
      <c r="AG39" t="str">
        <f>IF(AND(AF39&lt;&gt;"",ISNUMBER(AF39),NOT(ISNA(AF39))),VLOOKUP(AF39,'ESO zone constants'!$A$3:$D$9999,4,FALSE),"")</f>
        <v>Grahtwood</v>
      </c>
      <c r="AH39" s="44" t="s">
        <v>1563</v>
      </c>
      <c r="AI39" s="43"/>
      <c r="AJ39" s="43"/>
      <c r="AK39" s="3">
        <f>IF(AND(G39&lt;&gt;"LIBSETS_SETTYPE_BATTLEGROUND",G39&lt;&gt;"LIBSETS_SETTYPE_SPECIAL"),IF(AL39&lt;&gt;"",VLOOKUP(AL39,'ESO zone constants'!$D$3:$H$4953,5,FALSE),""),"")</f>
        <v>383</v>
      </c>
      <c r="AL39" t="s">
        <v>266</v>
      </c>
      <c r="AM39" s="44" t="s">
        <v>1564</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5" t="s">
        <v>2672</v>
      </c>
      <c r="BA39" s="85"/>
      <c r="BB39" s="85"/>
      <c r="BC39" s="21" t="str">
        <f t="shared" si="1"/>
        <v>[57] = {wayshrines={214,214,214,}, dlcId=DLC_BASE_GAME</v>
      </c>
      <c r="BD39" s="21" t="str">
        <f t="shared" si="2"/>
        <v>, zoneIds={383,383,383,383}, veteran=false</v>
      </c>
      <c r="BE39" s="21" t="str">
        <f t="shared" si="3"/>
        <v>, setType=LIBSETS_SETTYPE_OVERLAND</v>
      </c>
      <c r="BF39" s="21" t="str">
        <f t="shared" si="6"/>
        <v>, dropMechanic={LIBSETS_DROP_MECHANIC_OVERLAND_BOSS_DELVE,LIBSETS_DROP_MECHANIC_OVERLAND_WORLDBOSS,LIBSETS_DROP_MECHANIC_OVERLAND_BOSS_PUBLIC_DUNGEON,LIBSETS_DROP_MECHANIC_OVERLAND_CHEST}</v>
      </c>
      <c r="BG39" s="21" t="str">
        <f t="shared" si="5"/>
        <v>}, --Syrabane\'s Grip / Syrabanns Griff   [Grahtwood, Grahtwood, Grahtwood, Grahtwood]</v>
      </c>
    </row>
    <row r="40" spans="1:59" x14ac:dyDescent="0.25">
      <c r="A40" s="12">
        <v>58</v>
      </c>
      <c r="B40" t="s">
        <v>779</v>
      </c>
      <c r="C40" t="s">
        <v>780</v>
      </c>
      <c r="D40" s="3">
        <f t="shared" si="0"/>
        <v>58</v>
      </c>
      <c r="E40" s="60"/>
      <c r="G40" s="8" t="s">
        <v>1481</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WayshrineInfo'!$K$3:$N$9999,4,FALSE),"")))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constants'!$B$4:$C$1003,2,FALSE),"")</f>
        <v>Included in base game</v>
      </c>
      <c r="V40" s="33" t="s">
        <v>1561</v>
      </c>
      <c r="Y40" s="65"/>
      <c r="Z40" s="3">
        <f>IF(AND(G40&lt;&gt;"LIBSETS_SETTYPE_BATTLEGROUND",G40&lt;&gt;"LIBSETS_SETTYPE_SPECIAL"),
IF(AND(Y40&lt;&gt;"",ISNUMBER(Y40),NOT(ISNA(Y40))),Y40,
   IF(AND(L40&lt;&gt;"",ISNUMBER(L40),L40&gt;0,NOT(ISNA(L40))),VLOOKUP(L40,'ESO dumped WayshrineInfo'!$K$3:$L$9999,2,FALSE),"")
),"")</f>
        <v>3</v>
      </c>
      <c r="AA40" t="str">
        <f>IF(AND(Z40&lt;&gt;"",ISNUMBER(Z40),NOT(ISNA(Z40))),VLOOKUP(Z40,'ESO zone constants'!$A$3:$D$9999,4,FALSE),"")</f>
        <v>Glenumbra</v>
      </c>
      <c r="AB40" s="33" t="s">
        <v>1562</v>
      </c>
      <c r="AC40" s="43"/>
      <c r="AD40" s="43"/>
      <c r="AE40" s="43"/>
      <c r="AF40" s="3">
        <f>IF(AND(G40&lt;&gt;"LIBSETS_SETTYPE_BATTLEGROUND",G40&lt;&gt;"LIBSETS_SETTYPE_SPECIAL"),
IF(AND(AE40&lt;&gt;"",ISNUMBER(AE40),NOT(ISNA(AE40))),AE40,
   IF(AND(M40&lt;&gt;"",ISNUMBER(M40),M40&gt;0,NOT(ISNA(M40))),VLOOKUP(M40,'ESO dumped WayshrineInfo'!$K$3:$L$9999,2,FALSE),"")
),"")</f>
        <v>3</v>
      </c>
      <c r="AG40" t="str">
        <f>IF(AND(AF40&lt;&gt;"",ISNUMBER(AF40),NOT(ISNA(AF40))),VLOOKUP(AF40,'ESO zone constants'!$A$3:$D$9999,4,FALSE),"")</f>
        <v>Glenumbra</v>
      </c>
      <c r="AH40" s="44" t="s">
        <v>1563</v>
      </c>
      <c r="AI40" s="43"/>
      <c r="AJ40" s="43"/>
      <c r="AK40" s="3">
        <f>IF(AND(G40&lt;&gt;"LIBSETS_SETTYPE_BATTLEGROUND",G40&lt;&gt;"LIBSETS_SETTYPE_SPECIAL"),IF(AL40&lt;&gt;"",VLOOKUP(AL40,'ESO zone constants'!$D$3:$H$4953,5,FALSE),""),"")</f>
        <v>3</v>
      </c>
      <c r="AL40" t="s">
        <v>103</v>
      </c>
      <c r="AM40" s="44" t="s">
        <v>1564</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5" t="s">
        <v>2672</v>
      </c>
      <c r="BA40" s="85"/>
      <c r="BB40" s="85"/>
      <c r="BC40" s="21" t="str">
        <f t="shared" si="1"/>
        <v>[58] = {wayshrines={62,62,62,}, dlcId=DLC_BASE_GAME</v>
      </c>
      <c r="BD40" s="21" t="str">
        <f t="shared" si="2"/>
        <v>, zoneIds={3,3,3,3}, veteran=false</v>
      </c>
      <c r="BE40" s="21" t="str">
        <f t="shared" si="3"/>
        <v>, setType=LIBSETS_SETTYPE_OVERLAND</v>
      </c>
      <c r="BF40" s="21" t="str">
        <f t="shared" si="6"/>
        <v>, dropMechanic={LIBSETS_DROP_MECHANIC_OVERLAND_BOSS_DELVE,LIBSETS_DROP_MECHANIC_OVERLAND_WORLDBOSS,LIBSETS_DROP_MECHANIC_OVERLAND_BOSS_PUBLIC_DUNGEON,LIBSETS_DROP_MECHANIC_OVERLAND_CHEST}</v>
      </c>
      <c r="BG40" s="21" t="str">
        <f t="shared" si="5"/>
        <v>}, --Hide of the Werewolf / Fell des Werwolfs   [Glenumbra, Glenumbra, Glenumbra, Glenumbra]</v>
      </c>
    </row>
    <row r="41" spans="1:59" x14ac:dyDescent="0.25">
      <c r="A41" s="12">
        <v>59</v>
      </c>
      <c r="B41" t="s">
        <v>781</v>
      </c>
      <c r="C41" t="s">
        <v>2571</v>
      </c>
      <c r="D41" s="3">
        <f t="shared" si="0"/>
        <v>59</v>
      </c>
      <c r="E41" s="60"/>
      <c r="G41" s="8" t="s">
        <v>1476</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WayshrineInfo'!$K$3:$N$9999,4,FALSE),"")))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constants'!$B$4:$C$1003,2,FALSE),"")</f>
        <v>Included in base game</v>
      </c>
      <c r="V41" s="33" t="s">
        <v>1534</v>
      </c>
      <c r="Y41" s="65"/>
      <c r="Z41" s="3" t="str">
        <f>IF(AND(G41&lt;&gt;"LIBSETS_SETTYPE_BATTLEGROUND",G41&lt;&gt;"LIBSETS_SETTYPE_SPECIAL"),
IF(AND(Y41&lt;&gt;"",ISNUMBER(Y41),NOT(ISNA(Y41))),Y41,
   IF(AND(L41&lt;&gt;"",ISNUMBER(L41),L41&gt;0,NOT(ISNA(L41))),VLOOKUP(L41,'ESO dumped WayshrineInfo'!$K$3:$L$9999,2,FALSE),"")
),"")</f>
        <v/>
      </c>
      <c r="AA41" t="str">
        <f>IF(AND(Z41&lt;&gt;"",ISNUMBER(Z41),NOT(ISNA(Z41))),VLOOKUP(Z41,'ESO zone constants'!$A$3:$D$9999,4,FALSE),"")</f>
        <v/>
      </c>
      <c r="AC41" s="43" t="str">
        <f>IF(AB41&lt;&gt;"",IF(AB41&lt;&gt;"LIBSETS_DROP_MECHANIC_MONSTER_NAME",VLOOKUP(AB41,'LibSets constants'!$I$4:$L$1003,3,FALSE),""),"")</f>
        <v/>
      </c>
      <c r="AD41" s="43" t="str">
        <f>IF(AB41&lt;&gt;"",IF(AB41&lt;&gt;"LIBSETS_DROP_MECHANIC_MONSTER_NAME",VLOOKUP(AB41,'LibSets constants'!$I$4:$L$1003,4,FALSE),""),"")</f>
        <v/>
      </c>
      <c r="AE41" s="43"/>
      <c r="AF41" s="3" t="str">
        <f>IF(AND(G41&lt;&gt;"LIBSETS_SETTYPE_BATTLEGROUND",G41&lt;&gt;"LIBSETS_SETTYPE_SPECIAL"),
IF(AND(AE41&lt;&gt;"",ISNUMBER(AE41),NOT(ISNA(AE41))),AE41,
   IF(AND(M41&lt;&gt;"",ISNUMBER(M41),M41&gt;0,NOT(ISNA(M41))),VLOOKUP(M41,'ESO dumped WayshrineInfo'!$K$3:$L$9999,2,FALSE),"")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5" t="s">
        <v>2672</v>
      </c>
      <c r="BA41" s="85"/>
      <c r="BB41" s="85"/>
      <c r="BC41" s="21" t="str">
        <f t="shared" si="1"/>
        <v>[59] = {wayshrines={-1,-1,-1,}, dlcId=DLC_BASE_GAME</v>
      </c>
      <c r="BD41" s="21" t="str">
        <f t="shared" si="2"/>
        <v>, zoneIds={181}, veteran=false</v>
      </c>
      <c r="BE41" s="21" t="str">
        <f t="shared" si="3"/>
        <v>, setType=LIBSETS_SETTYPE_CYRODIIL</v>
      </c>
      <c r="BF41" s="21" t="str">
        <f t="shared" si="6"/>
        <v>, dropMechanic={LIBSETS_DROP_MECHANIC_CITY_CYRODIIL_BRUMA}</v>
      </c>
      <c r="BG41" s="21" t="str">
        <f t="shared" si="5"/>
        <v>}, --Kyne\'s Kiss / Kynes Kuss   [Cyrodiil]</v>
      </c>
    </row>
    <row r="42" spans="1:59" x14ac:dyDescent="0.25">
      <c r="A42" s="12">
        <v>60</v>
      </c>
      <c r="B42" t="s">
        <v>782</v>
      </c>
      <c r="C42" t="s">
        <v>783</v>
      </c>
      <c r="D42" s="3">
        <f t="shared" si="0"/>
        <v>60</v>
      </c>
      <c r="E42" s="60"/>
      <c r="G42" s="8" t="s">
        <v>1481</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WayshrineInfo'!$K$3:$N$9999,4,FALSE),"")))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constants'!$B$4:$C$1003,2,FALSE),"")</f>
        <v>Included in base game</v>
      </c>
      <c r="V42" s="33" t="s">
        <v>1561</v>
      </c>
      <c r="Y42" s="65"/>
      <c r="Z42" s="3">
        <f>IF(AND(G42&lt;&gt;"LIBSETS_SETTYPE_BATTLEGROUND",G42&lt;&gt;"LIBSETS_SETTYPE_SPECIAL"),
IF(AND(Y42&lt;&gt;"",ISNUMBER(Y42),NOT(ISNA(Y42))),Y42,
   IF(AND(L42&lt;&gt;"",ISNUMBER(L42),L42&gt;0,NOT(ISNA(L42))),VLOOKUP(L42,'ESO dumped WayshrineInfo'!$K$3:$L$9999,2,FALSE),"")
),"")</f>
        <v>20</v>
      </c>
      <c r="AA42" t="str">
        <f>IF(AND(Z42&lt;&gt;"",ISNUMBER(Z42),NOT(ISNA(Z42))),VLOOKUP(Z42,'ESO zone constants'!$A$3:$D$9999,4,FALSE),"")</f>
        <v>Rivenspire</v>
      </c>
      <c r="AB42" s="33" t="s">
        <v>1562</v>
      </c>
      <c r="AC42" s="43"/>
      <c r="AD42" s="43"/>
      <c r="AE42" s="43"/>
      <c r="AF42" s="3">
        <f>IF(AND(G42&lt;&gt;"LIBSETS_SETTYPE_BATTLEGROUND",G42&lt;&gt;"LIBSETS_SETTYPE_SPECIAL"),
IF(AND(AE42&lt;&gt;"",ISNUMBER(AE42),NOT(ISNA(AE42))),AE42,
   IF(AND(M42&lt;&gt;"",ISNUMBER(M42),M42&gt;0,NOT(ISNA(M42))),VLOOKUP(M42,'ESO dumped WayshrineInfo'!$K$3:$L$9999,2,FALSE),"")
),"")</f>
        <v>20</v>
      </c>
      <c r="AG42" t="str">
        <f>IF(AND(AF42&lt;&gt;"",ISNUMBER(AF42),NOT(ISNA(AF42))),VLOOKUP(AF42,'ESO zone constants'!$A$3:$D$9999,4,FALSE),"")</f>
        <v>Rivenspire</v>
      </c>
      <c r="AH42" s="44" t="s">
        <v>1563</v>
      </c>
      <c r="AI42" s="43"/>
      <c r="AJ42" s="43"/>
      <c r="AK42" s="3">
        <f>IF(AND(G42&lt;&gt;"LIBSETS_SETTYPE_BATTLEGROUND",G42&lt;&gt;"LIBSETS_SETTYPE_SPECIAL"),IF(AL42&lt;&gt;"",VLOOKUP(AL42,'ESO zone constants'!$D$3:$H$4953,5,FALSE),""),"")</f>
        <v>20</v>
      </c>
      <c r="AL42" t="s">
        <v>105</v>
      </c>
      <c r="AM42" s="44" t="s">
        <v>1564</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5" t="s">
        <v>2673</v>
      </c>
      <c r="BA42" s="85"/>
      <c r="BB42" s="85"/>
      <c r="BC42" s="21" t="str">
        <f t="shared" si="1"/>
        <v>[60] = {wayshrines={55,55,55,}, dlcId=DLC_BASE_GAME</v>
      </c>
      <c r="BD42" s="21" t="str">
        <f t="shared" si="2"/>
        <v>, zoneIds={20,20,20,20}, veteran=false</v>
      </c>
      <c r="BE42" s="21" t="str">
        <f t="shared" si="3"/>
        <v>, setType=LIBSETS_SETTYPE_OVERLAND</v>
      </c>
      <c r="BF42" s="21" t="str">
        <f t="shared" si="6"/>
        <v>, isProcSetAllowedInPvP=1, dropMechanic={LIBSETS_DROP_MECHANIC_OVERLAND_BOSS_DELVE,LIBSETS_DROP_MECHANIC_OVERLAND_WORLDBOSS,LIBSETS_DROP_MECHANIC_OVERLAND_BOSS_PUBLIC_DUNGEON,LIBSETS_DROP_MECHANIC_OVERLAND_CHEST}</v>
      </c>
      <c r="BG42" s="21" t="str">
        <f t="shared" si="5"/>
        <v>}, --Darkstride / Dunkelschritt   [Rivenspire, Rivenspire, Rivenspire, Rivenspire]</v>
      </c>
    </row>
    <row r="43" spans="1:59" x14ac:dyDescent="0.25">
      <c r="A43" s="12">
        <v>61</v>
      </c>
      <c r="B43" t="s">
        <v>784</v>
      </c>
      <c r="C43" t="s">
        <v>785</v>
      </c>
      <c r="D43" s="3">
        <f t="shared" si="0"/>
        <v>61</v>
      </c>
      <c r="E43" s="60"/>
      <c r="G43" s="8" t="s">
        <v>1478</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WayshrineInfo'!$K$3:$N$9999,4,FALSE),"")))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constants'!$B$4:$C$1003,2,FALSE),"")</f>
        <v>Included in base game</v>
      </c>
      <c r="V43" s="33" t="s">
        <v>3369</v>
      </c>
      <c r="Y43" s="65">
        <v>934</v>
      </c>
      <c r="Z43" s="3">
        <f>IF(AND(G43&lt;&gt;"LIBSETS_SETTYPE_BATTLEGROUND",G43&lt;&gt;"LIBSETS_SETTYPE_SPECIAL"),
IF(AND(Y43&lt;&gt;"",ISNUMBER(Y43),NOT(ISNA(Y43))),Y43,
   IF(AND(L43&lt;&gt;"",ISNUMBER(L43),L43&gt;0,NOT(ISNA(L43))),VLOOKUP(L43,'ESO dumped WayshrineInfo'!$K$3:$L$9999,2,FALSE),"")
),"")</f>
        <v>934</v>
      </c>
      <c r="AA43" t="str">
        <f>IF(AND(Z43&lt;&gt;"",ISNUMBER(Z43),NOT(ISNA(Z43))),VLOOKUP(Z43,'ESO zone constants'!$A$3:$D$9999,4,FALSE),"")</f>
        <v>Fungal Grotto II</v>
      </c>
      <c r="AB43" s="33" t="s">
        <v>3369</v>
      </c>
      <c r="AC43" s="43"/>
      <c r="AD43" s="43"/>
      <c r="AE43" s="43"/>
      <c r="AF43" s="3">
        <f>IF(AND(G43&lt;&gt;"LIBSETS_SETTYPE_BATTLEGROUND",G43&lt;&gt;"LIBSETS_SETTYPE_SPECIAL"),
IF(AND(AE43&lt;&gt;"",ISNUMBER(AE43),NOT(ISNA(AE43))),AE43,
   IF(AND(M43&lt;&gt;"",ISNUMBER(M43),M43&gt;0,NOT(ISNA(M43))),VLOOKUP(M43,'ESO dumped WayshrineInfo'!$K$3:$L$9999,2,FALSE),"")
),"")</f>
        <v>41</v>
      </c>
      <c r="AG43" t="str">
        <f>IF(AND(AF43&lt;&gt;"",ISNUMBER(AF43),NOT(ISNA(AF43))),VLOOKUP(AF43,'ESO zone constants'!$A$3:$D$9999,4,FALSE),"")</f>
        <v>Stonefalls</v>
      </c>
      <c r="AH43" s="98" t="s">
        <v>3369</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5" t="s">
        <v>2672</v>
      </c>
      <c r="BA43" s="85"/>
      <c r="BB43" s="85"/>
      <c r="BC43" s="21" t="str">
        <f t="shared" si="1"/>
        <v>[61] = {wayshrines={98,98,98,}, dlcId=DLC_BASE_GAME</v>
      </c>
      <c r="BD43" s="21" t="str">
        <f t="shared" si="2"/>
        <v>, zoneIds={283,934,41}, veteran=false</v>
      </c>
      <c r="BE43" s="21" t="str">
        <f t="shared" si="3"/>
        <v>, setType=LIBSETS_SETTYPE_DUNGEON</v>
      </c>
      <c r="BF43" s="21" t="str">
        <f t="shared" si="6"/>
        <v>, dropMechanic={LIBSETS_DROP_MECHANIC_GROUP_DUNGEON_BOSS,LIBSETS_DROP_MECHANIC_GROUP_DUNGEON_BOSS,LIBSETS_DROP_MECHANIC_GROUP_DUNGEON_BOSS}</v>
      </c>
      <c r="BG43" s="21" t="str">
        <f t="shared" si="5"/>
        <v>}, --Dreugh King Slayer / Dreughkönigsschlächter   [Fungal Grotto I, Fungal Grotto II, Stonefalls]</v>
      </c>
    </row>
    <row r="44" spans="1:59" x14ac:dyDescent="0.25">
      <c r="A44" s="12">
        <v>62</v>
      </c>
      <c r="B44" t="s">
        <v>786</v>
      </c>
      <c r="C44" t="s">
        <v>2572</v>
      </c>
      <c r="D44" s="3">
        <f t="shared" si="0"/>
        <v>62</v>
      </c>
      <c r="E44" s="60"/>
      <c r="G44" s="8" t="s">
        <v>1481</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WayshrineInfo'!$K$3:$N$9999,4,FALSE),"")))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constants'!$B$4:$C$1003,2,FALSE),"")</f>
        <v>Included in base game</v>
      </c>
      <c r="V44" s="33" t="s">
        <v>1561</v>
      </c>
      <c r="Y44" s="65"/>
      <c r="Z44" s="3">
        <f>IF(AND(G44&lt;&gt;"LIBSETS_SETTYPE_BATTLEGROUND",G44&lt;&gt;"LIBSETS_SETTYPE_SPECIAL"),
IF(AND(Y44&lt;&gt;"",ISNUMBER(Y44),NOT(ISNA(Y44))),Y44,
   IF(AND(L44&lt;&gt;"",ISNUMBER(L44),L44&gt;0,NOT(ISNA(L44))),VLOOKUP(L44,'ESO dumped WayshrineInfo'!$K$3:$L$9999,2,FALSE),"")
),"")</f>
        <v>117</v>
      </c>
      <c r="AA44" t="str">
        <f>IF(AND(Z44&lt;&gt;"",ISNUMBER(Z44),NOT(ISNA(Z44))),VLOOKUP(Z44,'ESO zone constants'!$A$3:$D$9999,4,FALSE),"")</f>
        <v>Shadowfen</v>
      </c>
      <c r="AB44" s="33" t="s">
        <v>1562</v>
      </c>
      <c r="AC44" s="43"/>
      <c r="AD44" s="43"/>
      <c r="AE44" s="43"/>
      <c r="AF44" s="3">
        <f>IF(AND(G44&lt;&gt;"LIBSETS_SETTYPE_BATTLEGROUND",G44&lt;&gt;"LIBSETS_SETTYPE_SPECIAL"),
IF(AND(AE44&lt;&gt;"",ISNUMBER(AE44),NOT(ISNA(AE44))),AE44,
   IF(AND(M44&lt;&gt;"",ISNUMBER(M44),M44&gt;0,NOT(ISNA(M44))),VLOOKUP(M44,'ESO dumped WayshrineInfo'!$K$3:$L$9999,2,FALSE),"")
),"")</f>
        <v>117</v>
      </c>
      <c r="AG44" t="str">
        <f>IF(AND(AF44&lt;&gt;"",ISNUMBER(AF44),NOT(ISNA(AF44))),VLOOKUP(AF44,'ESO zone constants'!$A$3:$D$9999,4,FALSE),"")</f>
        <v>Shadowfen</v>
      </c>
      <c r="AH44" s="44" t="s">
        <v>1563</v>
      </c>
      <c r="AI44" s="43"/>
      <c r="AJ44" s="43"/>
      <c r="AK44" s="3">
        <f>IF(AND(G44&lt;&gt;"LIBSETS_SETTYPE_BATTLEGROUND",G44&lt;&gt;"LIBSETS_SETTYPE_SPECIAL"),IF(AL44&lt;&gt;"",VLOOKUP(AL44,'ESO zone constants'!$D$3:$H$4953,5,FALSE),""),"")</f>
        <v>117</v>
      </c>
      <c r="AL44" t="s">
        <v>114</v>
      </c>
      <c r="AM44" s="44" t="s">
        <v>1564</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5" t="s">
        <v>2672</v>
      </c>
      <c r="BA44" s="85"/>
      <c r="BB44" s="85"/>
      <c r="BC44" s="21" t="str">
        <f t="shared" si="1"/>
        <v>[62] = {wayshrines={48,48,48,}, dlcId=DLC_BASE_GAME</v>
      </c>
      <c r="BD44" s="21" t="str">
        <f t="shared" si="2"/>
        <v>, zoneIds={117,117,117,117}, veteran=false</v>
      </c>
      <c r="BE44" s="21" t="str">
        <f t="shared" si="3"/>
        <v>, setType=LIBSETS_SETTYPE_OVERLAND</v>
      </c>
      <c r="BF44" s="21" t="str">
        <f t="shared" si="6"/>
        <v>, dropMechanic={LIBSETS_DROP_MECHANIC_OVERLAND_BOSS_DELVE,LIBSETS_DROP_MECHANIC_OVERLAND_WORLDBOSS,LIBSETS_DROP_MECHANIC_OVERLAND_BOSS_PUBLIC_DUNGEON,LIBSETS_DROP_MECHANIC_OVERLAND_CHEST}</v>
      </c>
      <c r="BG44" s="21" t="str">
        <f t="shared" si="5"/>
        <v>}, --Hatchling\'s Shell / Schlüpflingspanzer   [Shadowfen, Shadowfen, Shadowfen, Shadowfen]</v>
      </c>
    </row>
    <row r="45" spans="1:59" x14ac:dyDescent="0.25">
      <c r="A45" s="12">
        <v>63</v>
      </c>
      <c r="B45" t="s">
        <v>787</v>
      </c>
      <c r="C45" t="s">
        <v>788</v>
      </c>
      <c r="D45" s="3">
        <f t="shared" si="0"/>
        <v>63</v>
      </c>
      <c r="E45" s="60"/>
      <c r="G45" s="8" t="s">
        <v>1476</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WayshrineInfo'!$K$3:$N$9999,4,FALSE),"")))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constants'!$B$4:$C$1003,2,FALSE),"")</f>
        <v>Included in base game</v>
      </c>
      <c r="V45" s="33" t="s">
        <v>1536</v>
      </c>
      <c r="Y45" s="65"/>
      <c r="Z45" s="3" t="str">
        <f>IF(AND(G45&lt;&gt;"LIBSETS_SETTYPE_BATTLEGROUND",G45&lt;&gt;"LIBSETS_SETTYPE_SPECIAL"),
IF(AND(Y45&lt;&gt;"",ISNUMBER(Y45),NOT(ISNA(Y45))),Y45,
   IF(AND(L45&lt;&gt;"",ISNUMBER(L45),L45&gt;0,NOT(ISNA(L45))),VLOOKUP(L45,'ESO dumped WayshrineInfo'!$K$3:$L$9999,2,FALSE),"")
),"")</f>
        <v/>
      </c>
      <c r="AA45" t="str">
        <f>IF(AND(Z45&lt;&gt;"",ISNUMBER(Z45),NOT(ISNA(Z45))),VLOOKUP(Z45,'ESO zone constants'!$A$3:$D$9999,4,FALSE),"")</f>
        <v/>
      </c>
      <c r="AC45" s="43" t="str">
        <f>IF(AB45&lt;&gt;"",IF(AB45&lt;&gt;"LIBSETS_DROP_MECHANIC_MONSTER_NAME",VLOOKUP(AB45,'LibSets constants'!$I$4:$L$1003,3,FALSE),""),"")</f>
        <v/>
      </c>
      <c r="AD45" s="43" t="str">
        <f>IF(AB45&lt;&gt;"",IF(AB45&lt;&gt;"LIBSETS_DROP_MECHANIC_MONSTER_NAME",VLOOKUP(AB45,'LibSets constants'!$I$4:$L$1003,4,FALSE),""),"")</f>
        <v/>
      </c>
      <c r="AE45" s="43"/>
      <c r="AF45" s="3" t="str">
        <f>IF(AND(G45&lt;&gt;"LIBSETS_SETTYPE_BATTLEGROUND",G45&lt;&gt;"LIBSETS_SETTYPE_SPECIAL"),
IF(AND(AE45&lt;&gt;"",ISNUMBER(AE45),NOT(ISNA(AE45))),AE45,
   IF(AND(M45&lt;&gt;"",ISNUMBER(M45),M45&gt;0,NOT(ISNA(M45))),VLOOKUP(M45,'ESO dumped WayshrineInfo'!$K$3:$L$9999,2,FALSE),"")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5" t="s">
        <v>2672</v>
      </c>
      <c r="BA45" s="85"/>
      <c r="BB45" s="85"/>
      <c r="BC45" s="21" t="str">
        <f t="shared" si="1"/>
        <v>[63] = {wayshrines={-1,-1,-1,}, dlcId=DLC_BASE_GAME</v>
      </c>
      <c r="BD45" s="21" t="str">
        <f t="shared" si="2"/>
        <v>, zoneIds={181}, veteran=false</v>
      </c>
      <c r="BE45" s="21" t="str">
        <f t="shared" si="3"/>
        <v>, setType=LIBSETS_SETTYPE_CYRODIIL</v>
      </c>
      <c r="BF45" s="21" t="str">
        <f t="shared" si="6"/>
        <v>, dropMechanic={LIBSETS_DROP_MECHANIC_CITY_CYRODIIL_VLASTARUS}</v>
      </c>
      <c r="BG45" s="21" t="str">
        <f t="shared" si="5"/>
        <v>}, --The Juggernaut / Koloss   [Cyrodiil]</v>
      </c>
    </row>
    <row r="46" spans="1:59" x14ac:dyDescent="0.25">
      <c r="A46" s="12">
        <v>64</v>
      </c>
      <c r="B46" t="s">
        <v>789</v>
      </c>
      <c r="C46" t="s">
        <v>2573</v>
      </c>
      <c r="D46" s="3">
        <f t="shared" si="0"/>
        <v>64</v>
      </c>
      <c r="E46" s="60"/>
      <c r="G46" s="8" t="s">
        <v>1481</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WayshrineInfo'!$K$3:$N$9999,4,FALSE),"")))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constants'!$B$4:$C$1003,2,FALSE),"")</f>
        <v>Included in base game</v>
      </c>
      <c r="V46" s="33" t="s">
        <v>1561</v>
      </c>
      <c r="Y46" s="65"/>
      <c r="Z46" s="3">
        <f>IF(AND(G46&lt;&gt;"LIBSETS_SETTYPE_BATTLEGROUND",G46&lt;&gt;"LIBSETS_SETTYPE_SPECIAL"),
IF(AND(Y46&lt;&gt;"",ISNUMBER(Y46),NOT(ISNA(Y46))),Y46,
   IF(AND(L46&lt;&gt;"",ISNUMBER(L46),L46&gt;0,NOT(ISNA(L46))),VLOOKUP(L46,'ESO dumped WayshrineInfo'!$K$3:$L$9999,2,FALSE),"")
),"")</f>
        <v>108</v>
      </c>
      <c r="AA46" t="str">
        <f>IF(AND(Z46&lt;&gt;"",ISNUMBER(Z46),NOT(ISNA(Z46))),VLOOKUP(Z46,'ESO zone constants'!$A$3:$D$9999,4,FALSE),"")</f>
        <v>Greenshade</v>
      </c>
      <c r="AB46" s="33" t="s">
        <v>1562</v>
      </c>
      <c r="AC46" s="43"/>
      <c r="AD46" s="43"/>
      <c r="AE46" s="43"/>
      <c r="AF46" s="3">
        <f>IF(AND(G46&lt;&gt;"LIBSETS_SETTYPE_BATTLEGROUND",G46&lt;&gt;"LIBSETS_SETTYPE_SPECIAL"),
IF(AND(AE46&lt;&gt;"",ISNUMBER(AE46),NOT(ISNA(AE46))),AE46,
   IF(AND(M46&lt;&gt;"",ISNUMBER(M46),M46&gt;0,NOT(ISNA(M46))),VLOOKUP(M46,'ESO dumped WayshrineInfo'!$K$3:$L$9999,2,FALSE),"")
),"")</f>
        <v>108</v>
      </c>
      <c r="AG46" t="str">
        <f>IF(AND(AF46&lt;&gt;"",ISNUMBER(AF46),NOT(ISNA(AF46))),VLOOKUP(AF46,'ESO zone constants'!$A$3:$D$9999,4,FALSE),"")</f>
        <v>Greenshade</v>
      </c>
      <c r="AH46" s="44" t="s">
        <v>1563</v>
      </c>
      <c r="AI46" s="43"/>
      <c r="AJ46" s="43"/>
      <c r="AK46" s="3">
        <f>IF(AND(G46&lt;&gt;"LIBSETS_SETTYPE_BATTLEGROUND",G46&lt;&gt;"LIBSETS_SETTYPE_SPECIAL"),IF(AL46&lt;&gt;"",VLOOKUP(AL46,'ESO zone constants'!$D$3:$H$4953,5,FALSE),""),"")</f>
        <v>108</v>
      </c>
      <c r="AL46" t="s">
        <v>113</v>
      </c>
      <c r="AM46" s="44" t="s">
        <v>1564</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5" t="s">
        <v>2672</v>
      </c>
      <c r="BA46" s="85"/>
      <c r="BB46" s="85"/>
      <c r="BC46" s="21" t="str">
        <f t="shared" si="1"/>
        <v>[64] = {wayshrines={143,143,143,}, dlcId=DLC_BASE_GAME</v>
      </c>
      <c r="BD46" s="21" t="str">
        <f t="shared" si="2"/>
        <v>, zoneIds={108,108,108,108}, veteran=false</v>
      </c>
      <c r="BE46" s="21" t="str">
        <f t="shared" si="3"/>
        <v>, setType=LIBSETS_SETTYPE_OVERLAND</v>
      </c>
      <c r="BF46" s="21" t="str">
        <f t="shared" si="6"/>
        <v>, dropMechanic={LIBSETS_DROP_MECHANIC_OVERLAND_BOSS_DELVE,LIBSETS_DROP_MECHANIC_OVERLAND_WORLDBOSS,LIBSETS_DROP_MECHANIC_OVERLAND_BOSS_PUBLIC_DUNGEON,LIBSETS_DROP_MECHANIC_OVERLAND_CHEST}</v>
      </c>
      <c r="BG46" s="21" t="str">
        <f t="shared" si="5"/>
        <v>}, --Shadow Dancer\'s Raiment / Kleidung des Schattentänzers   [Greenshade, Greenshade, Greenshade, Greenshade]</v>
      </c>
    </row>
    <row r="47" spans="1:59" x14ac:dyDescent="0.25">
      <c r="A47" s="12">
        <v>65</v>
      </c>
      <c r="B47" t="s">
        <v>790</v>
      </c>
      <c r="C47" t="s">
        <v>2574</v>
      </c>
      <c r="D47" s="3">
        <f t="shared" si="0"/>
        <v>65</v>
      </c>
      <c r="E47" s="60"/>
      <c r="G47" s="8" t="s">
        <v>1481</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WayshrineInfo'!$K$3:$N$9999,4,FALSE),"")))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constants'!$B$4:$C$1003,2,FALSE),"")</f>
        <v>Included in base game</v>
      </c>
      <c r="V47" s="33" t="s">
        <v>1561</v>
      </c>
      <c r="Y47" s="65"/>
      <c r="Z47" s="3">
        <f>IF(AND(G47&lt;&gt;"LIBSETS_SETTYPE_BATTLEGROUND",G47&lt;&gt;"LIBSETS_SETTYPE_SPECIAL"),
IF(AND(Y47&lt;&gt;"",ISNUMBER(Y47),NOT(ISNA(Y47))),Y47,
   IF(AND(L47&lt;&gt;"",ISNUMBER(L47),L47&gt;0,NOT(ISNA(L47))),VLOOKUP(L47,'ESO dumped WayshrineInfo'!$K$3:$L$9999,2,FALSE),"")
),"")</f>
        <v>3</v>
      </c>
      <c r="AA47" t="str">
        <f>IF(AND(Z47&lt;&gt;"",ISNUMBER(Z47),NOT(ISNA(Z47))),VLOOKUP(Z47,'ESO zone constants'!$A$3:$D$9999,4,FALSE),"")</f>
        <v>Glenumbra</v>
      </c>
      <c r="AB47" s="33" t="s">
        <v>1562</v>
      </c>
      <c r="AC47" s="43"/>
      <c r="AD47" s="43"/>
      <c r="AE47" s="43"/>
      <c r="AF47" s="3">
        <f>IF(AND(G47&lt;&gt;"LIBSETS_SETTYPE_BATTLEGROUND",G47&lt;&gt;"LIBSETS_SETTYPE_SPECIAL"),
IF(AND(AE47&lt;&gt;"",ISNUMBER(AE47),NOT(ISNA(AE47))),AE47,
   IF(AND(M47&lt;&gt;"",ISNUMBER(M47),M47&gt;0,NOT(ISNA(M47))),VLOOKUP(M47,'ESO dumped WayshrineInfo'!$K$3:$L$9999,2,FALSE),"")
),"")</f>
        <v>3</v>
      </c>
      <c r="AG47" t="str">
        <f>IF(AND(AF47&lt;&gt;"",ISNUMBER(AF47),NOT(ISNA(AF47))),VLOOKUP(AF47,'ESO zone constants'!$A$3:$D$9999,4,FALSE),"")</f>
        <v>Glenumbra</v>
      </c>
      <c r="AH47" s="44" t="s">
        <v>1563</v>
      </c>
      <c r="AI47" s="43"/>
      <c r="AJ47" s="43"/>
      <c r="AK47" s="3">
        <f>IF(AND(G47&lt;&gt;"LIBSETS_SETTYPE_BATTLEGROUND",G47&lt;&gt;"LIBSETS_SETTYPE_SPECIAL"),IF(AL47&lt;&gt;"",VLOOKUP(AL47,'ESO zone constants'!$D$3:$H$4953,5,FALSE),""),"")</f>
        <v>3</v>
      </c>
      <c r="AL47" t="s">
        <v>103</v>
      </c>
      <c r="AM47" s="44" t="s">
        <v>1564</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5" t="s">
        <v>2672</v>
      </c>
      <c r="BA47" s="85"/>
      <c r="BB47" s="85"/>
      <c r="BC47" s="21" t="str">
        <f t="shared" si="1"/>
        <v>[65] = {wayshrines={62,62,62,}, dlcId=DLC_BASE_GAME</v>
      </c>
      <c r="BD47" s="21" t="str">
        <f t="shared" si="2"/>
        <v>, zoneIds={3,3,3,3}, veteran=false</v>
      </c>
      <c r="BE47" s="21" t="str">
        <f t="shared" si="3"/>
        <v>, setType=LIBSETS_SETTYPE_OVERLAND</v>
      </c>
      <c r="BF47" s="21" t="str">
        <f t="shared" si="6"/>
        <v>, dropMechanic={LIBSETS_DROP_MECHANIC_OVERLAND_BOSS_DELVE,LIBSETS_DROP_MECHANIC_OVERLAND_WORLDBOSS,LIBSETS_DROP_MECHANIC_OVERLAND_BOSS_PUBLIC_DUNGEON,LIBSETS_DROP_MECHANIC_OVERLAND_CHEST}</v>
      </c>
      <c r="BG47" s="21" t="str">
        <f t="shared" si="5"/>
        <v>}, --Bloodthorn\'s Touch / Spur eines Blutdorns   [Glenumbra, Glenumbra, Glenumbra, Glenumbra]</v>
      </c>
    </row>
    <row r="48" spans="1:59" x14ac:dyDescent="0.25">
      <c r="A48" s="12">
        <v>66</v>
      </c>
      <c r="B48" t="s">
        <v>791</v>
      </c>
      <c r="C48" t="s">
        <v>792</v>
      </c>
      <c r="D48" s="3">
        <f t="shared" si="0"/>
        <v>66</v>
      </c>
      <c r="E48" s="60"/>
      <c r="G48" s="8" t="s">
        <v>1481</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WayshrineInfo'!$K$3:$N$9999,4,FALSE),"")))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constants'!$B$4:$C$1003,2,FALSE),"")</f>
        <v>Included in base game</v>
      </c>
      <c r="V48" s="33" t="s">
        <v>1561</v>
      </c>
      <c r="Y48" s="65"/>
      <c r="Z48" s="3">
        <f>IF(AND(G48&lt;&gt;"LIBSETS_SETTYPE_BATTLEGROUND",G48&lt;&gt;"LIBSETS_SETTYPE_SPECIAL"),
IF(AND(Y48&lt;&gt;"",ISNUMBER(Y48),NOT(ISNA(Y48))),Y48,
   IF(AND(L48&lt;&gt;"",ISNUMBER(L48),L48&gt;0,NOT(ISNA(L48))),VLOOKUP(L48,'ESO dumped WayshrineInfo'!$K$3:$L$9999,2,FALSE),"")
),"")</f>
        <v>117</v>
      </c>
      <c r="AA48" t="str">
        <f>IF(AND(Z48&lt;&gt;"",ISNUMBER(Z48),NOT(ISNA(Z48))),VLOOKUP(Z48,'ESO zone constants'!$A$3:$D$9999,4,FALSE),"")</f>
        <v>Shadowfen</v>
      </c>
      <c r="AB48" s="33" t="s">
        <v>1562</v>
      </c>
      <c r="AC48" s="43"/>
      <c r="AD48" s="43"/>
      <c r="AE48" s="43"/>
      <c r="AF48" s="3">
        <f>IF(AND(G48&lt;&gt;"LIBSETS_SETTYPE_BATTLEGROUND",G48&lt;&gt;"LIBSETS_SETTYPE_SPECIAL"),
IF(AND(AE48&lt;&gt;"",ISNUMBER(AE48),NOT(ISNA(AE48))),AE48,
   IF(AND(M48&lt;&gt;"",ISNUMBER(M48),M48&gt;0,NOT(ISNA(M48))),VLOOKUP(M48,'ESO dumped WayshrineInfo'!$K$3:$L$9999,2,FALSE),"")
),"")</f>
        <v>117</v>
      </c>
      <c r="AG48" t="str">
        <f>IF(AND(AF48&lt;&gt;"",ISNUMBER(AF48),NOT(ISNA(AF48))),VLOOKUP(AF48,'ESO zone constants'!$A$3:$D$9999,4,FALSE),"")</f>
        <v>Shadowfen</v>
      </c>
      <c r="AH48" s="44" t="s">
        <v>1563</v>
      </c>
      <c r="AI48" s="43"/>
      <c r="AJ48" s="43"/>
      <c r="AK48" s="3">
        <f>IF(AND(G48&lt;&gt;"LIBSETS_SETTYPE_BATTLEGROUND",G48&lt;&gt;"LIBSETS_SETTYPE_SPECIAL"),IF(AL48&lt;&gt;"",VLOOKUP(AL48,'ESO zone constants'!$D$3:$H$4953,5,FALSE),""),"")</f>
        <v>117</v>
      </c>
      <c r="AL48" t="s">
        <v>114</v>
      </c>
      <c r="AM48" s="44" t="s">
        <v>1564</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5" t="s">
        <v>2672</v>
      </c>
      <c r="BA48" s="85"/>
      <c r="BB48" s="85"/>
      <c r="BC48" s="21" t="str">
        <f t="shared" si="1"/>
        <v>[66] = {wayshrines={48,48,48,}, dlcId=DLC_BASE_GAME</v>
      </c>
      <c r="BD48" s="21" t="str">
        <f t="shared" si="2"/>
        <v>, zoneIds={117,117,117,117}, veteran=false</v>
      </c>
      <c r="BE48" s="21" t="str">
        <f t="shared" si="3"/>
        <v>, setType=LIBSETS_SETTYPE_OVERLAND</v>
      </c>
      <c r="BF48" s="21" t="str">
        <f t="shared" si="6"/>
        <v>, dropMechanic={LIBSETS_DROP_MECHANIC_OVERLAND_BOSS_DELVE,LIBSETS_DROP_MECHANIC_OVERLAND_WORLDBOSS,LIBSETS_DROP_MECHANIC_OVERLAND_BOSS_PUBLIC_DUNGEON,LIBSETS_DROP_MECHANIC_OVERLAND_CHEST}</v>
      </c>
      <c r="BG48" s="21" t="str">
        <f t="shared" si="5"/>
        <v>}, --Robes of the Hist / Roben des Hist   [Shadowfen, Shadowfen, Shadowfen, Shadowfen]</v>
      </c>
    </row>
    <row r="49" spans="1:59" x14ac:dyDescent="0.25">
      <c r="A49" s="12">
        <v>67</v>
      </c>
      <c r="B49" t="s">
        <v>793</v>
      </c>
      <c r="C49" t="s">
        <v>794</v>
      </c>
      <c r="D49" s="3">
        <f t="shared" si="0"/>
        <v>67</v>
      </c>
      <c r="E49" s="60"/>
      <c r="G49" s="8" t="s">
        <v>1476</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WayshrineInfo'!$K$3:$N$9999,4,FALSE),"")))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constants'!$B$4:$C$1003,2,FALSE),"")</f>
        <v>Included in base game</v>
      </c>
      <c r="V49" s="33" t="s">
        <v>1534</v>
      </c>
      <c r="Y49" s="65"/>
      <c r="Z49" s="3" t="str">
        <f>IF(AND(G49&lt;&gt;"LIBSETS_SETTYPE_BATTLEGROUND",G49&lt;&gt;"LIBSETS_SETTYPE_SPECIAL"),
IF(AND(Y49&lt;&gt;"",ISNUMBER(Y49),NOT(ISNA(Y49))),Y49,
   IF(AND(L49&lt;&gt;"",ISNUMBER(L49),L49&gt;0,NOT(ISNA(L49))),VLOOKUP(L49,'ESO dumped WayshrineInfo'!$K$3:$L$9999,2,FALSE),"")
),"")</f>
        <v/>
      </c>
      <c r="AA49" t="str">
        <f>IF(AND(Z49&lt;&gt;"",ISNUMBER(Z49),NOT(ISNA(Z49))),VLOOKUP(Z49,'ESO zone constants'!$A$3:$D$9999,4,FALSE),"")</f>
        <v/>
      </c>
      <c r="AC49" s="43" t="str">
        <f>IF(AB49&lt;&gt;"",IF(AB49&lt;&gt;"LIBSETS_DROP_MECHANIC_MONSTER_NAME",VLOOKUP(AB49,'LibSets constants'!$I$4:$L$1003,3,FALSE),""),"")</f>
        <v/>
      </c>
      <c r="AD49" s="43" t="str">
        <f>IF(AB49&lt;&gt;"",IF(AB49&lt;&gt;"LIBSETS_DROP_MECHANIC_MONSTER_NAME",VLOOKUP(AB49,'LibSets constants'!$I$4:$L$1003,4,FALSE),""),"")</f>
        <v/>
      </c>
      <c r="AE49" s="43"/>
      <c r="AF49" s="3" t="str">
        <f>IF(AND(G49&lt;&gt;"LIBSETS_SETTYPE_BATTLEGROUND",G49&lt;&gt;"LIBSETS_SETTYPE_SPECIAL"),
IF(AND(AE49&lt;&gt;"",ISNUMBER(AE49),NOT(ISNA(AE49))),AE49,
   IF(AND(M49&lt;&gt;"",ISNUMBER(M49),M49&gt;0,NOT(ISNA(M49))),VLOOKUP(M49,'ESO dumped WayshrineInfo'!$K$3:$L$9999,2,FALSE),"")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5" t="s">
        <v>2672</v>
      </c>
      <c r="BA49" s="85"/>
      <c r="BB49" s="85"/>
      <c r="BC49" s="21" t="str">
        <f t="shared" si="1"/>
        <v>[67] = {wayshrines={-1,-1,-1,}, dlcId=DLC_BASE_GAME</v>
      </c>
      <c r="BD49" s="21" t="str">
        <f t="shared" si="2"/>
        <v>, zoneIds={181}, veteran=false</v>
      </c>
      <c r="BE49" s="21" t="str">
        <f t="shared" si="3"/>
        <v>, setType=LIBSETS_SETTYPE_CYRODIIL</v>
      </c>
      <c r="BF49" s="21" t="str">
        <f t="shared" si="6"/>
        <v>, dropMechanic={LIBSETS_DROP_MECHANIC_CITY_CYRODIIL_BRUMA}</v>
      </c>
      <c r="BG49" s="21" t="str">
        <f t="shared" si="5"/>
        <v>}, --Shadow Walker / Schattengänger   [Cyrodiil]</v>
      </c>
    </row>
    <row r="50" spans="1:59" x14ac:dyDescent="0.25">
      <c r="A50" s="12">
        <v>68</v>
      </c>
      <c r="B50" t="s">
        <v>795</v>
      </c>
      <c r="C50" t="s">
        <v>796</v>
      </c>
      <c r="D50" s="3">
        <f t="shared" si="0"/>
        <v>68</v>
      </c>
      <c r="E50" s="60"/>
      <c r="G50" s="8" t="s">
        <v>1481</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WayshrineInfo'!$K$3:$N$9999,4,FALSE),"")))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constants'!$B$4:$C$1003,2,FALSE),"")</f>
        <v>Included in base game</v>
      </c>
      <c r="V50" s="33" t="s">
        <v>1561</v>
      </c>
      <c r="Y50" s="65"/>
      <c r="Z50" s="3">
        <f>IF(AND(G50&lt;&gt;"LIBSETS_SETTYPE_BATTLEGROUND",G50&lt;&gt;"LIBSETS_SETTYPE_SPECIAL"),
IF(AND(Y50&lt;&gt;"",ISNUMBER(Y50),NOT(ISNA(Y50))),Y50,
   IF(AND(L50&lt;&gt;"",ISNUMBER(L50),L50&gt;0,NOT(ISNA(L50))),VLOOKUP(L50,'ESO dumped WayshrineInfo'!$K$3:$L$9999,2,FALSE),"")
),"")</f>
        <v>347</v>
      </c>
      <c r="AA50" t="str">
        <f>IF(AND(Z50&lt;&gt;"",ISNUMBER(Z50),NOT(ISNA(Z50))),VLOOKUP(Z50,'ESO zone constants'!$A$3:$D$9999,4,FALSE),"")</f>
        <v>Coldharbour</v>
      </c>
      <c r="AB50" s="33" t="s">
        <v>1562</v>
      </c>
      <c r="AC50" s="43"/>
      <c r="AD50" s="43"/>
      <c r="AE50" s="43"/>
      <c r="AF50" s="3">
        <f>IF(AND(G50&lt;&gt;"LIBSETS_SETTYPE_BATTLEGROUND",G50&lt;&gt;"LIBSETS_SETTYPE_SPECIAL"),
IF(AND(AE50&lt;&gt;"",ISNUMBER(AE50),NOT(ISNA(AE50))),AE50,
   IF(AND(M50&lt;&gt;"",ISNUMBER(M50),M50&gt;0,NOT(ISNA(M50))),VLOOKUP(M50,'ESO dumped WayshrineInfo'!$K$3:$L$9999,2,FALSE),"")
),"")</f>
        <v>347</v>
      </c>
      <c r="AG50" t="str">
        <f>IF(AND(AF50&lt;&gt;"",ISNUMBER(AF50),NOT(ISNA(AF50))),VLOOKUP(AF50,'ESO zone constants'!$A$3:$D$9999,4,FALSE),"")</f>
        <v>Coldharbour</v>
      </c>
      <c r="AH50" s="44" t="s">
        <v>1563</v>
      </c>
      <c r="AI50" s="43"/>
      <c r="AJ50" s="43"/>
      <c r="AK50" s="3">
        <f>IF(AND(G50&lt;&gt;"LIBSETS_SETTYPE_BATTLEGROUND",G50&lt;&gt;"LIBSETS_SETTYPE_SPECIAL"),IF(AL50&lt;&gt;"",VLOOKUP(AL50,'ESO zone constants'!$D$3:$H$4953,5,FALSE),""),"")</f>
        <v>347</v>
      </c>
      <c r="AL50" t="s">
        <v>241</v>
      </c>
      <c r="AM50" s="44" t="s">
        <v>1564</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5" t="s">
        <v>2672</v>
      </c>
      <c r="BA50" s="85"/>
      <c r="BB50" s="85"/>
      <c r="BC50" s="21" t="str">
        <f t="shared" si="1"/>
        <v>[68] = {wayshrines={131,131,131,}, dlcId=DLC_BASE_GAME</v>
      </c>
      <c r="BD50" s="21" t="str">
        <f t="shared" si="2"/>
        <v>, zoneIds={347,347,347,347}, veteran=false</v>
      </c>
      <c r="BE50" s="21" t="str">
        <f t="shared" si="3"/>
        <v>, setType=LIBSETS_SETTYPE_OVERLAND</v>
      </c>
      <c r="BF50" s="21" t="str">
        <f t="shared" si="6"/>
        <v>, dropMechanic={LIBSETS_DROP_MECHANIC_OVERLAND_BOSS_DELVE,LIBSETS_DROP_MECHANIC_OVERLAND_WORLDBOSS,LIBSETS_DROP_MECHANIC_OVERLAND_BOSS_PUBLIC_DUNGEON,LIBSETS_DROP_MECHANIC_OVERLAND_CHEST}</v>
      </c>
      <c r="BG50" s="21" t="str">
        <f t="shared" si="5"/>
        <v>}, --Stygian / Stygier   [Coldharbour, Coldharbour, Coldharbour, Coldharbour]</v>
      </c>
    </row>
    <row r="51" spans="1:59" x14ac:dyDescent="0.25">
      <c r="A51" s="12">
        <v>69</v>
      </c>
      <c r="B51" t="s">
        <v>797</v>
      </c>
      <c r="C51" t="s">
        <v>2575</v>
      </c>
      <c r="D51" s="3">
        <f t="shared" si="0"/>
        <v>69</v>
      </c>
      <c r="E51" s="60"/>
      <c r="G51" s="8" t="s">
        <v>1481</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WayshrineInfo'!$K$3:$N$9999,4,FALSE),"")))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constants'!$B$4:$C$1003,2,FALSE),"")</f>
        <v>Included in base game</v>
      </c>
      <c r="V51" s="33" t="s">
        <v>1561</v>
      </c>
      <c r="Y51" s="65"/>
      <c r="Z51" s="3">
        <f>IF(AND(G51&lt;&gt;"LIBSETS_SETTYPE_BATTLEGROUND",G51&lt;&gt;"LIBSETS_SETTYPE_SPECIAL"),
IF(AND(Y51&lt;&gt;"",ISNUMBER(Y51),NOT(ISNA(Y51))),Y51,
   IF(AND(L51&lt;&gt;"",ISNUMBER(L51),L51&gt;0,NOT(ISNA(L51))),VLOOKUP(L51,'ESO dumped WayshrineInfo'!$K$3:$L$9999,2,FALSE),"")
),"")</f>
        <v>383</v>
      </c>
      <c r="AA51" t="str">
        <f>IF(AND(Z51&lt;&gt;"",ISNUMBER(Z51),NOT(ISNA(Z51))),VLOOKUP(Z51,'ESO zone constants'!$A$3:$D$9999,4,FALSE),"")</f>
        <v>Grahtwood</v>
      </c>
      <c r="AB51" s="33" t="s">
        <v>1562</v>
      </c>
      <c r="AC51" s="43"/>
      <c r="AD51" s="43"/>
      <c r="AE51" s="43"/>
      <c r="AF51" s="3">
        <f>IF(AND(G51&lt;&gt;"LIBSETS_SETTYPE_BATTLEGROUND",G51&lt;&gt;"LIBSETS_SETTYPE_SPECIAL"),
IF(AND(AE51&lt;&gt;"",ISNUMBER(AE51),NOT(ISNA(AE51))),AE51,
   IF(AND(M51&lt;&gt;"",ISNUMBER(M51),M51&gt;0,NOT(ISNA(M51))),VLOOKUP(M51,'ESO dumped WayshrineInfo'!$K$3:$L$9999,2,FALSE),"")
),"")</f>
        <v>383</v>
      </c>
      <c r="AG51" t="str">
        <f>IF(AND(AF51&lt;&gt;"",ISNUMBER(AF51),NOT(ISNA(AF51))),VLOOKUP(AF51,'ESO zone constants'!$A$3:$D$9999,4,FALSE),"")</f>
        <v>Grahtwood</v>
      </c>
      <c r="AH51" s="44" t="s">
        <v>1563</v>
      </c>
      <c r="AI51" s="43"/>
      <c r="AJ51" s="43"/>
      <c r="AK51" s="3">
        <f>IF(AND(G51&lt;&gt;"LIBSETS_SETTYPE_BATTLEGROUND",G51&lt;&gt;"LIBSETS_SETTYPE_SPECIAL"),IF(AL51&lt;&gt;"",VLOOKUP(AL51,'ESO zone constants'!$D$3:$H$4953,5,FALSE),""),"")</f>
        <v>383</v>
      </c>
      <c r="AL51" t="s">
        <v>266</v>
      </c>
      <c r="AM51" s="44" t="s">
        <v>1564</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5" t="s">
        <v>2673</v>
      </c>
      <c r="BA51" s="85"/>
      <c r="BB51" s="85"/>
      <c r="BC51" s="21" t="str">
        <f t="shared" si="1"/>
        <v>[69] = {wayshrines={214,214,214,}, dlcId=DLC_BASE_GAME</v>
      </c>
      <c r="BD51" s="21" t="str">
        <f t="shared" si="2"/>
        <v>, zoneIds={383,383,383,383}, veteran=false</v>
      </c>
      <c r="BE51" s="21" t="str">
        <f t="shared" si="3"/>
        <v>, setType=LIBSETS_SETTYPE_OVERLAND</v>
      </c>
      <c r="BF51" s="21" t="str">
        <f t="shared" si="6"/>
        <v>, isProcSetAllowedInPvP=1, dropMechanic={LIBSETS_DROP_MECHANIC_OVERLAND_BOSS_DELVE,LIBSETS_DROP_MECHANIC_OVERLAND_WORLDBOSS,LIBSETS_DROP_MECHANIC_OVERLAND_BOSS_PUBLIC_DUNGEON,LIBSETS_DROP_MECHANIC_OVERLAND_CHEST}</v>
      </c>
      <c r="BG51" s="21" t="str">
        <f t="shared" si="5"/>
        <v>}, --Ranger\'s Gait / Laufstil des Waldläufers   [Grahtwood, Grahtwood, Grahtwood, Grahtwood]</v>
      </c>
    </row>
    <row r="52" spans="1:59" x14ac:dyDescent="0.25">
      <c r="A52" s="12">
        <v>70</v>
      </c>
      <c r="B52" t="s">
        <v>798</v>
      </c>
      <c r="C52" t="s">
        <v>799</v>
      </c>
      <c r="D52" s="3">
        <f t="shared" si="0"/>
        <v>70</v>
      </c>
      <c r="E52" s="60"/>
      <c r="G52" s="8" t="s">
        <v>1481</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WayshrineInfo'!$K$3:$N$9999,4,FALSE),"")))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constants'!$B$4:$C$1003,2,FALSE),"")</f>
        <v>Included in base game</v>
      </c>
      <c r="V52" s="33" t="s">
        <v>1561</v>
      </c>
      <c r="Y52" s="65"/>
      <c r="Z52" s="3">
        <f>IF(AND(G52&lt;&gt;"LIBSETS_SETTYPE_BATTLEGROUND",G52&lt;&gt;"LIBSETS_SETTYPE_SPECIAL"),
IF(AND(Y52&lt;&gt;"",ISNUMBER(Y52),NOT(ISNA(Y52))),Y52,
   IF(AND(L52&lt;&gt;"",ISNUMBER(L52),L52&gt;0,NOT(ISNA(L52))),VLOOKUP(L52,'ESO dumped WayshrineInfo'!$K$3:$L$9999,2,FALSE),"")
),"")</f>
        <v>92</v>
      </c>
      <c r="AA52" t="str">
        <f>IF(AND(Z52&lt;&gt;"",ISNUMBER(Z52),NOT(ISNA(Z52))),VLOOKUP(Z52,'ESO zone constants'!$A$3:$D$9999,4,FALSE),"")</f>
        <v>Bangkorai</v>
      </c>
      <c r="AB52" s="33" t="s">
        <v>1562</v>
      </c>
      <c r="AC52" s="43"/>
      <c r="AD52" s="43"/>
      <c r="AE52" s="43"/>
      <c r="AF52" s="3">
        <f>IF(AND(G52&lt;&gt;"LIBSETS_SETTYPE_BATTLEGROUND",G52&lt;&gt;"LIBSETS_SETTYPE_SPECIAL"),
IF(AND(AE52&lt;&gt;"",ISNUMBER(AE52),NOT(ISNA(AE52))),AE52,
   IF(AND(M52&lt;&gt;"",ISNUMBER(M52),M52&gt;0,NOT(ISNA(M52))),VLOOKUP(M52,'ESO dumped WayshrineInfo'!$K$3:$L$9999,2,FALSE),"")
),"")</f>
        <v>92</v>
      </c>
      <c r="AG52" t="str">
        <f>IF(AND(AF52&lt;&gt;"",ISNUMBER(AF52),NOT(ISNA(AF52))),VLOOKUP(AF52,'ESO zone constants'!$A$3:$D$9999,4,FALSE),"")</f>
        <v>Bangkorai</v>
      </c>
      <c r="AH52" s="44" t="s">
        <v>1563</v>
      </c>
      <c r="AI52" s="43"/>
      <c r="AJ52" s="43"/>
      <c r="AK52" s="3">
        <f>IF(AND(G52&lt;&gt;"LIBSETS_SETTYPE_BATTLEGROUND",G52&lt;&gt;"LIBSETS_SETTYPE_SPECIAL"),IF(AL52&lt;&gt;"",VLOOKUP(AL52,'ESO zone constants'!$D$3:$H$4953,5,FALSE),""),"")</f>
        <v>92</v>
      </c>
      <c r="AL52" t="s">
        <v>109</v>
      </c>
      <c r="AM52" s="44" t="s">
        <v>1564</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5" t="s">
        <v>2672</v>
      </c>
      <c r="BA52" s="85"/>
      <c r="BB52" s="85"/>
      <c r="BC52" s="21" t="str">
        <f t="shared" si="1"/>
        <v>[70] = {wayshrines={36,36,36,}, dlcId=DLC_BASE_GAME</v>
      </c>
      <c r="BD52" s="21" t="str">
        <f t="shared" si="2"/>
        <v>, zoneIds={92,92,92,92}, veteran=false</v>
      </c>
      <c r="BE52" s="21" t="str">
        <f t="shared" si="3"/>
        <v>, setType=LIBSETS_SETTYPE_OVERLAND</v>
      </c>
      <c r="BF52" s="21" t="str">
        <f t="shared" si="6"/>
        <v>, dropMechanic={LIBSETS_DROP_MECHANIC_OVERLAND_BOSS_DELVE,LIBSETS_DROP_MECHANIC_OVERLAND_WORLDBOSS,LIBSETS_DROP_MECHANIC_OVERLAND_BOSS_PUBLIC_DUNGEON,LIBSETS_DROP_MECHANIC_OVERLAND_CHEST}</v>
      </c>
      <c r="BG52" s="21" t="str">
        <f t="shared" si="5"/>
        <v>}, --Seventh Legion Brute / Rohling der siebten Legion   [Bangkorai, Bangkorai, Bangkorai, Bangkorai]</v>
      </c>
    </row>
    <row r="53" spans="1:59" x14ac:dyDescent="0.25">
      <c r="A53" s="12">
        <v>71</v>
      </c>
      <c r="B53" t="s">
        <v>800</v>
      </c>
      <c r="C53" t="s">
        <v>2576</v>
      </c>
      <c r="D53" s="3">
        <f t="shared" si="0"/>
        <v>71</v>
      </c>
      <c r="E53" s="60"/>
      <c r="G53" s="8" t="s">
        <v>1478</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WayshrineInfo'!$K$3:$N$9999,4,FALSE),"")))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constants'!$B$4:$C$1003,2,FALSE),"")</f>
        <v>Included in base game</v>
      </c>
      <c r="V53" s="33" t="s">
        <v>3369</v>
      </c>
      <c r="Y53" s="65"/>
      <c r="Z53" s="3">
        <f>IF(AND(G53&lt;&gt;"LIBSETS_SETTYPE_BATTLEGROUND",G53&lt;&gt;"LIBSETS_SETTYPE_SPECIAL"),
IF(AND(Y53&lt;&gt;"",ISNUMBER(Y53),NOT(ISNA(Y53))),Y53,
   IF(AND(L53&lt;&gt;"",ISNUMBER(L53),L53&gt;0,NOT(ISNA(L53))),VLOOKUP(L53,'ESO dumped WayshrineInfo'!$K$3:$L$9999,2,FALSE),"")
),"")</f>
        <v>382</v>
      </c>
      <c r="AA53" t="str">
        <f>IF(AND(Z53&lt;&gt;"",ISNUMBER(Z53),NOT(ISNA(Z53))),VLOOKUP(Z53,'ESO zone constants'!$A$3:$D$9999,4,FALSE),"")</f>
        <v>Reaper's March</v>
      </c>
      <c r="AB53" s="33" t="s">
        <v>3369</v>
      </c>
      <c r="AF53" s="3">
        <f>IF(AND(G53&lt;&gt;"LIBSETS_SETTYPE_BATTLEGROUND",G53&lt;&gt;"LIBSETS_SETTYPE_SPECIAL"),
IF(AND(AE53&lt;&gt;"",ISNUMBER(AE53),NOT(ISNA(AE53))),AE53,
   IF(AND(M53&lt;&gt;"",ISNUMBER(M53),M53&gt;0,NOT(ISNA(M53))),VLOOKUP(M53,'ESO dumped WayshrineInfo'!$K$3:$L$9999,2,FALSE),"")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5" t="s">
        <v>2672</v>
      </c>
      <c r="BA53" s="85"/>
      <c r="BB53" s="85"/>
      <c r="BC53" s="21" t="str">
        <f t="shared" si="1"/>
        <v>[71] = {wayshrines={185,185,185,}, dlcId=DLC_BASE_GAME</v>
      </c>
      <c r="BD53" s="21" t="str">
        <f t="shared" si="2"/>
        <v>, zoneIds={31,382,382}, veteran=false</v>
      </c>
      <c r="BE53" s="21" t="str">
        <f t="shared" si="3"/>
        <v>, setType=LIBSETS_SETTYPE_DUNGEON</v>
      </c>
      <c r="BF53" s="21" t="str">
        <f t="shared" si="6"/>
        <v>, dropMechanic={LIBSETS_DROP_MECHANIC_GROUP_DUNGEON_BOSS,LIBSETS_DROP_MECHANIC_GROUP_DUNGEON_BOSS}</v>
      </c>
      <c r="BG53" s="21" t="str">
        <f t="shared" si="5"/>
        <v>}, --Durok\'s Bane / Duroks Fluch   [Selene's Web, Reaper's March, Reaper's March]</v>
      </c>
    </row>
    <row r="54" spans="1:59" x14ac:dyDescent="0.25">
      <c r="A54" s="12">
        <v>72</v>
      </c>
      <c r="B54" t="s">
        <v>801</v>
      </c>
      <c r="C54" t="s">
        <v>2577</v>
      </c>
      <c r="D54" s="3">
        <f t="shared" si="0"/>
        <v>72</v>
      </c>
      <c r="E54" s="60"/>
      <c r="G54" s="8" t="s">
        <v>1478</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WayshrineInfo'!$K$3:$N$9999,4,FALSE),"")))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constants'!$B$4:$C$1003,2,FALSE),"")</f>
        <v>Included in base game</v>
      </c>
      <c r="V54" s="33" t="s">
        <v>3369</v>
      </c>
      <c r="Y54" s="65"/>
      <c r="Z54" s="3">
        <f>IF(AND(G54&lt;&gt;"LIBSETS_SETTYPE_BATTLEGROUND",G54&lt;&gt;"LIBSETS_SETTYPE_SPECIAL"),
IF(AND(Y54&lt;&gt;"",ISNUMBER(Y54),NOT(ISNA(Y54))),Y54,
   IF(AND(L54&lt;&gt;"",ISNUMBER(L54),L54&gt;0,NOT(ISNA(L54))),VLOOKUP(L54,'ESO dumped WayshrineInfo'!$K$3:$L$9999,2,FALSE),"")
),"")</f>
        <v>103</v>
      </c>
      <c r="AA54" t="str">
        <f>IF(AND(Z54&lt;&gt;"",ISNUMBER(Z54),NOT(ISNA(Z54))),VLOOKUP(Z54,'ESO zone constants'!$A$3:$D$9999,4,FALSE),"")</f>
        <v>The Rift</v>
      </c>
      <c r="AB54" s="33" t="s">
        <v>3369</v>
      </c>
      <c r="AC54" s="43"/>
      <c r="AD54" s="43"/>
      <c r="AE54" s="43"/>
      <c r="AF54" s="3">
        <f>IF(AND(G54&lt;&gt;"LIBSETS_SETTYPE_BATTLEGROUND",G54&lt;&gt;"LIBSETS_SETTYPE_SPECIAL"),
IF(AND(AE54&lt;&gt;"",ISNUMBER(AE54),NOT(ISNA(AE54))),AE54,
   IF(AND(M54&lt;&gt;"",ISNUMBER(M54),M54&gt;0,NOT(ISNA(M54))),VLOOKUP(M54,'ESO dumped WayshrineInfo'!$K$3:$L$9999,2,FALSE),"")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5" t="s">
        <v>2672</v>
      </c>
      <c r="BA54" s="85"/>
      <c r="BB54" s="85"/>
      <c r="BC54" s="21" t="str">
        <f t="shared" si="1"/>
        <v>[72] = {wayshrines={187,187,187,}, dlcId=DLC_BASE_GAME</v>
      </c>
      <c r="BD54" s="21" t="str">
        <f t="shared" si="2"/>
        <v>, zoneIds={64,103,103}, veteran=false</v>
      </c>
      <c r="BE54" s="21" t="str">
        <f t="shared" si="3"/>
        <v>, setType=LIBSETS_SETTYPE_DUNGEON</v>
      </c>
      <c r="BF54" s="21" t="str">
        <f t="shared" si="6"/>
        <v>, dropMechanic={LIBSETS_DROP_MECHANIC_GROUP_DUNGEON_BOSS,LIBSETS_DROP_MECHANIC_GROUP_DUNGEON_BOSS}</v>
      </c>
      <c r="BG54" s="21" t="str">
        <f t="shared" si="5"/>
        <v>}, --Nikulas\' Heavy Armor / Nikulas' schwere Rüstung   [Blessed Crucible, The Rift, The Rift]</v>
      </c>
    </row>
    <row r="55" spans="1:59" x14ac:dyDescent="0.25">
      <c r="A55" s="5">
        <v>73</v>
      </c>
      <c r="B55" t="s">
        <v>802</v>
      </c>
      <c r="C55" t="s">
        <v>2578</v>
      </c>
      <c r="D55" s="3">
        <f t="shared" si="0"/>
        <v>73</v>
      </c>
      <c r="E55" s="60"/>
      <c r="G55" s="8" t="s">
        <v>1475</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WayshrineInfo'!$K$3:$N$9999,4,FALSE),"")))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constants'!$B$4:$C$1003,2,FALSE),"")</f>
        <v>Included in base game</v>
      </c>
      <c r="V55" s="33" t="s">
        <v>3372</v>
      </c>
      <c r="Y55" s="65"/>
      <c r="Z55" s="3">
        <f>IF(AND(G55&lt;&gt;"LIBSETS_SETTYPE_BATTLEGROUND",G55&lt;&gt;"LIBSETS_SETTYPE_SPECIAL"),
IF(AND(Y55&lt;&gt;"",ISNUMBER(Y55),NOT(ISNA(Y55))),Y55,
   IF(AND(L55&lt;&gt;"",ISNUMBER(L55),L55&gt;0,NOT(ISNA(L55))),VLOOKUP(L55,'ESO dumped WayshrineInfo'!$K$3:$L$9999,2,FALSE),"")
),"")</f>
        <v>347</v>
      </c>
      <c r="AA55" t="str">
        <f>IF(AND(Z55&lt;&gt;"",ISNUMBER(Z55),NOT(ISNA(Z55))),VLOOKUP(Z55,'ESO zone constants'!$A$3:$D$9999,4,FALSE),"")</f>
        <v>Coldharbour</v>
      </c>
      <c r="AB55" s="33" t="s">
        <v>3372</v>
      </c>
      <c r="AC55" s="43"/>
      <c r="AD55" s="43"/>
      <c r="AE55" s="43"/>
      <c r="AF55" s="3">
        <f>IF(AND(G55&lt;&gt;"LIBSETS_SETTYPE_BATTLEGROUND",G55&lt;&gt;"LIBSETS_SETTYPE_SPECIAL"),
IF(AND(AE55&lt;&gt;"",ISNUMBER(AE55),NOT(ISNA(AE55))),AE55,
   IF(AND(M55&lt;&gt;"",ISNUMBER(M55),M55&gt;0,NOT(ISNA(M55))),VLOOKUP(M55,'ESO dumped WayshrineInfo'!$K$3:$L$9999,2,FALSE),"")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5" t="s">
        <v>2672</v>
      </c>
      <c r="BA55" s="85"/>
      <c r="BB55" s="85"/>
      <c r="BC55" s="21" t="str">
        <f t="shared" si="1"/>
        <v>[73] = {wayshrines={135,135,135,}, traitsNeeded=8, dlcId=DLC_BASE_GAME</v>
      </c>
      <c r="BD55" s="21" t="str">
        <f t="shared" si="2"/>
        <v>, zoneIds={347,347,347}, veteran=false</v>
      </c>
      <c r="BE55" s="21" t="str">
        <f t="shared" si="3"/>
        <v>, setType=LIBSETS_SETTYPE_CRAFTED</v>
      </c>
      <c r="BF55" s="21" t="str">
        <f t="shared" si="6"/>
        <v>, dropMechanic={LIBSETS_DROP_MECHANIC_CRAFTED,LIBSETS_DROP_MECHANIC_CRAFTED}</v>
      </c>
      <c r="BG55" s="21" t="str">
        <f t="shared" si="5"/>
        <v>}, --Oblivion\'s Foe / Erinnerung   [Coldharbour, Coldharbour, Coldharbour]</v>
      </c>
    </row>
    <row r="56" spans="1:59" x14ac:dyDescent="0.25">
      <c r="A56" s="5">
        <v>74</v>
      </c>
      <c r="B56" t="s">
        <v>803</v>
      </c>
      <c r="C56" t="s">
        <v>2579</v>
      </c>
      <c r="D56" s="3">
        <f t="shared" si="0"/>
        <v>74</v>
      </c>
      <c r="E56" s="60"/>
      <c r="G56" s="8" t="s">
        <v>1475</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WayshrineInfo'!$K$3:$N$9999,4,FALSE),"")))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constants'!$B$4:$C$1003,2,FALSE),"")</f>
        <v>Included in base game</v>
      </c>
      <c r="V56" s="33" t="s">
        <v>3372</v>
      </c>
      <c r="Y56" s="65"/>
      <c r="Z56" s="3">
        <f>IF(AND(G56&lt;&gt;"LIBSETS_SETTYPE_BATTLEGROUND",G56&lt;&gt;"LIBSETS_SETTYPE_SPECIAL"),
IF(AND(Y56&lt;&gt;"",ISNUMBER(Y56),NOT(ISNA(Y56))),Y56,
   IF(AND(L56&lt;&gt;"",ISNUMBER(L56),L56&gt;0,NOT(ISNA(L56))),VLOOKUP(L56,'ESO dumped WayshrineInfo'!$K$3:$L$9999,2,FALSE),"")
),"")</f>
        <v>347</v>
      </c>
      <c r="AA56" t="str">
        <f>IF(AND(Z56&lt;&gt;"",ISNUMBER(Z56),NOT(ISNA(Z56))),VLOOKUP(Z56,'ESO zone constants'!$A$3:$D$9999,4,FALSE),"")</f>
        <v>Coldharbour</v>
      </c>
      <c r="AB56" s="33" t="s">
        <v>3372</v>
      </c>
      <c r="AC56" s="43"/>
      <c r="AD56" s="43"/>
      <c r="AE56" s="43"/>
      <c r="AF56" s="3">
        <f>IF(AND(G56&lt;&gt;"LIBSETS_SETTYPE_BATTLEGROUND",G56&lt;&gt;"LIBSETS_SETTYPE_SPECIAL"),
IF(AND(AE56&lt;&gt;"",ISNUMBER(AE56),NOT(ISNA(AE56))),AE56,
   IF(AND(M56&lt;&gt;"",ISNUMBER(M56),M56&gt;0,NOT(ISNA(M56))),VLOOKUP(M56,'ESO dumped WayshrineInfo'!$K$3:$L$9999,2,FALSE),"")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5" t="s">
        <v>2672</v>
      </c>
      <c r="BA56" s="85"/>
      <c r="BB56" s="85"/>
      <c r="BC56" s="21" t="str">
        <f t="shared" si="1"/>
        <v>[74] = {wayshrines={133,133,133,}, traitsNeeded=8, dlcId=DLC_BASE_GAME</v>
      </c>
      <c r="BD56" s="21" t="str">
        <f t="shared" si="2"/>
        <v>, zoneIds={347,347,347}, veteran=false</v>
      </c>
      <c r="BE56" s="21" t="str">
        <f t="shared" si="3"/>
        <v>, setType=LIBSETS_SETTYPE_CRAFTED</v>
      </c>
      <c r="BF56" s="21" t="str">
        <f t="shared" si="6"/>
        <v>, dropMechanic={LIBSETS_DROP_MECHANIC_CRAFTED,LIBSETS_DROP_MECHANIC_CRAFTED}</v>
      </c>
      <c r="BG56" s="21" t="str">
        <f t="shared" si="5"/>
        <v>}, --Spectre\'s Eye / Schemenauge   [Coldharbour, Coldharbour, Coldharbour]</v>
      </c>
    </row>
    <row r="57" spans="1:59" x14ac:dyDescent="0.25">
      <c r="A57" s="5">
        <v>75</v>
      </c>
      <c r="B57" t="s">
        <v>804</v>
      </c>
      <c r="C57" t="s">
        <v>2580</v>
      </c>
      <c r="D57" s="3">
        <f t="shared" si="0"/>
        <v>75</v>
      </c>
      <c r="E57" s="60"/>
      <c r="G57" s="8" t="s">
        <v>1475</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WayshrineInfo'!$K$3:$N$9999,4,FALSE),"")))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constants'!$B$4:$C$1003,2,FALSE),"")</f>
        <v>Included in base game</v>
      </c>
      <c r="V57" s="33" t="s">
        <v>3372</v>
      </c>
      <c r="Y57" s="65"/>
      <c r="Z57" s="3">
        <f>IF(AND(G57&lt;&gt;"LIBSETS_SETTYPE_BATTLEGROUND",G57&lt;&gt;"LIBSETS_SETTYPE_SPECIAL"),
IF(AND(Y57&lt;&gt;"",ISNUMBER(Y57),NOT(ISNA(Y57))),Y57,
   IF(AND(L57&lt;&gt;"",ISNUMBER(L57),L57&gt;0,NOT(ISNA(L57))),VLOOKUP(L57,'ESO dumped WayshrineInfo'!$K$3:$L$9999,2,FALSE),"")
),"")</f>
        <v>383</v>
      </c>
      <c r="AA57" t="str">
        <f>IF(AND(Z57&lt;&gt;"",ISNUMBER(Z57),NOT(ISNA(Z57))),VLOOKUP(Z57,'ESO zone constants'!$A$3:$D$9999,4,FALSE),"")</f>
        <v>Grahtwood</v>
      </c>
      <c r="AB57" s="33" t="s">
        <v>3372</v>
      </c>
      <c r="AC57" s="43"/>
      <c r="AD57" s="43"/>
      <c r="AE57" s="43"/>
      <c r="AF57" s="3">
        <f>IF(AND(G57&lt;&gt;"LIBSETS_SETTYPE_BATTLEGROUND",G57&lt;&gt;"LIBSETS_SETTYPE_SPECIAL"),
IF(AND(AE57&lt;&gt;"",ISNUMBER(AE57),NOT(ISNA(AE57))),AE57,
   IF(AND(M57&lt;&gt;"",ISNUMBER(M57),M57&gt;0,NOT(ISNA(M57))),VLOOKUP(M57,'ESO dumped WayshrineInfo'!$K$3:$L$9999,2,FALSE),"")
),"")</f>
        <v>57</v>
      </c>
      <c r="AG57" t="str">
        <f>IF(AND(AF57&lt;&gt;"",ISNUMBER(AF57),NOT(ISNA(AF57))),VLOOKUP(AF57,'ESO zone constants'!$A$3:$D$9999,4,FALSE),"")</f>
        <v>Deshaan</v>
      </c>
      <c r="AH57" s="33" t="s">
        <v>3372</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5" t="s">
        <v>2673</v>
      </c>
      <c r="BA57" s="85"/>
      <c r="BB57" s="85"/>
      <c r="BC57" s="21" t="str">
        <f t="shared" si="1"/>
        <v>[75] = {wayshrines={19,165,24,}, traitsNeeded=3, dlcId=DLC_BASE_GAME</v>
      </c>
      <c r="BD57" s="21" t="str">
        <f t="shared" si="2"/>
        <v>, zoneIds={19,383,57}, veteran=false</v>
      </c>
      <c r="BE57" s="21" t="str">
        <f t="shared" si="3"/>
        <v>, setType=LIBSETS_SETTYPE_CRAFTED</v>
      </c>
      <c r="BF57" s="21" t="str">
        <f t="shared" si="6"/>
        <v>, isProcSetAllowedInPvP=1, dropMechanic={LIBSETS_DROP_MECHANIC_CRAFTED,LIBSETS_DROP_MECHANIC_CRAFTED,LIBSETS_DROP_MECHANIC_CRAFTED}</v>
      </c>
      <c r="BG57" s="21" t="str">
        <f t="shared" si="5"/>
        <v>}, --Torug\'s Pact / Torugs Pakt   [Stormhaven, Grahtwood, Deshaan]</v>
      </c>
    </row>
    <row r="58" spans="1:59" x14ac:dyDescent="0.25">
      <c r="A58" s="12">
        <v>76</v>
      </c>
      <c r="B58" t="s">
        <v>805</v>
      </c>
      <c r="C58" t="s">
        <v>806</v>
      </c>
      <c r="D58" s="3">
        <f t="shared" si="0"/>
        <v>76</v>
      </c>
      <c r="E58" s="60"/>
      <c r="G58" s="8" t="s">
        <v>1476</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WayshrineInfo'!$K$3:$N$9999,4,FALSE),"")))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constants'!$B$4:$C$1003,2,FALSE),"")</f>
        <v>Included in base game</v>
      </c>
      <c r="V58" s="33" t="s">
        <v>2812</v>
      </c>
      <c r="Y58" s="65"/>
      <c r="Z58" s="3" t="str">
        <f>IF(AND(G58&lt;&gt;"LIBSETS_SETTYPE_BATTLEGROUND",G58&lt;&gt;"LIBSETS_SETTYPE_SPECIAL"),
IF(AND(Y58&lt;&gt;"",ISNUMBER(Y58),NOT(ISNA(Y58))),Y58,
   IF(AND(L58&lt;&gt;"",ISNUMBER(L58),L58&gt;0,NOT(ISNA(L58))),VLOOKUP(L58,'ESO dumped WayshrineInfo'!$K$3:$L$9999,2,FALSE),"")
),"")</f>
        <v/>
      </c>
      <c r="AA58" t="str">
        <f>IF(AND(Z58&lt;&gt;"",ISNUMBER(Z58),NOT(ISNA(Z58))),VLOOKUP(Z58,'ESO zone constants'!$A$3:$D$9999,4,FALSE),"")</f>
        <v/>
      </c>
      <c r="AC58" s="3" t="str">
        <f>IF(AB58&lt;&gt;"",IF(AB58&lt;&gt;"LIBSETS_DROP_MECHANIC_MONSTER_NAME",VLOOKUP(AB58,'LibSets constants'!$I$4:$L$1003,3,FALSE),""),"")</f>
        <v/>
      </c>
      <c r="AD58" s="3" t="str">
        <f>IF(AB58&lt;&gt;"",IF(AB58&lt;&gt;"LIBSETS_DROP_MECHANIC_MONSTER_NAME",VLOOKUP(AB58,'LibSets constants'!$I$4:$L$1003,4,FALSE),""),"")</f>
        <v/>
      </c>
      <c r="AF58" s="3" t="str">
        <f>IF(AND(G58&lt;&gt;"LIBSETS_SETTYPE_BATTLEGROUND",G58&lt;&gt;"LIBSETS_SETTYPE_SPECIAL"),
IF(AND(AE58&lt;&gt;"",ISNUMBER(AE58),NOT(ISNA(AE58))),AE58,
   IF(AND(M58&lt;&gt;"",ISNUMBER(M58),M58&gt;0,NOT(ISNA(M58))),VLOOKUP(M58,'ESO dumped WayshrineInfo'!$K$3:$L$9999,2,FALSE),"")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5" t="s">
        <v>2673</v>
      </c>
      <c r="BA58" s="85"/>
      <c r="BB58" s="85"/>
      <c r="BC58" s="21" t="str">
        <f t="shared" si="1"/>
        <v>[76] = {wayshrines={-1,-1,-1,}, dlcId=DLC_BASE_GAME</v>
      </c>
      <c r="BD58" s="21" t="str">
        <f t="shared" si="2"/>
        <v>, zoneIds={181}, veteran=false</v>
      </c>
      <c r="BE58" s="21" t="str">
        <f t="shared" si="3"/>
        <v>, setType=LIBSETS_SETTYPE_CYRODIIL</v>
      </c>
      <c r="BF58" s="21" t="str">
        <f t="shared" si="6"/>
        <v>, isProcSetAllowedInPvP=1, dropMechanic={LIBSETS_DROP_MECHANIC_CITY_CYRODIIL_CROPSFORD}</v>
      </c>
      <c r="BG58" s="21" t="str">
        <f t="shared" si="5"/>
        <v>}, --Robes of Alteration Mastery / Roben der Veränderungsbeherrschung   [Cyrodiil]</v>
      </c>
    </row>
    <row r="59" spans="1:59" x14ac:dyDescent="0.25">
      <c r="A59" s="12">
        <v>77</v>
      </c>
      <c r="B59" t="s">
        <v>807</v>
      </c>
      <c r="C59" t="s">
        <v>808</v>
      </c>
      <c r="D59" s="3">
        <f t="shared" si="0"/>
        <v>77</v>
      </c>
      <c r="E59" s="60"/>
      <c r="G59" s="8" t="s">
        <v>1478</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WayshrineInfo'!$K$3:$N$9999,4,FALSE),"")))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constants'!$B$4:$C$1003,2,FALSE),"")</f>
        <v>Included in base game</v>
      </c>
      <c r="V59" s="33" t="s">
        <v>3369</v>
      </c>
      <c r="Y59" s="65"/>
      <c r="Z59" s="3">
        <f>IF(AND(G59&lt;&gt;"LIBSETS_SETTYPE_BATTLEGROUND",G59&lt;&gt;"LIBSETS_SETTYPE_SPECIAL"),
IF(AND(Y59&lt;&gt;"",ISNUMBER(Y59),NOT(ISNA(Y59))),Y59,
   IF(AND(L59&lt;&gt;"",ISNUMBER(L59),L59&gt;0,NOT(ISNA(L59))),VLOOKUP(L59,'ESO dumped WayshrineInfo'!$K$3:$L$9999,2,FALSE),"")
),"")</f>
        <v>104</v>
      </c>
      <c r="AA59" t="str">
        <f>IF(AND(Z59&lt;&gt;"",ISNUMBER(Z59),NOT(ISNA(Z59))),VLOOKUP(Z59,'ESO zone constants'!$A$3:$D$9999,4,FALSE),"")</f>
        <v>Alik'r Desert</v>
      </c>
      <c r="AB59" s="33" t="s">
        <v>3369</v>
      </c>
      <c r="AC59" s="43"/>
      <c r="AD59" s="43"/>
      <c r="AE59" s="43"/>
      <c r="AF59" s="3">
        <f>IF(AND(G59&lt;&gt;"LIBSETS_SETTYPE_BATTLEGROUND",G59&lt;&gt;"LIBSETS_SETTYPE_SPECIAL"),
IF(AND(AE59&lt;&gt;"",ISNUMBER(AE59),NOT(ISNA(AE59))),AE59,
   IF(AND(M59&lt;&gt;"",ISNUMBER(M59),M59&gt;0,NOT(ISNA(M59))),VLOOKUP(M59,'ESO dumped WayshrineInfo'!$K$3:$L$9999,2,FALSE),"")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5" t="s">
        <v>2672</v>
      </c>
      <c r="BA59" s="85"/>
      <c r="BB59" s="85"/>
      <c r="BC59" s="21" t="str">
        <f t="shared" si="1"/>
        <v>[77] = {wayshrines={196,196,196,}, dlcId=DLC_BASE_GAME</v>
      </c>
      <c r="BD59" s="21" t="str">
        <f t="shared" si="2"/>
        <v>, zoneIds={22,104,104}, veteran=false</v>
      </c>
      <c r="BE59" s="21" t="str">
        <f t="shared" si="3"/>
        <v>, setType=LIBSETS_SETTYPE_DUNGEON</v>
      </c>
      <c r="BF59" s="21" t="str">
        <f t="shared" si="6"/>
        <v>, dropMechanic={LIBSETS_DROP_MECHANIC_GROUP_DUNGEON_BOSS,LIBSETS_DROP_MECHANIC_GROUP_DUNGEON_BOSS}</v>
      </c>
      <c r="BG59" s="21" t="str">
        <f t="shared" si="5"/>
        <v>}, --Crusader / Glaubenskrieger   [Volenfell, Alik'r Desert, Alik'r Desert]</v>
      </c>
    </row>
    <row r="60" spans="1:59" x14ac:dyDescent="0.25">
      <c r="A60" s="5">
        <v>78</v>
      </c>
      <c r="B60" t="s">
        <v>809</v>
      </c>
      <c r="C60" t="s">
        <v>810</v>
      </c>
      <c r="D60" s="3">
        <f t="shared" si="0"/>
        <v>78</v>
      </c>
      <c r="E60" s="60"/>
      <c r="G60" s="8" t="s">
        <v>1475</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WayshrineInfo'!$K$3:$N$9999,4,FALSE),"")))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constants'!$B$4:$C$1003,2,FALSE),"")</f>
        <v>Included in base game</v>
      </c>
      <c r="V60" s="33" t="s">
        <v>3372</v>
      </c>
      <c r="Y60" s="65"/>
      <c r="Z60" s="3">
        <f>IF(AND(G60&lt;&gt;"LIBSETS_SETTYPE_BATTLEGROUND",G60&lt;&gt;"LIBSETS_SETTYPE_SPECIAL"),
IF(AND(Y60&lt;&gt;"",ISNUMBER(Y60),NOT(ISNA(Y60))),Y60,
   IF(AND(L60&lt;&gt;"",ISNUMBER(L60),L60&gt;0,NOT(ISNA(L60))),VLOOKUP(L60,'ESO dumped WayshrineInfo'!$K$3:$L$9999,2,FALSE),"")
),"")</f>
        <v>108</v>
      </c>
      <c r="AA60" t="str">
        <f>IF(AND(Z60&lt;&gt;"",ISNUMBER(Z60),NOT(ISNA(Z60))),VLOOKUP(Z60,'ESO zone constants'!$A$3:$D$9999,4,FALSE),"")</f>
        <v>Greenshade</v>
      </c>
      <c r="AB60" s="33" t="s">
        <v>3372</v>
      </c>
      <c r="AF60" s="3">
        <f>IF(AND(G60&lt;&gt;"LIBSETS_SETTYPE_BATTLEGROUND",G60&lt;&gt;"LIBSETS_SETTYPE_SPECIAL"),
IF(AND(AE60&lt;&gt;"",ISNUMBER(AE60),NOT(ISNA(AE60))),AE60,
   IF(AND(M60&lt;&gt;"",ISNUMBER(M60),M60&gt;0,NOT(ISNA(M60))),VLOOKUP(M60,'ESO dumped WayshrineInfo'!$K$3:$L$9999,2,FALSE),"")
),"")</f>
        <v>117</v>
      </c>
      <c r="AG60" t="str">
        <f>IF(AND(AF60&lt;&gt;"",ISNUMBER(AF60),NOT(ISNA(AF60))),VLOOKUP(AF60,'ESO zone constants'!$A$3:$D$9999,4,FALSE),"")</f>
        <v>Shadowfen</v>
      </c>
      <c r="AH60" s="33" t="s">
        <v>3372</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5" t="s">
        <v>2672</v>
      </c>
      <c r="BA60" s="85"/>
      <c r="BB60" s="85"/>
      <c r="BC60" s="21" t="str">
        <f t="shared" si="1"/>
        <v>[78] = {wayshrines={9,154,51,}, traitsNeeded=4, dlcId=DLC_BASE_GAME</v>
      </c>
      <c r="BD60" s="21" t="str">
        <f t="shared" si="2"/>
        <v>, zoneIds={20,108,117}, veteran=false</v>
      </c>
      <c r="BE60" s="21" t="str">
        <f t="shared" si="3"/>
        <v>, setType=LIBSETS_SETTYPE_CRAFTED</v>
      </c>
      <c r="BF60" s="21" t="str">
        <f t="shared" si="6"/>
        <v>, dropMechanic={LIBSETS_DROP_MECHANIC_CRAFTED,LIBSETS_DROP_MECHANIC_CRAFTED,LIBSETS_DROP_MECHANIC_CRAFTED}</v>
      </c>
      <c r="BG60" s="21" t="str">
        <f t="shared" si="5"/>
        <v>}, --Hist Bark / Histrinde   [Rivenspire, Greenshade, Shadowfen]</v>
      </c>
    </row>
    <row r="61" spans="1:59" x14ac:dyDescent="0.25">
      <c r="A61" s="5">
        <v>79</v>
      </c>
      <c r="B61" t="s">
        <v>811</v>
      </c>
      <c r="C61" t="s">
        <v>2581</v>
      </c>
      <c r="D61" s="3">
        <f t="shared" si="0"/>
        <v>79</v>
      </c>
      <c r="E61" s="60"/>
      <c r="G61" s="8" t="s">
        <v>1475</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WayshrineInfo'!$K$3:$N$9999,4,FALSE),"")))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constants'!$B$4:$C$1003,2,FALSE),"")</f>
        <v>Included in base game</v>
      </c>
      <c r="V61" s="33" t="s">
        <v>3372</v>
      </c>
      <c r="Y61" s="65"/>
      <c r="Z61" s="3">
        <f>IF(AND(G61&lt;&gt;"LIBSETS_SETTYPE_BATTLEGROUND",G61&lt;&gt;"LIBSETS_SETTYPE_SPECIAL"),
IF(AND(Y61&lt;&gt;"",ISNUMBER(Y61),NOT(ISNA(Y61))),Y61,
   IF(AND(L61&lt;&gt;"",ISNUMBER(L61),L61&gt;0,NOT(ISNA(L61))),VLOOKUP(L61,'ESO dumped WayshrineInfo'!$K$3:$L$9999,2,FALSE),"")
),"")</f>
        <v>382</v>
      </c>
      <c r="AA61" t="str">
        <f>IF(AND(Z61&lt;&gt;"",ISNUMBER(Z61),NOT(ISNA(Z61))),VLOOKUP(Z61,'ESO zone constants'!$A$3:$D$9999,4,FALSE),"")</f>
        <v>Reaper's March</v>
      </c>
      <c r="AB61" s="33" t="s">
        <v>3372</v>
      </c>
      <c r="AC61" s="43"/>
      <c r="AD61" s="43"/>
      <c r="AE61" s="43"/>
      <c r="AF61" s="3">
        <f>IF(AND(G61&lt;&gt;"LIBSETS_SETTYPE_BATTLEGROUND",G61&lt;&gt;"LIBSETS_SETTYPE_SPECIAL"),
IF(AND(AE61&lt;&gt;"",ISNUMBER(AE61),NOT(ISNA(AE61))),AE61,
   IF(AND(M61&lt;&gt;"",ISNUMBER(M61),M61&gt;0,NOT(ISNA(M61))),VLOOKUP(M61,'ESO dumped WayshrineInfo'!$K$3:$L$9999,2,FALSE),"")
),"")</f>
        <v>103</v>
      </c>
      <c r="AG61" t="str">
        <f>IF(AND(AF61&lt;&gt;"",ISNUMBER(AF61),NOT(ISNA(AF61))),VLOOKUP(AF61,'ESO zone constants'!$A$3:$D$9999,4,FALSE),"")</f>
        <v>The Rift</v>
      </c>
      <c r="AH61" s="33" t="s">
        <v>3372</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5" t="s">
        <v>2673</v>
      </c>
      <c r="BA61" s="85"/>
      <c r="BB61" s="85"/>
      <c r="BC61" s="21" t="str">
        <f t="shared" si="1"/>
        <v>[79] = {wayshrines={35,144,111,}, traitsNeeded=6, dlcId=DLC_BASE_GAME</v>
      </c>
      <c r="BD61" s="21" t="str">
        <f t="shared" si="2"/>
        <v>, zoneIds={92,382,103}, veteran=false</v>
      </c>
      <c r="BE61" s="21" t="str">
        <f t="shared" si="3"/>
        <v>, setType=LIBSETS_SETTYPE_CRAFTED</v>
      </c>
      <c r="BF61" s="21" t="str">
        <f t="shared" si="6"/>
        <v>, isProcSetAllowedInPvP=1, dropMechanic={LIBSETS_DROP_MECHANIC_CRAFTED,LIBSETS_DROP_MECHANIC_CRAFTED,LIBSETS_DROP_MECHANIC_CRAFTED}</v>
      </c>
      <c r="BG61" s="21" t="str">
        <f t="shared" si="5"/>
        <v>}, --Willow\'s Path / Weidenpfad   [Bangkorai, Reaper's March, The Rift]</v>
      </c>
    </row>
    <row r="62" spans="1:59" x14ac:dyDescent="0.25">
      <c r="A62" s="5">
        <v>80</v>
      </c>
      <c r="B62" t="s">
        <v>812</v>
      </c>
      <c r="C62" t="s">
        <v>2582</v>
      </c>
      <c r="D62" s="3">
        <f t="shared" si="0"/>
        <v>80</v>
      </c>
      <c r="E62" s="60"/>
      <c r="G62" s="8" t="s">
        <v>1475</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WayshrineInfo'!$K$3:$N$9999,4,FALSE),"")))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constants'!$B$4:$C$1003,2,FALSE),"")</f>
        <v>Included in base game</v>
      </c>
      <c r="V62" s="33" t="s">
        <v>3372</v>
      </c>
      <c r="Y62" s="65"/>
      <c r="Z62" s="3">
        <f>IF(AND(G62&lt;&gt;"LIBSETS_SETTYPE_BATTLEGROUND",G62&lt;&gt;"LIBSETS_SETTYPE_SPECIAL"),
IF(AND(Y62&lt;&gt;"",ISNUMBER(Y62),NOT(ISNA(Y62))),Y62,
   IF(AND(L62&lt;&gt;"",ISNUMBER(L62),L62&gt;0,NOT(ISNA(L62))),VLOOKUP(L62,'ESO dumped WayshrineInfo'!$K$3:$L$9999,2,FALSE),"")
),"")</f>
        <v>382</v>
      </c>
      <c r="AA62" t="str">
        <f>IF(AND(Z62&lt;&gt;"",ISNUMBER(Z62),NOT(ISNA(Z62))),VLOOKUP(Z62,'ESO zone constants'!$A$3:$D$9999,4,FALSE),"")</f>
        <v>Reaper's March</v>
      </c>
      <c r="AB62" s="33" t="s">
        <v>3372</v>
      </c>
      <c r="AF62" s="3">
        <f>IF(AND(G62&lt;&gt;"LIBSETS_SETTYPE_BATTLEGROUND",G62&lt;&gt;"LIBSETS_SETTYPE_SPECIAL"),
IF(AND(AE62&lt;&gt;"",ISNUMBER(AE62),NOT(ISNA(AE62))),AE62,
   IF(AND(M62&lt;&gt;"",ISNUMBER(M62),M62&gt;0,NOT(ISNA(M62))),VLOOKUP(M62,'ESO dumped WayshrineInfo'!$K$3:$L$9999,2,FALSE),"")
),"")</f>
        <v>103</v>
      </c>
      <c r="AG62" t="str">
        <f>IF(AND(AF62&lt;&gt;"",ISNUMBER(AF62),NOT(ISNA(AF62))),VLOOKUP(AF62,'ESO zone constants'!$A$3:$D$9999,4,FALSE),"")</f>
        <v>The Rift</v>
      </c>
      <c r="AH62" s="33" t="s">
        <v>3372</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5" t="s">
        <v>2672</v>
      </c>
      <c r="BA62" s="85"/>
      <c r="BB62" s="85"/>
      <c r="BC62" s="21" t="str">
        <f t="shared" si="1"/>
        <v>[80] = {wayshrines={39,161,113,}, traitsNeeded=6, dlcId=DLC_BASE_GAME</v>
      </c>
      <c r="BD62" s="21" t="str">
        <f t="shared" si="2"/>
        <v>, zoneIds={92,382,103}, veteran=false</v>
      </c>
      <c r="BE62" s="21" t="str">
        <f t="shared" si="3"/>
        <v>, setType=LIBSETS_SETTYPE_CRAFTED</v>
      </c>
      <c r="BF62" s="21" t="str">
        <f t="shared" si="6"/>
        <v>, dropMechanic={LIBSETS_DROP_MECHANIC_CRAFTED,LIBSETS_DROP_MECHANIC_CRAFTED,LIBSETS_DROP_MECHANIC_CRAFTED}</v>
      </c>
      <c r="BG62" s="21" t="str">
        <f t="shared" si="5"/>
        <v>}, --Hunding\'s Rage / Hundings Zorn   [Bangkorai, Reaper's March, The Rift]</v>
      </c>
    </row>
    <row r="63" spans="1:59" x14ac:dyDescent="0.25">
      <c r="A63" s="5">
        <v>81</v>
      </c>
      <c r="B63" t="s">
        <v>813</v>
      </c>
      <c r="C63" t="s">
        <v>814</v>
      </c>
      <c r="D63" s="3">
        <f t="shared" si="0"/>
        <v>81</v>
      </c>
      <c r="G63" s="8" t="s">
        <v>1475</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WayshrineInfo'!$K$3:$N$9999,4,FALSE),"")))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constants'!$B$4:$C$1003,2,FALSE),"")</f>
        <v>Included in base game</v>
      </c>
      <c r="V63" s="33" t="s">
        <v>3372</v>
      </c>
      <c r="Y63" s="65"/>
      <c r="Z63" s="3">
        <f>IF(AND(G63&lt;&gt;"LIBSETS_SETTYPE_BATTLEGROUND",G63&lt;&gt;"LIBSETS_SETTYPE_SPECIAL"),
IF(AND(Y63&lt;&gt;"",ISNUMBER(Y63),NOT(ISNA(Y63))),Y63,
   IF(AND(L63&lt;&gt;"",ISNUMBER(L63),L63&gt;0,NOT(ISNA(L63))),VLOOKUP(L63,'ESO dumped WayshrineInfo'!$K$3:$L$9999,2,FALSE),"")
),"")</f>
        <v>58</v>
      </c>
      <c r="AA63" t="str">
        <f>IF(AND(Z63&lt;&gt;"",ISNUMBER(Z63),NOT(ISNA(Z63))),VLOOKUP(Z63,'ESO zone constants'!$A$3:$D$9999,4,FALSE),"")</f>
        <v>Malabal Tor</v>
      </c>
      <c r="AB63" s="33" t="s">
        <v>3372</v>
      </c>
      <c r="AC63" s="43"/>
      <c r="AD63" s="43"/>
      <c r="AE63" s="43"/>
      <c r="AF63" s="3">
        <f>IF(AND(G63&lt;&gt;"LIBSETS_SETTYPE_BATTLEGROUND",G63&lt;&gt;"LIBSETS_SETTYPE_SPECIAL"),
IF(AND(AE63&lt;&gt;"",ISNUMBER(AE63),NOT(ISNA(AE63))),AE63,
   IF(AND(M63&lt;&gt;"",ISNUMBER(M63),M63&gt;0,NOT(ISNA(M63))),VLOOKUP(M63,'ESO dumped WayshrineInfo'!$K$3:$L$9999,2,FALSE),"")
),"")</f>
        <v>101</v>
      </c>
      <c r="AG63" t="str">
        <f>IF(AND(AF63&lt;&gt;"",ISNUMBER(AF63),NOT(ISNA(AF63))),VLOOKUP(AF63,'ESO zone constants'!$A$3:$D$9999,4,FALSE),"")</f>
        <v>Eastmarch</v>
      </c>
      <c r="AH63" s="33" t="s">
        <v>3372</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5" t="s">
        <v>2672</v>
      </c>
      <c r="BA63" s="85"/>
      <c r="BB63" s="85"/>
      <c r="BC63" s="21" t="str">
        <f t="shared" si="1"/>
        <v>[81] = {wayshrines={137,103,89,}, traitsNeeded=5, dlcId=DLC_BASE_GAME</v>
      </c>
      <c r="BD63" s="21" t="str">
        <f t="shared" si="2"/>
        <v>, zoneIds={104,58,101}, veteran=false</v>
      </c>
      <c r="BE63" s="21" t="str">
        <f t="shared" si="3"/>
        <v>, setType=LIBSETS_SETTYPE_CRAFTED</v>
      </c>
      <c r="BF63" s="21" t="str">
        <f t="shared" si="6"/>
        <v>, dropMechanic={LIBSETS_DROP_MECHANIC_CRAFTED,LIBSETS_DROP_MECHANIC_CRAFTED,LIBSETS_DROP_MECHANIC_CRAFTED}</v>
      </c>
      <c r="BG63" s="21" t="str">
        <f t="shared" si="5"/>
        <v>}, --Song of Lamae / Lied der Lamien   [Alik'r Desert, Malabal Tor, Eastmarch]</v>
      </c>
    </row>
    <row r="64" spans="1:59" x14ac:dyDescent="0.25">
      <c r="A64" s="5">
        <v>82</v>
      </c>
      <c r="B64" t="s">
        <v>815</v>
      </c>
      <c r="C64" t="s">
        <v>2583</v>
      </c>
      <c r="D64" s="3">
        <f t="shared" si="0"/>
        <v>82</v>
      </c>
      <c r="G64" s="8" t="s">
        <v>1475</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WayshrineInfo'!$K$3:$N$9999,4,FALSE),"")))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constants'!$B$4:$C$1003,2,FALSE),"")</f>
        <v>Included in base game</v>
      </c>
      <c r="V64" s="33" t="s">
        <v>3372</v>
      </c>
      <c r="Z64" s="3">
        <f>IF(AND(G64&lt;&gt;"LIBSETS_SETTYPE_BATTLEGROUND",G64&lt;&gt;"LIBSETS_SETTYPE_SPECIAL"),
IF(AND(Y64&lt;&gt;"",ISNUMBER(Y64),NOT(ISNA(Y64))),Y64,
   IF(AND(L64&lt;&gt;"",ISNUMBER(L64),L64&gt;0,NOT(ISNA(L64))),VLOOKUP(L64,'ESO dumped WayshrineInfo'!$K$3:$L$9999,2,FALSE),"")
),"")</f>
        <v>58</v>
      </c>
      <c r="AA64" t="str">
        <f>IF(AND(Z64&lt;&gt;"",ISNUMBER(Z64),NOT(ISNA(Z64))),VLOOKUP(Z64,'ESO zone constants'!$A$3:$D$9999,4,FALSE),"")</f>
        <v>Malabal Tor</v>
      </c>
      <c r="AB64" s="33" t="s">
        <v>3372</v>
      </c>
      <c r="AF64" s="3">
        <f>IF(AND(G64&lt;&gt;"LIBSETS_SETTYPE_BATTLEGROUND",G64&lt;&gt;"LIBSETS_SETTYPE_SPECIAL"),
IF(AND(AE64&lt;&gt;"",ISNUMBER(AE64),NOT(ISNA(AE64))),AE64,
   IF(AND(M64&lt;&gt;"",ISNUMBER(M64),M64&gt;0,NOT(ISNA(M64))),VLOOKUP(M64,'ESO dumped WayshrineInfo'!$K$3:$L$9999,2,FALSE),"")
),"")</f>
        <v>101</v>
      </c>
      <c r="AG64" t="str">
        <f>IF(AND(AF64&lt;&gt;"",ISNUMBER(AF64),NOT(ISNA(AF64))),VLOOKUP(AF64,'ESO zone constants'!$A$3:$D$9999,4,FALSE),"")</f>
        <v>Eastmarch</v>
      </c>
      <c r="AH64" s="33" t="s">
        <v>3372</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5" t="s">
        <v>2672</v>
      </c>
      <c r="BA64" s="85"/>
      <c r="BB64" s="85"/>
      <c r="BC64" s="21" t="str">
        <f t="shared" si="1"/>
        <v>[82] = {wayshrines={155,105,95,}, traitsNeeded=5, dlcId=DLC_BASE_GAME</v>
      </c>
      <c r="BD64" s="21" t="str">
        <f t="shared" si="2"/>
        <v>, zoneIds={104,58,101}, veteran=false</v>
      </c>
      <c r="BE64" s="21" t="str">
        <f t="shared" si="3"/>
        <v>, setType=LIBSETS_SETTYPE_CRAFTED</v>
      </c>
      <c r="BF64" s="21" t="str">
        <f t="shared" si="6"/>
        <v>, dropMechanic={LIBSETS_DROP_MECHANIC_CRAFTED,LIBSETS_DROP_MECHANIC_CRAFTED,LIBSETS_DROP_MECHANIC_CRAFTED}</v>
      </c>
      <c r="BG64" s="21" t="str">
        <f t="shared" si="5"/>
        <v>}, --Alessia\'s Bulwark / Alessias Bollwerk   [Alik'r Desert, Malabal Tor, Eastmarch]</v>
      </c>
    </row>
    <row r="65" spans="1:59" x14ac:dyDescent="0.25">
      <c r="A65" s="12">
        <v>83</v>
      </c>
      <c r="B65" t="s">
        <v>816</v>
      </c>
      <c r="C65" t="s">
        <v>817</v>
      </c>
      <c r="D65" s="3">
        <f t="shared" si="0"/>
        <v>83</v>
      </c>
      <c r="E65" s="42"/>
      <c r="G65" s="8" t="s">
        <v>1476</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WayshrineInfo'!$K$3:$N$9999,4,FALSE),"")))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constants'!$B$4:$C$1003,2,FALSE),"")</f>
        <v>Included in base game</v>
      </c>
      <c r="V65" s="33" t="s">
        <v>1536</v>
      </c>
      <c r="Y65" s="65"/>
      <c r="Z65" s="3" t="str">
        <f>IF(AND(G65&lt;&gt;"LIBSETS_SETTYPE_BATTLEGROUND",G65&lt;&gt;"LIBSETS_SETTYPE_SPECIAL"),
IF(AND(Y65&lt;&gt;"",ISNUMBER(Y65),NOT(ISNA(Y65))),Y65,
   IF(AND(L65&lt;&gt;"",ISNUMBER(L65),L65&gt;0,NOT(ISNA(L65))),VLOOKUP(L65,'ESO dumped WayshrineInfo'!$K$3:$L$9999,2,FALSE),"")
),"")</f>
        <v/>
      </c>
      <c r="AA65" t="str">
        <f>IF(AND(Z65&lt;&gt;"",ISNUMBER(Z65),NOT(ISNA(Z65))),VLOOKUP(Z65,'ESO zone constants'!$A$3:$D$9999,4,FALSE),"")</f>
        <v/>
      </c>
      <c r="AC65" s="3" t="str">
        <f>IF(AB65&lt;&gt;"",IF(AB65&lt;&gt;"LIBSETS_DROP_MECHANIC_MONSTER_NAME",VLOOKUP(AB65,'LibSets constants'!$I$4:$L$1003,3,FALSE),""),"")</f>
        <v/>
      </c>
      <c r="AD65" s="3" t="str">
        <f>IF(AB65&lt;&gt;"",IF(AB65&lt;&gt;"LIBSETS_DROP_MECHANIC_MONSTER_NAME",VLOOKUP(AB65,'LibSets constants'!$I$4:$L$1003,4,FALSE),""),"")</f>
        <v/>
      </c>
      <c r="AF65" s="3" t="str">
        <f>IF(AND(G65&lt;&gt;"LIBSETS_SETTYPE_BATTLEGROUND",G65&lt;&gt;"LIBSETS_SETTYPE_SPECIAL"),
IF(AND(AE65&lt;&gt;"",ISNUMBER(AE65),NOT(ISNA(AE65))),AE65,
   IF(AND(M65&lt;&gt;"",ISNUMBER(M65),M65&gt;0,NOT(ISNA(M65))),VLOOKUP(M65,'ESO dumped WayshrineInfo'!$K$3:$L$9999,2,FALSE),"")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5" t="s">
        <v>2673</v>
      </c>
      <c r="BA65" s="85"/>
      <c r="BB65" s="85"/>
      <c r="BC65" s="21" t="str">
        <f t="shared" si="1"/>
        <v>[83] = {wayshrines={-1,-1,-1,}, dlcId=DLC_BASE_GAME</v>
      </c>
      <c r="BD65" s="21" t="str">
        <f t="shared" si="2"/>
        <v>, zoneIds={181}, veteran=false</v>
      </c>
      <c r="BE65" s="21" t="str">
        <f t="shared" si="3"/>
        <v>, setType=LIBSETS_SETTYPE_CYRODIIL</v>
      </c>
      <c r="BF65" s="21" t="str">
        <f t="shared" si="6"/>
        <v>, isProcSetAllowedInPvP=1, dropMechanic={LIBSETS_DROP_MECHANIC_CITY_CYRODIIL_VLASTARUS}</v>
      </c>
      <c r="BG65" s="21" t="str">
        <f t="shared" si="5"/>
        <v>}, --Elf Bane / Elfenfluch   [Cyrodiil]</v>
      </c>
    </row>
    <row r="66" spans="1:59" x14ac:dyDescent="0.25">
      <c r="A66" s="5">
        <v>84</v>
      </c>
      <c r="B66" t="s">
        <v>818</v>
      </c>
      <c r="C66" t="s">
        <v>2584</v>
      </c>
      <c r="D66" s="3">
        <f t="shared" si="0"/>
        <v>84</v>
      </c>
      <c r="G66" s="8" t="s">
        <v>1475</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WayshrineInfo'!$K$3:$N$9999,4,FALSE),"")))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constants'!$B$4:$C$1003,2,FALSE),"")</f>
        <v>Included in base game</v>
      </c>
      <c r="V66" s="33" t="s">
        <v>3372</v>
      </c>
      <c r="Y66" s="65">
        <v>643</v>
      </c>
      <c r="Z66" s="3">
        <f>IF(AND(G66&lt;&gt;"LIBSETS_SETTYPE_BATTLEGROUND",G66&lt;&gt;"LIBSETS_SETTYPE_SPECIAL"),
IF(AND(Y66&lt;&gt;"",ISNUMBER(Y66),NOT(ISNA(Y66))),Y66,
   IF(AND(L66&lt;&gt;"",ISNUMBER(L66),L66&gt;0,NOT(ISNA(L66))),VLOOKUP(L66,'ESO dumped WayshrineInfo'!$K$3:$L$9999,2,FALSE),"")
),"")</f>
        <v>643</v>
      </c>
      <c r="AA66" t="str">
        <f>IF(AND(Z66&lt;&gt;"",ISNUMBER(Z66),NOT(ISNA(Z66))),VLOOKUP(Z66,'ESO zone constants'!$A$3:$D$9999,4,FALSE),"")</f>
        <v>Imperial Sewers</v>
      </c>
      <c r="AB66" s="33" t="s">
        <v>3372</v>
      </c>
      <c r="AC66" s="43"/>
      <c r="AD66" s="43"/>
      <c r="AE66" s="43"/>
      <c r="AF66" s="3" t="str">
        <f>IF(AND(G66&lt;&gt;"LIBSETS_SETTYPE_BATTLEGROUND",G66&lt;&gt;"LIBSETS_SETTYPE_SPECIAL"),
IF(AND(AE66&lt;&gt;"",ISNUMBER(AE66),NOT(ISNA(AE66))),AE66,
   IF(AND(M66&lt;&gt;"",ISNUMBER(M66),M66&gt;0,NOT(ISNA(M66))),VLOOKUP(M66,'ESO dumped WayshrineInfo'!$K$3:$L$9999,2,FALSE),"")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5" t="s">
        <v>2673</v>
      </c>
      <c r="BA66" s="85"/>
      <c r="BB66" s="85"/>
      <c r="BC66" s="21" t="str">
        <f t="shared" si="1"/>
        <v>[84] = {wayshrines={-2,-2,-2,}, traitsNeeded=8, dlcId=DLC_BASE_GAME</v>
      </c>
      <c r="BD66" s="21" t="str">
        <f t="shared" si="2"/>
        <v>, zoneIds={208,643}, veteran=false</v>
      </c>
      <c r="BE66" s="21" t="str">
        <f t="shared" si="3"/>
        <v>, setType=LIBSETS_SETTYPE_CRAFTED</v>
      </c>
      <c r="BF66" s="21" t="str">
        <f t="shared" si="6"/>
        <v>, isProcSetAllowedInPvP=1, dropMechanic={LIBSETS_DROP_MECHANIC_CRAFTED,LIBSETS_DROP_MECHANIC_CRAFTED}</v>
      </c>
      <c r="BG66" s="21" t="str">
        <f t="shared" si="5"/>
        <v>}, --Orgnum\'s Scales / Orgnums Schuppen   [The Earth Forge, Imperial Sewers]</v>
      </c>
    </row>
    <row r="67" spans="1:59" x14ac:dyDescent="0.25">
      <c r="A67" s="12">
        <v>85</v>
      </c>
      <c r="B67" t="s">
        <v>819</v>
      </c>
      <c r="C67" t="s">
        <v>2585</v>
      </c>
      <c r="D67" s="3">
        <f t="shared" ref="D67:D130" si="7">A67</f>
        <v>85</v>
      </c>
      <c r="G67" s="8" t="s">
        <v>1476</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WayshrineInfo'!$K$3:$N$9999,4,FALSE),"")))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constants'!$B$4:$C$1003,2,FALSE),"")</f>
        <v>Included in base game</v>
      </c>
      <c r="V67" s="33" t="s">
        <v>2812</v>
      </c>
      <c r="Y67" s="65"/>
      <c r="Z67" s="3" t="str">
        <f>IF(AND(G67&lt;&gt;"LIBSETS_SETTYPE_BATTLEGROUND",G67&lt;&gt;"LIBSETS_SETTYPE_SPECIAL"),
IF(AND(Y67&lt;&gt;"",ISNUMBER(Y67),NOT(ISNA(Y67))),Y67,
   IF(AND(L67&lt;&gt;"",ISNUMBER(L67),L67&gt;0,NOT(ISNA(L67))),VLOOKUP(L67,'ESO dumped WayshrineInfo'!$K$3:$L$9999,2,FALSE),"")
),"")</f>
        <v/>
      </c>
      <c r="AA67" t="str">
        <f>IF(AND(Z67&lt;&gt;"",ISNUMBER(Z67),NOT(ISNA(Z67))),VLOOKUP(Z67,'ESO zone constants'!$A$3:$D$9999,4,FALSE),"")</f>
        <v/>
      </c>
      <c r="AC67" s="3" t="str">
        <f>IF(AB67&lt;&gt;"",IF(AB67&lt;&gt;"LIBSETS_DROP_MECHANIC_MONSTER_NAME",VLOOKUP(AB67,'LibSets constants'!$I$4:$L$1003,3,FALSE),""),"")</f>
        <v/>
      </c>
      <c r="AD67" s="3" t="str">
        <f>IF(AB67&lt;&gt;"",IF(AB67&lt;&gt;"LIBSETS_DROP_MECHANIC_MONSTER_NAME",VLOOKUP(AB67,'LibSets constants'!$I$4:$L$1003,4,FALSE),""),"")</f>
        <v/>
      </c>
      <c r="AF67" s="3" t="str">
        <f>IF(AND(G67&lt;&gt;"LIBSETS_SETTYPE_BATTLEGROUND",G67&lt;&gt;"LIBSETS_SETTYPE_SPECIAL"),
IF(AND(AE67&lt;&gt;"",ISNUMBER(AE67),NOT(ISNA(AE67))),AE67,
   IF(AND(M67&lt;&gt;"",ISNUMBER(M67),M67&gt;0,NOT(ISNA(M67))),VLOOKUP(M67,'ESO dumped WayshrineInfo'!$K$3:$L$9999,2,FALSE),"")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5" t="s">
        <v>2672</v>
      </c>
      <c r="BA67" s="85"/>
      <c r="BB67" s="85"/>
      <c r="BC67" s="21" t="str">
        <f t="shared" ref="BC67:BC130" si="8">IF(A67="???","--","")&amp;IF(F67&lt;&gt;"Not in the game (anymore)",IF(A67&lt;&gt;"",CONCATENATE("[",A67,"] = {wayshrines={")&amp;IF(K67&lt;&gt;"",CONCATENATE(K67,","),"")&amp;IF(L67&lt;&gt;"",CONCATENATE(L67,","),"")&amp;IF(M67&lt;&gt;"",CONCATENATE(M67,","),"")&amp;CONCATENATE("}")&amp;IF(VALUE(N67)&gt;0,CONCATENATE(", traitsNeeded=",N67),"")&amp;CONCATENATE(", dlcId=",IF(T67&lt;&gt;"",T67,"DLC_BASE_GAME")),""),"")</f>
        <v>[85] = {wayshrines={-1,-1,-1,}, dlcId=DLC_BASE_GAME</v>
      </c>
      <c r="BD67" s="21" t="str">
        <f t="shared" ref="BD67:BD130" si="9">IF(F67&lt;&gt;"Not in the game (anymore)",IF(A67&lt;&gt;"",IF(Q67&lt;&gt;"",CONCATENATE(", zoneIds={",Q67),"")&amp;IF(Z67&lt;&gt;"",CONCATENATE(",",Z67),"")&amp;IF(AF67&lt;&gt;"",CONCATENATE(",",AF67),"")&amp;IF(AK67&lt;&gt;"",CONCATENATE(",",AK67),"")&amp;IF(AP67&lt;&gt;"",CONCATENATE(",",AP67),"")&amp;IF(AU67&lt;&gt;"",CONCATENATE(",",AU67),"")&amp;IF(Q67&lt;&gt;"",CONCATENATE("}",""),"")&amp;IF(OR(I67="true",I67="false",I67&lt;&gt;""), CONCATENATE(", veteran=", I67), ""),""),"")</f>
        <v>, zoneIds={181}, veteran=false</v>
      </c>
      <c r="BE67" s="21" t="str">
        <f t="shared" ref="BE67:BE130" si="10">IF(F67&lt;&gt;"Not in the game (anymore)",IF(A67&lt;&gt;"",", setType="&amp;G67,"")&amp;IF(J67="true",", multiTrialSet=true",""),"")
&amp; IF(AND(H67&lt;&gt;"",ISNUMBER(H67)),", undauntedChestId=" &amp; H67,"")</f>
        <v>, setType=LIBSETS_SETTYPE_CYRODIIL</v>
      </c>
      <c r="BF67" s="21" t="str">
        <f t="shared" ref="BF67:BF98" si="11">IF(F67&lt;&gt;"Not in the game (anymore)",IF(AZ67&lt;&gt;"",", isProcSetAllowedInPvP="&amp; AZ67,"")
&amp; IF(F67&lt;&gt;"Not in the game (anymore)",
  IF(V67&lt;&gt;"",", dropMechanic={"&amp;V67&amp;IF(AB67&lt;&gt;"",","&amp;AB67,"")&amp;IF(AH67&lt;&gt;"",","&amp;AH67,"")&amp;IF(AM67&lt;&gt;"",","&amp;AM67,"")&amp;IF(AR67&lt;&gt;"",","&amp;AR67,"")&amp;IF(AW67&lt;&gt;"",","&amp;AW67,"")&amp;"}"
     &amp;IF(OR(W67&lt;&gt;"",AC67&lt;&gt;"",AI67&lt;&gt;"",AN67&lt;&gt;"",AS67&lt;&gt;"",AX67&lt;&gt;"",X67&lt;&gt;"",AD67&lt;&gt;"",AJ67&lt;&gt;"",AO67&lt;&gt;"",AT67&lt;&gt;"",AY67&lt;&gt;""),", dropMechanicDropLocationNames={"
        &amp; IF(OR(W67&lt;&gt;"",AC67&lt;&gt;"",AI67&lt;&gt;"",AN67&lt;&gt;"",AS67&lt;&gt;"",AX67&lt;&gt;""),"['en']={"&amp;IF(W67&lt;&gt;"","'"&amp;W67&amp;"',","'',")&amp;IF(AC67&lt;&gt;"","'"&amp;AC67&amp;"',","'',")&amp;IF(AI67&lt;&gt;"","'"&amp;AI67&amp;"',","'',")&amp;IF(AN67&lt;&gt;"","'"&amp;AN67&amp;"',","'',")&amp;IF(AS67&lt;&gt;"","'"&amp;AS67&amp;"',","'',")&amp;IF(AX67&lt;&gt;"","'"&amp;AX67&amp;"',","'',")&amp;"},","")
        &amp; IF(OR(X67&lt;&gt;"",AD67&lt;&gt;"",AJ67&lt;&gt;"",AO67&lt;&gt;"",AT67&lt;&gt;"",AY67&lt;&gt;""),"['de']={"&amp;IF(X67&lt;&gt;"","'"&amp;X67&amp;"',","'',")&amp;IF(AD67&lt;&gt;"","'"&amp;AD67&amp;"',","'',")&amp;IF(AJ67&lt;&gt;"","'"&amp;AJ67&amp;"',","'',")&amp;IF(AO67&lt;&gt;"","'"&amp;AO67&amp;"',","'',")&amp;IF(AT67&lt;&gt;"","'"&amp;AT67&amp;"',","'',")&amp;IF(AY67&lt;&gt;"","'"&amp;AY67&amp;"',","'',")&amp;"},","")
     &amp; "}",""),"")),"")</f>
        <v>, dropMechanic={LIBSETS_DROP_MECHANIC_CITY_CYRODIIL_CROPSFORD}</v>
      </c>
      <c r="BG67" s="21" t="str">
        <f t="shared" ref="BG67:BG130" si="12">IF(F67&lt;&gt;"Not in the game (anymore)",
IF(OR(BA67&lt;&gt;"",BB67&lt;&gt;""),", addTooltip={" &amp; IF(BA67&lt;&gt;"","['en']='"&amp; BA67 &amp; "',","")  &amp; IF(AND(BA67&lt;&gt;"",BA67&lt;&gt;BB67), IF(BB67&lt;&gt;"","['de']='"&amp; BB67 &amp; "',",""),"") &amp; "},","")
&amp; "},"
&amp; IF(C67&lt;&gt;"",CONCATENATE(" --",C67," / ",B67,"   [",IF(R67&lt;&gt;"",R67,""),IF(AA67&lt;&gt;"",", "&amp;AA67,""),IF(AG67&lt;&gt;"",", "&amp;AG67,""),IF(AL67&lt;&gt;"",", "&amp;AL67,""),IF(AQ67&lt;&gt;"",", "&amp;AQ67,""),IF(AV67&lt;&gt;"",", "&amp;AV67,""),"]")),"")</f>
        <v>}, --Almalexia\'s Mercy / Almalexias Gnade   [Cyrodiil]</v>
      </c>
    </row>
    <row r="68" spans="1:59" x14ac:dyDescent="0.25">
      <c r="A68" s="12">
        <v>86</v>
      </c>
      <c r="B68" t="s">
        <v>820</v>
      </c>
      <c r="C68" t="s">
        <v>2586</v>
      </c>
      <c r="D68" s="3">
        <f t="shared" si="7"/>
        <v>86</v>
      </c>
      <c r="G68" s="8" t="s">
        <v>1481</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WayshrineInfo'!$K$3:$N$9999,4,FALSE),"")))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constants'!$B$4:$C$1003,2,FALSE),"")</f>
        <v>Included in base game</v>
      </c>
      <c r="V68" s="33" t="s">
        <v>1561</v>
      </c>
      <c r="Y68" s="65"/>
      <c r="Z68" s="3">
        <f>IF(AND(G68&lt;&gt;"LIBSETS_SETTYPE_BATTLEGROUND",G68&lt;&gt;"LIBSETS_SETTYPE_SPECIAL"),
IF(AND(Y68&lt;&gt;"",ISNUMBER(Y68),NOT(ISNA(Y68))),Y68,
   IF(AND(L68&lt;&gt;"",ISNUMBER(L68),L68&gt;0,NOT(ISNA(L68))),VLOOKUP(L68,'ESO dumped WayshrineInfo'!$K$3:$L$9999,2,FALSE),"")
),"")</f>
        <v>381</v>
      </c>
      <c r="AA68" t="str">
        <f>IF(AND(Z68&lt;&gt;"",ISNUMBER(Z68),NOT(ISNA(Z68))),VLOOKUP(Z68,'ESO zone constants'!$A$3:$D$9999,4,FALSE),"")</f>
        <v>Auridon</v>
      </c>
      <c r="AB68" s="33" t="s">
        <v>1562</v>
      </c>
      <c r="AC68" s="43"/>
      <c r="AD68" s="43"/>
      <c r="AE68" s="43"/>
      <c r="AF68" s="3">
        <f>IF(AND(G68&lt;&gt;"LIBSETS_SETTYPE_BATTLEGROUND",G68&lt;&gt;"LIBSETS_SETTYPE_SPECIAL"),
IF(AND(AE68&lt;&gt;"",ISNUMBER(AE68),NOT(ISNA(AE68))),AE68,
   IF(AND(M68&lt;&gt;"",ISNUMBER(M68),M68&gt;0,NOT(ISNA(M68))),VLOOKUP(M68,'ESO dumped WayshrineInfo'!$K$3:$L$9999,2,FALSE),"")
),"")</f>
        <v>381</v>
      </c>
      <c r="AG68" t="str">
        <f>IF(AND(AF68&lt;&gt;"",ISNUMBER(AF68),NOT(ISNA(AF68))),VLOOKUP(AF68,'ESO zone constants'!$A$3:$D$9999,4,FALSE),"")</f>
        <v>Auridon</v>
      </c>
      <c r="AH68" s="44" t="s">
        <v>1563</v>
      </c>
      <c r="AI68" s="43"/>
      <c r="AJ68" s="43"/>
      <c r="AK68" s="3">
        <f>IF(AND(G68&lt;&gt;"LIBSETS_SETTYPE_BATTLEGROUND",G68&lt;&gt;"LIBSETS_SETTYPE_SPECIAL"),IF(AL68&lt;&gt;"",VLOOKUP(AL68,'ESO zone constants'!$D$3:$H$4953,5,FALSE),""),"")</f>
        <v>381</v>
      </c>
      <c r="AL68" t="s">
        <v>264</v>
      </c>
      <c r="AM68" s="44" t="s">
        <v>1564</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5" t="s">
        <v>2672</v>
      </c>
      <c r="BA68" s="85"/>
      <c r="BB68" s="85"/>
      <c r="BC68" s="21" t="str">
        <f t="shared" si="8"/>
        <v>[86] = {wayshrines={121,121,121,}, dlcId=DLC_BASE_GAME</v>
      </c>
      <c r="BD68" s="21" t="str">
        <f t="shared" si="9"/>
        <v>, zoneIds={381,381,381,381}, veteran=false</v>
      </c>
      <c r="BE68" s="21" t="str">
        <f t="shared" si="10"/>
        <v>, setType=LIBSETS_SETTYPE_OVERLAND</v>
      </c>
      <c r="BF68" s="21" t="str">
        <f t="shared" si="11"/>
        <v>, dropMechanic={LIBSETS_DROP_MECHANIC_OVERLAND_BOSS_DELVE,LIBSETS_DROP_MECHANIC_OVERLAND_WORLDBOSS,LIBSETS_DROP_MECHANIC_OVERLAND_BOSS_PUBLIC_DUNGEON,LIBSETS_DROP_MECHANIC_OVERLAND_CHEST}</v>
      </c>
      <c r="BG68" s="21" t="str">
        <f t="shared" si="12"/>
        <v>}, --Queen\'s Elegance / Eleganz der Königin   [Auridon, Auridon, Auridon, Auridon]</v>
      </c>
    </row>
    <row r="69" spans="1:59" x14ac:dyDescent="0.25">
      <c r="A69" s="5">
        <v>87</v>
      </c>
      <c r="B69" t="s">
        <v>821</v>
      </c>
      <c r="C69" t="s">
        <v>822</v>
      </c>
      <c r="D69" s="3">
        <f t="shared" si="7"/>
        <v>87</v>
      </c>
      <c r="G69" s="8" t="s">
        <v>1475</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WayshrineInfo'!$K$3:$N$9999,4,FALSE),"")))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constants'!$B$4:$C$1003,2,FALSE),"")</f>
        <v>Included in base game</v>
      </c>
      <c r="V69" s="33" t="s">
        <v>3372</v>
      </c>
      <c r="Y69" s="65">
        <v>643</v>
      </c>
      <c r="Z69" s="3">
        <f>IF(AND(G69&lt;&gt;"LIBSETS_SETTYPE_BATTLEGROUND",G69&lt;&gt;"LIBSETS_SETTYPE_SPECIAL"),
IF(AND(Y69&lt;&gt;"",ISNUMBER(Y69),NOT(ISNA(Y69))),Y69,
   IF(AND(L69&lt;&gt;"",ISNUMBER(L69),L69&gt;0,NOT(ISNA(L69))),VLOOKUP(L69,'ESO dumped WayshrineInfo'!$K$3:$L$9999,2,FALSE),"")
),"")</f>
        <v>643</v>
      </c>
      <c r="AA69" t="str">
        <f>IF(AND(Z69&lt;&gt;"",ISNUMBER(Z69),NOT(ISNA(Z69))),VLOOKUP(Z69,'ESO zone constants'!$A$3:$D$9999,4,FALSE),"")</f>
        <v>Imperial Sewers</v>
      </c>
      <c r="AB69" s="33" t="s">
        <v>3372</v>
      </c>
      <c r="AF69" s="3" t="str">
        <f>IF(AND(G69&lt;&gt;"LIBSETS_SETTYPE_BATTLEGROUND",G69&lt;&gt;"LIBSETS_SETTYPE_SPECIAL"),
IF(AND(AE69&lt;&gt;"",ISNUMBER(AE69),NOT(ISNA(AE69))),AE69,
   IF(AND(M69&lt;&gt;"",ISNUMBER(M69),M69&gt;0,NOT(ISNA(M69))),VLOOKUP(M69,'ESO dumped WayshrineInfo'!$K$3:$L$9999,2,FALSE),"")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5" t="s">
        <v>2673</v>
      </c>
      <c r="BA69" s="85"/>
      <c r="BB69" s="85"/>
      <c r="BC69" s="21" t="str">
        <f t="shared" si="8"/>
        <v>[87] = {wayshrines={-2,-2,-2,}, traitsNeeded=8, dlcId=DLC_BASE_GAME</v>
      </c>
      <c r="BD69" s="21" t="str">
        <f t="shared" si="9"/>
        <v>, zoneIds={267,643}, veteran=false</v>
      </c>
      <c r="BE69" s="21" t="str">
        <f t="shared" si="10"/>
        <v>, setType=LIBSETS_SETTYPE_CRAFTED</v>
      </c>
      <c r="BF69" s="21" t="str">
        <f t="shared" si="11"/>
        <v>, isProcSetAllowedInPvP=1, dropMechanic={LIBSETS_DROP_MECHANIC_CRAFTED,LIBSETS_DROP_MECHANIC_CRAFTED}</v>
      </c>
      <c r="BG69" s="21" t="str">
        <f t="shared" si="12"/>
        <v>}, --Eyes of Mara / Augen von Mara   [Eyevea, Imperial Sewers]</v>
      </c>
    </row>
    <row r="70" spans="1:59" x14ac:dyDescent="0.25">
      <c r="A70" s="12">
        <v>88</v>
      </c>
      <c r="B70" t="s">
        <v>823</v>
      </c>
      <c r="C70" t="s">
        <v>824</v>
      </c>
      <c r="D70" s="3">
        <f t="shared" si="7"/>
        <v>88</v>
      </c>
      <c r="G70" s="8" t="s">
        <v>1473</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WayshrineInfo'!$K$3:$N$9999,4,FALSE),"")))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constants'!$B$4:$C$1003,2,FALSE),"")</f>
        <v>Included in base game</v>
      </c>
      <c r="V70" s="33" t="s">
        <v>1557</v>
      </c>
      <c r="Y70" s="65"/>
      <c r="Z70" s="3">
        <f>IF(AND(G70&lt;&gt;"LIBSETS_SETTYPE_BATTLEGROUND",G70&lt;&gt;"LIBSETS_SETTYPE_SPECIAL"),
IF(AND(Y70&lt;&gt;"",ISNUMBER(Y70),NOT(ISNA(Y70))),Y70,
   IF(AND(L70&lt;&gt;"",ISNUMBER(L70),L70&gt;0,NOT(ISNA(L70))),VLOOKUP(L70,'ESO dumped WayshrineInfo'!$K$3:$L$9999,2,FALSE),"")
),"")</f>
        <v>888</v>
      </c>
      <c r="AA70" t="str">
        <f>IF(AND(Z70&lt;&gt;"",ISNUMBER(Z70),NOT(ISNA(Z70))),VLOOKUP(Z70,'ESO zone constants'!$A$3:$D$9999,4,FALSE),"")</f>
        <v>Craglorn</v>
      </c>
      <c r="AB70" s="33" t="s">
        <v>1557</v>
      </c>
      <c r="AC70" s="3" t="str">
        <f>IF(AB70&lt;&gt;"",IF(AB70&lt;&gt;"LIBSETS_DROP_MECHANIC_MONSTER_NAME",VLOOKUP(AB70,'LibSets constants'!$I$4:$L$1003,3,FALSE),""),"")</f>
        <v>Arena stage chest</v>
      </c>
      <c r="AD70" s="3" t="str">
        <f>IF(AB70&lt;&gt;"",IF(AB70&lt;&gt;"LIBSETS_DROP_MECHANIC_MONSTER_NAME",VLOOKUP(AB70,'LibSets constants'!$I$4:$L$1003,4,FALSE),""),"")</f>
        <v>Arena-Phasen Schatztruhe</v>
      </c>
      <c r="AF70" s="3">
        <f>IF(AND(G70&lt;&gt;"LIBSETS_SETTYPE_BATTLEGROUND",G70&lt;&gt;"LIBSETS_SETTYPE_SPECIAL"),
IF(AND(AE70&lt;&gt;"",ISNUMBER(AE70),NOT(ISNA(AE70))),AE70,
   IF(AND(M70&lt;&gt;"",ISNUMBER(M70),M70&gt;0,NOT(ISNA(M70))),VLOOKUP(M70,'ESO dumped WayshrineInfo'!$K$3:$L$9999,2,FALSE),"")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5" t="s">
        <v>2673</v>
      </c>
      <c r="BA70" s="85"/>
      <c r="BB70" s="85"/>
      <c r="BC70" s="21" t="str">
        <f t="shared" si="8"/>
        <v>[88] = {wayshrines={270,270,270,}, dlcId=DLC_BASE_GAME</v>
      </c>
      <c r="BD70" s="21" t="str">
        <f t="shared" si="9"/>
        <v>, zoneIds={635,888,888}, veteran=false</v>
      </c>
      <c r="BE70" s="21" t="str">
        <f t="shared" si="10"/>
        <v>, setType=LIBSETS_SETTYPE_ARENA</v>
      </c>
      <c r="BF70" s="21" t="str">
        <f t="shared" si="11"/>
        <v>, isProcSetAllowedInPvP=1, dropMechanic={LIBSETS_DROP_MECHANIC_ARENA_STAGE_CHEST,LIBSETS_DROP_MECHANIC_ARENA_STAGE_CHEST}, dropMechanicDropLocationNames={['en']={'','Arena stage chest','','','','',},['de']={'','Arena-Phasen Schatztruhe','','','','',},}</v>
      </c>
      <c r="BG70" s="21" t="str">
        <f t="shared" si="12"/>
        <v>}, --Robes of Destruction Mastery / Roben der Zerstörungsbeherrschung   [Dragonstar Arena, Craglorn, Craglorn]</v>
      </c>
    </row>
    <row r="71" spans="1:59" x14ac:dyDescent="0.25">
      <c r="A71" s="12">
        <v>89</v>
      </c>
      <c r="B71" t="s">
        <v>825</v>
      </c>
      <c r="C71" t="s">
        <v>826</v>
      </c>
      <c r="D71" s="3">
        <f t="shared" si="7"/>
        <v>89</v>
      </c>
      <c r="G71" s="8" t="s">
        <v>1476</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WayshrineInfo'!$K$3:$N$9999,4,FALSE),"")))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constants'!$B$4:$C$1003,2,FALSE),"")</f>
        <v>Included in base game</v>
      </c>
      <c r="V71" s="33" t="s">
        <v>1534</v>
      </c>
      <c r="Y71" s="65"/>
      <c r="Z71" s="3" t="str">
        <f>IF(AND(G71&lt;&gt;"LIBSETS_SETTYPE_BATTLEGROUND",G71&lt;&gt;"LIBSETS_SETTYPE_SPECIAL"),
IF(AND(Y71&lt;&gt;"",ISNUMBER(Y71),NOT(ISNA(Y71))),Y71,
   IF(AND(L71&lt;&gt;"",ISNUMBER(L71),L71&gt;0,NOT(ISNA(L71))),VLOOKUP(L71,'ESO dumped WayshrineInfo'!$K$3:$L$9999,2,FALSE),"")
),"")</f>
        <v/>
      </c>
      <c r="AA71" t="str">
        <f>IF(AND(Z71&lt;&gt;"",ISNUMBER(Z71),NOT(ISNA(Z71))),VLOOKUP(Z71,'ESO zone constants'!$A$3:$D$9999,4,FALSE),"")</f>
        <v/>
      </c>
      <c r="AC71" s="43" t="str">
        <f>IF(AB71&lt;&gt;"",IF(AB71&lt;&gt;"LIBSETS_DROP_MECHANIC_MONSTER_NAME",VLOOKUP(AB71,'LibSets constants'!$I$4:$L$1003,3,FALSE),""),"")</f>
        <v/>
      </c>
      <c r="AD71" s="43" t="str">
        <f>IF(AB71&lt;&gt;"",IF(AB71&lt;&gt;"LIBSETS_DROP_MECHANIC_MONSTER_NAME",VLOOKUP(AB71,'LibSets constants'!$I$4:$L$1003,4,FALSE),""),"")</f>
        <v/>
      </c>
      <c r="AE71" s="43"/>
      <c r="AF71" s="3" t="str">
        <f>IF(AND(G71&lt;&gt;"LIBSETS_SETTYPE_BATTLEGROUND",G71&lt;&gt;"LIBSETS_SETTYPE_SPECIAL"),
IF(AND(AE71&lt;&gt;"",ISNUMBER(AE71),NOT(ISNA(AE71))),AE71,
   IF(AND(M71&lt;&gt;"",ISNUMBER(M71),M71&gt;0,NOT(ISNA(M71))),VLOOKUP(M71,'ESO dumped WayshrineInfo'!$K$3:$L$9999,2,FALSE),"")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5" t="s">
        <v>2672</v>
      </c>
      <c r="BA71" s="85"/>
      <c r="BB71" s="85"/>
      <c r="BC71" s="21" t="str">
        <f t="shared" si="8"/>
        <v>[89] = {wayshrines={-1,-1,-1,}, dlcId=DLC_BASE_GAME</v>
      </c>
      <c r="BD71" s="21" t="str">
        <f t="shared" si="9"/>
        <v>, zoneIds={181}, veteran=false</v>
      </c>
      <c r="BE71" s="21" t="str">
        <f t="shared" si="10"/>
        <v>, setType=LIBSETS_SETTYPE_CYRODIIL</v>
      </c>
      <c r="BF71" s="21" t="str">
        <f t="shared" si="11"/>
        <v>, dropMechanic={LIBSETS_DROP_MECHANIC_CITY_CYRODIIL_BRUMA}</v>
      </c>
      <c r="BG71" s="21" t="str">
        <f t="shared" si="12"/>
        <v>}, --Sentry / Wachposten   [Cyrodiil]</v>
      </c>
    </row>
    <row r="72" spans="1:59" x14ac:dyDescent="0.25">
      <c r="A72" s="12">
        <v>90</v>
      </c>
      <c r="B72" t="s">
        <v>827</v>
      </c>
      <c r="C72" t="s">
        <v>2587</v>
      </c>
      <c r="D72" s="3">
        <f t="shared" si="7"/>
        <v>90</v>
      </c>
      <c r="G72" s="8" t="s">
        <v>1481</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WayshrineInfo'!$K$3:$N$9999,4,FALSE),"")))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constants'!$B$4:$C$1003,2,FALSE),"")</f>
        <v>Included in base game</v>
      </c>
      <c r="V72" s="33" t="s">
        <v>1561</v>
      </c>
      <c r="Y72" s="65"/>
      <c r="Z72" s="3">
        <f>IF(AND(G72&lt;&gt;"LIBSETS_SETTYPE_BATTLEGROUND",G72&lt;&gt;"LIBSETS_SETTYPE_SPECIAL"),
IF(AND(Y72&lt;&gt;"",ISNUMBER(Y72),NOT(ISNA(Y72))),Y72,
   IF(AND(L72&lt;&gt;"",ISNUMBER(L72),L72&gt;0,NOT(ISNA(L72))),VLOOKUP(L72,'ESO dumped WayshrineInfo'!$K$3:$L$9999,2,FALSE),"")
),"")</f>
        <v>382</v>
      </c>
      <c r="AA72" t="str">
        <f>IF(AND(Z72&lt;&gt;"",ISNUMBER(Z72),NOT(ISNA(Z72))),VLOOKUP(Z72,'ESO zone constants'!$A$3:$D$9999,4,FALSE),"")</f>
        <v>Reaper's March</v>
      </c>
      <c r="AB72" s="33" t="s">
        <v>1562</v>
      </c>
      <c r="AC72" s="43"/>
      <c r="AD72" s="43"/>
      <c r="AE72" s="43"/>
      <c r="AF72" s="3">
        <f>IF(AND(G72&lt;&gt;"LIBSETS_SETTYPE_BATTLEGROUND",G72&lt;&gt;"LIBSETS_SETTYPE_SPECIAL"),
IF(AND(AE72&lt;&gt;"",ISNUMBER(AE72),NOT(ISNA(AE72))),AE72,
   IF(AND(M72&lt;&gt;"",ISNUMBER(M72),M72&gt;0,NOT(ISNA(M72))),VLOOKUP(M72,'ESO dumped WayshrineInfo'!$K$3:$L$9999,2,FALSE),"")
),"")</f>
        <v>382</v>
      </c>
      <c r="AG72" t="str">
        <f>IF(AND(AF72&lt;&gt;"",ISNUMBER(AF72),NOT(ISNA(AF72))),VLOOKUP(AF72,'ESO zone constants'!$A$3:$D$9999,4,FALSE),"")</f>
        <v>Reaper's March</v>
      </c>
      <c r="AH72" s="44" t="s">
        <v>1563</v>
      </c>
      <c r="AI72" s="43"/>
      <c r="AJ72" s="43"/>
      <c r="AK72" s="3">
        <f>IF(AND(G72&lt;&gt;"LIBSETS_SETTYPE_BATTLEGROUND",G72&lt;&gt;"LIBSETS_SETTYPE_SPECIAL"),IF(AL72&lt;&gt;"",VLOOKUP(AL72,'ESO zone constants'!$D$3:$H$4953,5,FALSE),""),"")</f>
        <v>382</v>
      </c>
      <c r="AL72" t="s">
        <v>265</v>
      </c>
      <c r="AM72" s="44" t="s">
        <v>1564</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5" t="s">
        <v>2672</v>
      </c>
      <c r="BA72" s="85"/>
      <c r="BB72" s="85"/>
      <c r="BC72" s="21" t="str">
        <f t="shared" si="8"/>
        <v>[90] = {wayshrines={162,162,162,}, dlcId=DLC_BASE_GAME</v>
      </c>
      <c r="BD72" s="21" t="str">
        <f t="shared" si="9"/>
        <v>, zoneIds={382,382,382,382}, veteran=false</v>
      </c>
      <c r="BE72" s="21" t="str">
        <f t="shared" si="10"/>
        <v>, setType=LIBSETS_SETTYPE_OVERLAND</v>
      </c>
      <c r="BF72" s="21" t="str">
        <f t="shared" si="11"/>
        <v>, dropMechanic={LIBSETS_DROP_MECHANIC_OVERLAND_BOSS_DELVE,LIBSETS_DROP_MECHANIC_OVERLAND_WORLDBOSS,LIBSETS_DROP_MECHANIC_OVERLAND_BOSS_PUBLIC_DUNGEON,LIBSETS_DROP_MECHANIC_OVERLAND_CHEST}</v>
      </c>
      <c r="BG72" s="21" t="str">
        <f t="shared" si="12"/>
        <v>}, --Senche\'s Bite / Biss des Senche   [Reaper's March, Reaper's March, Reaper's March, Reaper's March]</v>
      </c>
    </row>
    <row r="73" spans="1:59" x14ac:dyDescent="0.25">
      <c r="A73" s="12">
        <v>91</v>
      </c>
      <c r="B73" t="s">
        <v>828</v>
      </c>
      <c r="C73" t="s">
        <v>2588</v>
      </c>
      <c r="D73" s="3">
        <f t="shared" si="7"/>
        <v>91</v>
      </c>
      <c r="G73" s="8" t="s">
        <v>1478</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WayshrineInfo'!$K$3:$N$9999,4,FALSE),"")))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constants'!$B$4:$C$1003,2,FALSE),"")</f>
        <v>Included in base game</v>
      </c>
      <c r="V73" s="33" t="s">
        <v>3369</v>
      </c>
      <c r="Y73" s="65"/>
      <c r="Z73" s="3">
        <f>IF(AND(G73&lt;&gt;"LIBSETS_SETTYPE_BATTLEGROUND",G73&lt;&gt;"LIBSETS_SETTYPE_SPECIAL"),
IF(AND(Y73&lt;&gt;"",ISNUMBER(Y73),NOT(ISNA(Y73))),Y73,
   IF(AND(L73&lt;&gt;"",ISNUMBER(L73),L73&gt;0,NOT(ISNA(L73))),VLOOKUP(L73,'ESO dumped WayshrineInfo'!$K$3:$L$9999,2,FALSE),"")
),"")</f>
        <v>347</v>
      </c>
      <c r="AA73" t="str">
        <f>IF(AND(Z73&lt;&gt;"",ISNUMBER(Z73),NOT(ISNA(Z73))),VLOOKUP(Z73,'ESO zone constants'!$A$3:$D$9999,4,FALSE),"")</f>
        <v>Coldharbour</v>
      </c>
      <c r="AB73" s="33" t="s">
        <v>3369</v>
      </c>
      <c r="AC73" s="43"/>
      <c r="AD73" s="43"/>
      <c r="AE73" s="43"/>
      <c r="AF73" s="3">
        <f>IF(AND(G73&lt;&gt;"LIBSETS_SETTYPE_BATTLEGROUND",G73&lt;&gt;"LIBSETS_SETTYPE_SPECIAL"),
IF(AND(AE73&lt;&gt;"",ISNUMBER(AE73),NOT(ISNA(AE73))),AE73,
   IF(AND(M73&lt;&gt;"",ISNUMBER(M73),M73&gt;0,NOT(ISNA(M73))),VLOOKUP(M73,'ESO dumped WayshrineInfo'!$K$3:$L$9999,2,FALSE),"")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5" t="s">
        <v>2672</v>
      </c>
      <c r="BA73" s="85"/>
      <c r="BB73" s="85"/>
      <c r="BC73" s="21" t="str">
        <f t="shared" si="8"/>
        <v>[91] = {wayshrines={184,184,184,}, dlcId=DLC_BASE_GAME</v>
      </c>
      <c r="BD73" s="21" t="str">
        <f t="shared" si="9"/>
        <v>, zoneIds={11,347,347}, veteran=false</v>
      </c>
      <c r="BE73" s="21" t="str">
        <f t="shared" si="10"/>
        <v>, setType=LIBSETS_SETTYPE_DUNGEON</v>
      </c>
      <c r="BF73" s="21" t="str">
        <f t="shared" si="11"/>
        <v>, dropMechanic={LIBSETS_DROP_MECHANIC_GROUP_DUNGEON_BOSS,LIBSETS_DROP_MECHANIC_GROUP_DUNGEON_BOSS}</v>
      </c>
      <c r="BG73" s="21" t="str">
        <f t="shared" si="12"/>
        <v>}, --Oblivion\'s Edge / Vorteil des Vergessens   [Vaults of Madness, Coldharbour, Coldharbour]</v>
      </c>
    </row>
    <row r="74" spans="1:59" x14ac:dyDescent="0.25">
      <c r="A74" s="5">
        <v>92</v>
      </c>
      <c r="B74" t="s">
        <v>829</v>
      </c>
      <c r="C74" t="s">
        <v>2589</v>
      </c>
      <c r="D74" s="3">
        <f t="shared" si="7"/>
        <v>92</v>
      </c>
      <c r="G74" s="8" t="s">
        <v>1475</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WayshrineInfo'!$K$3:$N$9999,4,FALSE),"")))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constants'!$B$4:$C$1003,2,FALSE),"")</f>
        <v>Included in base game</v>
      </c>
      <c r="V74" s="33" t="s">
        <v>3372</v>
      </c>
      <c r="Y74" s="65">
        <v>643</v>
      </c>
      <c r="Z74" s="3">
        <f>IF(AND(G74&lt;&gt;"LIBSETS_SETTYPE_BATTLEGROUND",G74&lt;&gt;"LIBSETS_SETTYPE_SPECIAL"),
IF(AND(Y74&lt;&gt;"",ISNUMBER(Y74),NOT(ISNA(Y74))),Y74,
   IF(AND(L74&lt;&gt;"",ISNUMBER(L74),L74&gt;0,NOT(ISNA(L74))),VLOOKUP(L74,'ESO dumped WayshrineInfo'!$K$3:$L$9999,2,FALSE),"")
),"")</f>
        <v>643</v>
      </c>
      <c r="AA74" t="str">
        <f>IF(AND(Z74&lt;&gt;"",ISNUMBER(Z74),NOT(ISNA(Z74))),VLOOKUP(Z74,'ESO zone constants'!$A$3:$D$9999,4,FALSE),"")</f>
        <v>Imperial Sewers</v>
      </c>
      <c r="AB74" s="33" t="s">
        <v>3372</v>
      </c>
      <c r="AC74" s="43"/>
      <c r="AD74" s="43"/>
      <c r="AE74" s="43"/>
      <c r="AF74" s="3" t="str">
        <f>IF(AND(G74&lt;&gt;"LIBSETS_SETTYPE_BATTLEGROUND",G74&lt;&gt;"LIBSETS_SETTYPE_SPECIAL"),
IF(AND(AE74&lt;&gt;"",ISNUMBER(AE74),NOT(ISNA(AE74))),AE74,
   IF(AND(M74&lt;&gt;"",ISNUMBER(M74),M74&gt;0,NOT(ISNA(M74))),VLOOKUP(M74,'ESO dumped WayshrineInfo'!$K$3:$L$9999,2,FALSE),"")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5" t="s">
        <v>2672</v>
      </c>
      <c r="BA74" s="85"/>
      <c r="BB74" s="85"/>
      <c r="BC74" s="21" t="str">
        <f t="shared" si="8"/>
        <v>[92] = {wayshrines={-2,-2,-2,}, traitsNeeded=8, dlcId=DLC_BASE_GAME</v>
      </c>
      <c r="BD74" s="21" t="str">
        <f t="shared" si="9"/>
        <v>, zoneIds={208,643}, veteran=false</v>
      </c>
      <c r="BE74" s="21" t="str">
        <f t="shared" si="10"/>
        <v>, setType=LIBSETS_SETTYPE_CRAFTED</v>
      </c>
      <c r="BF74" s="21" t="str">
        <f t="shared" si="11"/>
        <v>, dropMechanic={LIBSETS_DROP_MECHANIC_CRAFTED,LIBSETS_DROP_MECHANIC_CRAFTED}</v>
      </c>
      <c r="BG74" s="21" t="str">
        <f t="shared" si="12"/>
        <v>}, --Kagrenac\'s Hope / Kagrenacs Hoffnung   [The Earth Forge, Imperial Sewers]</v>
      </c>
    </row>
    <row r="75" spans="1:59" x14ac:dyDescent="0.25">
      <c r="A75" s="12">
        <v>93</v>
      </c>
      <c r="B75" t="s">
        <v>830</v>
      </c>
      <c r="C75" t="s">
        <v>2590</v>
      </c>
      <c r="D75" s="3">
        <f t="shared" si="7"/>
        <v>93</v>
      </c>
      <c r="G75" s="8" t="s">
        <v>1481</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WayshrineInfo'!$K$3:$N$9999,4,FALSE),"")))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constants'!$B$4:$C$1003,2,FALSE),"")</f>
        <v>Included in base game</v>
      </c>
      <c r="V75" s="33" t="s">
        <v>1561</v>
      </c>
      <c r="Y75" s="65"/>
      <c r="Z75" s="3">
        <f>IF(AND(G75&lt;&gt;"LIBSETS_SETTYPE_BATTLEGROUND",G75&lt;&gt;"LIBSETS_SETTYPE_SPECIAL"),
IF(AND(Y75&lt;&gt;"",ISNUMBER(Y75),NOT(ISNA(Y75))),Y75,
   IF(AND(L75&lt;&gt;"",ISNUMBER(L75),L75&gt;0,NOT(ISNA(L75))),VLOOKUP(L75,'ESO dumped WayshrineInfo'!$K$3:$L$9999,2,FALSE),"")
),"")</f>
        <v>19</v>
      </c>
      <c r="AA75" t="str">
        <f>IF(AND(Z75&lt;&gt;"",ISNUMBER(Z75),NOT(ISNA(Z75))),VLOOKUP(Z75,'ESO zone constants'!$A$3:$D$9999,4,FALSE),"")</f>
        <v>Stormhaven</v>
      </c>
      <c r="AB75" s="33" t="s">
        <v>1562</v>
      </c>
      <c r="AC75" s="43"/>
      <c r="AD75" s="43"/>
      <c r="AE75" s="43"/>
      <c r="AF75" s="3">
        <f>IF(AND(G75&lt;&gt;"LIBSETS_SETTYPE_BATTLEGROUND",G75&lt;&gt;"LIBSETS_SETTYPE_SPECIAL"),
IF(AND(AE75&lt;&gt;"",ISNUMBER(AE75),NOT(ISNA(AE75))),AE75,
   IF(AND(M75&lt;&gt;"",ISNUMBER(M75),M75&gt;0,NOT(ISNA(M75))),VLOOKUP(M75,'ESO dumped WayshrineInfo'!$K$3:$L$9999,2,FALSE),"")
),"")</f>
        <v>19</v>
      </c>
      <c r="AG75" t="str">
        <f>IF(AND(AF75&lt;&gt;"",ISNUMBER(AF75),NOT(ISNA(AF75))),VLOOKUP(AF75,'ESO zone constants'!$A$3:$D$9999,4,FALSE),"")</f>
        <v>Stormhaven</v>
      </c>
      <c r="AH75" s="44" t="s">
        <v>1563</v>
      </c>
      <c r="AI75" s="43"/>
      <c r="AJ75" s="43"/>
      <c r="AK75" s="3">
        <f>IF(AND(G75&lt;&gt;"LIBSETS_SETTYPE_BATTLEGROUND",G75&lt;&gt;"LIBSETS_SETTYPE_SPECIAL"),IF(AL75&lt;&gt;"",VLOOKUP(AL75,'ESO zone constants'!$D$3:$H$4953,5,FALSE),""),"")</f>
        <v>19</v>
      </c>
      <c r="AL75" t="s">
        <v>104</v>
      </c>
      <c r="AM75" s="44" t="s">
        <v>1564</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5" t="s">
        <v>2672</v>
      </c>
      <c r="BA75" s="85"/>
      <c r="BB75" s="85"/>
      <c r="BC75" s="21" t="str">
        <f t="shared" si="8"/>
        <v>[93] = {wayshrines={17,17,17,}, dlcId=DLC_BASE_GAME</v>
      </c>
      <c r="BD75" s="21" t="str">
        <f t="shared" si="9"/>
        <v>, zoneIds={19,19,19,19}, veteran=false</v>
      </c>
      <c r="BE75" s="21" t="str">
        <f t="shared" si="10"/>
        <v>, setType=LIBSETS_SETTYPE_OVERLAND</v>
      </c>
      <c r="BF75" s="21" t="str">
        <f t="shared" si="11"/>
        <v>, dropMechanic={LIBSETS_DROP_MECHANIC_OVERLAND_BOSS_DELVE,LIBSETS_DROP_MECHANIC_OVERLAND_WORLDBOSS,LIBSETS_DROP_MECHANIC_OVERLAND_BOSS_PUBLIC_DUNGEON,LIBSETS_DROP_MECHANIC_OVERLAND_CHEST}</v>
      </c>
      <c r="BG75" s="21" t="str">
        <f t="shared" si="12"/>
        <v>}, --Storm Knight\'s Plate / Wut des Sturmritters   [Stormhaven, Stormhaven, Stormhaven, Stormhaven]</v>
      </c>
    </row>
    <row r="76" spans="1:59" x14ac:dyDescent="0.25">
      <c r="A76" s="12">
        <v>94</v>
      </c>
      <c r="B76" t="s">
        <v>831</v>
      </c>
      <c r="C76" t="s">
        <v>2591</v>
      </c>
      <c r="D76" s="3">
        <f t="shared" si="7"/>
        <v>94</v>
      </c>
      <c r="E76" s="42"/>
      <c r="G76" s="8" t="s">
        <v>1481</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WayshrineInfo'!$K$3:$N$9999,4,FALSE),"")))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constants'!$B$4:$C$1003,2,FALSE),"")</f>
        <v>Included in base game</v>
      </c>
      <c r="V76" s="33" t="s">
        <v>1561</v>
      </c>
      <c r="Y76" s="65"/>
      <c r="Z76" s="3">
        <f>IF(AND(G76&lt;&gt;"LIBSETS_SETTYPE_BATTLEGROUND",G76&lt;&gt;"LIBSETS_SETTYPE_SPECIAL"),
IF(AND(Y76&lt;&gt;"",ISNUMBER(Y76),NOT(ISNA(Y76))),Y76,
   IF(AND(L76&lt;&gt;"",ISNUMBER(L76),L76&gt;0,NOT(ISNA(L76))),VLOOKUP(L76,'ESO dumped WayshrineInfo'!$K$3:$L$9999,2,FALSE),"")
),"")</f>
        <v>347</v>
      </c>
      <c r="AA76" t="str">
        <f>IF(AND(Z76&lt;&gt;"",ISNUMBER(Z76),NOT(ISNA(Z76))),VLOOKUP(Z76,'ESO zone constants'!$A$3:$D$9999,4,FALSE),"")</f>
        <v>Coldharbour</v>
      </c>
      <c r="AB76" s="33" t="s">
        <v>1562</v>
      </c>
      <c r="AC76" s="43"/>
      <c r="AD76" s="43"/>
      <c r="AE76" s="43"/>
      <c r="AF76" s="3">
        <f>IF(AND(G76&lt;&gt;"LIBSETS_SETTYPE_BATTLEGROUND",G76&lt;&gt;"LIBSETS_SETTYPE_SPECIAL"),
IF(AND(AE76&lt;&gt;"",ISNUMBER(AE76),NOT(ISNA(AE76))),AE76,
   IF(AND(M76&lt;&gt;"",ISNUMBER(M76),M76&gt;0,NOT(ISNA(M76))),VLOOKUP(M76,'ESO dumped WayshrineInfo'!$K$3:$L$9999,2,FALSE),"")
),"")</f>
        <v>347</v>
      </c>
      <c r="AG76" t="str">
        <f>IF(AND(AF76&lt;&gt;"",ISNUMBER(AF76),NOT(ISNA(AF76))),VLOOKUP(AF76,'ESO zone constants'!$A$3:$D$9999,4,FALSE),"")</f>
        <v>Coldharbour</v>
      </c>
      <c r="AH76" s="44" t="s">
        <v>1563</v>
      </c>
      <c r="AI76" s="43"/>
      <c r="AJ76" s="43"/>
      <c r="AK76" s="3">
        <f>IF(AND(G76&lt;&gt;"LIBSETS_SETTYPE_BATTLEGROUND",G76&lt;&gt;"LIBSETS_SETTYPE_SPECIAL"),IF(AL76&lt;&gt;"",VLOOKUP(AL76,'ESO zone constants'!$D$3:$H$4953,5,FALSE),""),"")</f>
        <v>347</v>
      </c>
      <c r="AL76" t="s">
        <v>241</v>
      </c>
      <c r="AM76" s="44" t="s">
        <v>1564</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5" t="s">
        <v>2672</v>
      </c>
      <c r="BA76" s="85"/>
      <c r="BB76" s="85"/>
      <c r="BC76" s="21" t="str">
        <f t="shared" si="8"/>
        <v>[94] = {wayshrines={131,131,131,}, dlcId=DLC_BASE_GAME</v>
      </c>
      <c r="BD76" s="21" t="str">
        <f t="shared" si="9"/>
        <v>, zoneIds={347,347,347,347}, veteran=false</v>
      </c>
      <c r="BE76" s="21" t="str">
        <f t="shared" si="10"/>
        <v>, setType=LIBSETS_SETTYPE_OVERLAND</v>
      </c>
      <c r="BF76" s="21" t="str">
        <f t="shared" si="11"/>
        <v>, dropMechanic={LIBSETS_DROP_MECHANIC_OVERLAND_BOSS_DELVE,LIBSETS_DROP_MECHANIC_OVERLAND_WORLDBOSS,LIBSETS_DROP_MECHANIC_OVERLAND_BOSS_PUBLIC_DUNGEON,LIBSETS_DROP_MECHANIC_OVERLAND_CHEST}</v>
      </c>
      <c r="BG76" s="21" t="str">
        <f t="shared" si="12"/>
        <v>}, --Meridia\'s Blessed Armor / Meridias gesegnete Rüstung   [Coldharbour, Coldharbour, Coldharbour, Coldharbour]</v>
      </c>
    </row>
    <row r="77" spans="1:59" x14ac:dyDescent="0.25">
      <c r="A77" s="5">
        <v>95</v>
      </c>
      <c r="B77" t="s">
        <v>832</v>
      </c>
      <c r="C77" t="s">
        <v>2592</v>
      </c>
      <c r="D77" s="3">
        <f t="shared" si="7"/>
        <v>95</v>
      </c>
      <c r="G77" s="8" t="s">
        <v>1475</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WayshrineInfo'!$K$3:$N$9999,4,FALSE),"")))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constants'!$B$4:$C$1003,2,FALSE),"")</f>
        <v>Included in base game</v>
      </c>
      <c r="V77" s="33" t="s">
        <v>3372</v>
      </c>
      <c r="Y77" s="65">
        <v>643</v>
      </c>
      <c r="Z77" s="3">
        <f>IF(AND(G77&lt;&gt;"LIBSETS_SETTYPE_BATTLEGROUND",G77&lt;&gt;"LIBSETS_SETTYPE_SPECIAL"),
IF(AND(Y77&lt;&gt;"",ISNUMBER(Y77),NOT(ISNA(Y77))),Y77,
   IF(AND(L77&lt;&gt;"",ISNUMBER(L77),L77&gt;0,NOT(ISNA(L77))),VLOOKUP(L77,'ESO dumped WayshrineInfo'!$K$3:$L$9999,2,FALSE),"")
),"")</f>
        <v>643</v>
      </c>
      <c r="AA77" t="str">
        <f>IF(AND(Z77&lt;&gt;"",ISNUMBER(Z77),NOT(ISNA(Z77))),VLOOKUP(Z77,'ESO zone constants'!$A$3:$D$9999,4,FALSE),"")</f>
        <v>Imperial Sewers</v>
      </c>
      <c r="AB77" s="33" t="s">
        <v>3372</v>
      </c>
      <c r="AC77" s="43"/>
      <c r="AD77" s="43"/>
      <c r="AE77" s="43"/>
      <c r="AF77" s="3" t="str">
        <f>IF(AND(G77&lt;&gt;"LIBSETS_SETTYPE_BATTLEGROUND",G77&lt;&gt;"LIBSETS_SETTYPE_SPECIAL"),
IF(AND(AE77&lt;&gt;"",ISNUMBER(AE77),NOT(ISNA(AE77))),AE77,
   IF(AND(M77&lt;&gt;"",ISNUMBER(M77),M77&gt;0,NOT(ISNA(M77))),VLOOKUP(M77,'ESO dumped WayshrineInfo'!$K$3:$L$9999,2,FALSE),"")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5" t="s">
        <v>2672</v>
      </c>
      <c r="BA77" s="85"/>
      <c r="BB77" s="85"/>
      <c r="BC77" s="21" t="str">
        <f t="shared" si="8"/>
        <v>[95] = {wayshrines={-2,-2,-2,}, traitsNeeded=8, dlcId=DLC_BASE_GAME</v>
      </c>
      <c r="BD77" s="21" t="str">
        <f t="shared" si="9"/>
        <v>, zoneIds={267,643}, veteran=false</v>
      </c>
      <c r="BE77" s="21" t="str">
        <f t="shared" si="10"/>
        <v>, setType=LIBSETS_SETTYPE_CRAFTED</v>
      </c>
      <c r="BF77" s="21" t="str">
        <f t="shared" si="11"/>
        <v>, dropMechanic={LIBSETS_DROP_MECHANIC_CRAFTED,LIBSETS_DROP_MECHANIC_CRAFTED}</v>
      </c>
      <c r="BG77" s="21" t="str">
        <f t="shared" si="12"/>
        <v>}, --Shalidor\'s Curse / Shalidors Fluch   [Eyevea, Imperial Sewers]</v>
      </c>
    </row>
    <row r="78" spans="1:59" x14ac:dyDescent="0.25">
      <c r="A78" s="12">
        <v>96</v>
      </c>
      <c r="B78" t="s">
        <v>833</v>
      </c>
      <c r="C78" t="s">
        <v>834</v>
      </c>
      <c r="D78" s="3">
        <f t="shared" si="7"/>
        <v>96</v>
      </c>
      <c r="G78" s="8" t="s">
        <v>1478</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WayshrineInfo'!$K$3:$N$9999,4,FALSE),"")))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constants'!$B$4:$C$1003,2,FALSE),"")</f>
        <v>Included in base game</v>
      </c>
      <c r="V78" s="33" t="s">
        <v>3369</v>
      </c>
      <c r="Y78" s="65">
        <v>930</v>
      </c>
      <c r="Z78" s="3">
        <f>IF(AND(G78&lt;&gt;"LIBSETS_SETTYPE_BATTLEGROUND",G78&lt;&gt;"LIBSETS_SETTYPE_SPECIAL"),
IF(AND(Y78&lt;&gt;"",ISNUMBER(Y78),NOT(ISNA(Y78))),Y78,
   IF(AND(L78&lt;&gt;"",ISNUMBER(L78),L78&gt;0,NOT(ISNA(L78))),VLOOKUP(L78,'ESO dumped WayshrineInfo'!$K$3:$L$9999,2,FALSE),"")
),"")</f>
        <v>930</v>
      </c>
      <c r="AA78" t="str">
        <f>IF(AND(Z78&lt;&gt;"",ISNUMBER(Z78),NOT(ISNA(Z78))),VLOOKUP(Z78,'ESO zone constants'!$A$3:$D$9999,4,FALSE),"")</f>
        <v>Darkshade Caverns II</v>
      </c>
      <c r="AB78" s="33" t="s">
        <v>3369</v>
      </c>
      <c r="AC78" s="43"/>
      <c r="AD78" s="43"/>
      <c r="AE78" s="43"/>
      <c r="AF78" s="3">
        <f>IF(AND(G78&lt;&gt;"LIBSETS_SETTYPE_BATTLEGROUND",G78&lt;&gt;"LIBSETS_SETTYPE_SPECIAL"),
IF(AND(AE78&lt;&gt;"",ISNUMBER(AE78),NOT(ISNA(AE78))),AE78,
   IF(AND(M78&lt;&gt;"",ISNUMBER(M78),M78&gt;0,NOT(ISNA(M78))),VLOOKUP(M78,'ESO dumped WayshrineInfo'!$K$3:$L$9999,2,FALSE),"")
),"")</f>
        <v>57</v>
      </c>
      <c r="AG78" t="str">
        <f>IF(AND(AF78&lt;&gt;"",ISNUMBER(AF78),NOT(ISNA(AF78))),VLOOKUP(AF78,'ESO zone constants'!$A$3:$D$9999,4,FALSE),"")</f>
        <v>Deshaan</v>
      </c>
      <c r="AH78" s="98" t="s">
        <v>3369</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5" t="s">
        <v>2672</v>
      </c>
      <c r="BA78" s="85"/>
      <c r="BB78" s="85"/>
      <c r="BC78" s="21" t="str">
        <f t="shared" si="8"/>
        <v>[96] = {wayshrines={198,198,198,}, dlcId=DLC_BASE_GAME</v>
      </c>
      <c r="BD78" s="21" t="str">
        <f t="shared" si="9"/>
        <v>, zoneIds={63,930,57}, veteran=false</v>
      </c>
      <c r="BE78" s="21" t="str">
        <f t="shared" si="10"/>
        <v>, setType=LIBSETS_SETTYPE_DUNGEON</v>
      </c>
      <c r="BF78" s="21" t="str">
        <f t="shared" si="11"/>
        <v>, dropMechanic={LIBSETS_DROP_MECHANIC_GROUP_DUNGEON_BOSS,LIBSETS_DROP_MECHANIC_GROUP_DUNGEON_BOSS,LIBSETS_DROP_MECHANIC_GROUP_DUNGEON_BOSS}</v>
      </c>
      <c r="BG78" s="21" t="str">
        <f t="shared" si="12"/>
        <v>}, --Armor of Truth / Rüstung der Wahrheit   [Darkshade Caverns I, Darkshade Caverns II, Deshaan]</v>
      </c>
    </row>
    <row r="79" spans="1:59" x14ac:dyDescent="0.25">
      <c r="A79" s="12">
        <v>97</v>
      </c>
      <c r="B79" t="s">
        <v>835</v>
      </c>
      <c r="C79" t="s">
        <v>836</v>
      </c>
      <c r="D79" s="3">
        <f t="shared" si="7"/>
        <v>97</v>
      </c>
      <c r="G79" s="8" t="s">
        <v>1476</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WayshrineInfo'!$K$3:$N$9999,4,FALSE),"")))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constants'!$B$4:$C$1003,2,FALSE),"")</f>
        <v>Included in base game</v>
      </c>
      <c r="V79" s="33" t="s">
        <v>2812</v>
      </c>
      <c r="Y79" s="65"/>
      <c r="Z79" s="3" t="str">
        <f>IF(AND(G79&lt;&gt;"LIBSETS_SETTYPE_BATTLEGROUND",G79&lt;&gt;"LIBSETS_SETTYPE_SPECIAL"),
IF(AND(Y79&lt;&gt;"",ISNUMBER(Y79),NOT(ISNA(Y79))),Y79,
   IF(AND(L79&lt;&gt;"",ISNUMBER(L79),L79&gt;0,NOT(ISNA(L79))),VLOOKUP(L79,'ESO dumped WayshrineInfo'!$K$3:$L$9999,2,FALSE),"")
),"")</f>
        <v/>
      </c>
      <c r="AA79" t="str">
        <f>IF(AND(Z79&lt;&gt;"",ISNUMBER(Z79),NOT(ISNA(Z79))),VLOOKUP(Z79,'ESO zone constants'!$A$3:$D$9999,4,FALSE),"")</f>
        <v/>
      </c>
      <c r="AC79" s="43" t="str">
        <f>IF(AB79&lt;&gt;"",IF(AB79&lt;&gt;"LIBSETS_DROP_MECHANIC_MONSTER_NAME",VLOOKUP(AB79,'LibSets constants'!$I$4:$L$1003,3,FALSE),""),"")</f>
        <v/>
      </c>
      <c r="AD79" s="43" t="str">
        <f>IF(AB79&lt;&gt;"",IF(AB79&lt;&gt;"LIBSETS_DROP_MECHANIC_MONSTER_NAME",VLOOKUP(AB79,'LibSets constants'!$I$4:$L$1003,4,FALSE),""),"")</f>
        <v/>
      </c>
      <c r="AE79" s="43"/>
      <c r="AF79" s="3" t="str">
        <f>IF(AND(G79&lt;&gt;"LIBSETS_SETTYPE_BATTLEGROUND",G79&lt;&gt;"LIBSETS_SETTYPE_SPECIAL"),
IF(AND(AE79&lt;&gt;"",ISNUMBER(AE79),NOT(ISNA(AE79))),AE79,
   IF(AND(M79&lt;&gt;"",ISNUMBER(M79),M79&gt;0,NOT(ISNA(M79))),VLOOKUP(M79,'ESO dumped WayshrineInfo'!$K$3:$L$9999,2,FALSE),"")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5" t="s">
        <v>2672</v>
      </c>
      <c r="BA79" s="85"/>
      <c r="BB79" s="85"/>
      <c r="BC79" s="21" t="str">
        <f t="shared" si="8"/>
        <v>[97] = {wayshrines={-1,-1,-1,}, dlcId=DLC_BASE_GAME</v>
      </c>
      <c r="BD79" s="21" t="str">
        <f t="shared" si="9"/>
        <v>, zoneIds={181}, veteran=false</v>
      </c>
      <c r="BE79" s="21" t="str">
        <f t="shared" si="10"/>
        <v>, setType=LIBSETS_SETTYPE_CYRODIIL</v>
      </c>
      <c r="BF79" s="21" t="str">
        <f t="shared" si="11"/>
        <v>, dropMechanic={LIBSETS_DROP_MECHANIC_CITY_CYRODIIL_CROPSFORD}</v>
      </c>
      <c r="BG79" s="21" t="str">
        <f t="shared" si="12"/>
        <v>}, --The Arch-Mage / Erzmagier   [Cyrodiil]</v>
      </c>
    </row>
    <row r="80" spans="1:59" x14ac:dyDescent="0.25">
      <c r="A80" s="12">
        <v>98</v>
      </c>
      <c r="B80" t="s">
        <v>837</v>
      </c>
      <c r="C80" t="s">
        <v>838</v>
      </c>
      <c r="D80" s="3">
        <f t="shared" si="7"/>
        <v>98</v>
      </c>
      <c r="G80" s="8" t="s">
        <v>1481</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WayshrineInfo'!$K$3:$N$9999,4,FALSE),"")))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constants'!$B$4:$C$1003,2,FALSE),"")</f>
        <v>Included in base game</v>
      </c>
      <c r="V80" s="33" t="s">
        <v>1561</v>
      </c>
      <c r="Y80" s="65"/>
      <c r="Z80" s="3">
        <f>IF(AND(G80&lt;&gt;"LIBSETS_SETTYPE_BATTLEGROUND",G80&lt;&gt;"LIBSETS_SETTYPE_SPECIAL"),
IF(AND(Y80&lt;&gt;"",ISNUMBER(Y80),NOT(ISNA(Y80))),Y80,
   IF(AND(L80&lt;&gt;"",ISNUMBER(L80),L80&gt;0,NOT(ISNA(L80))),VLOOKUP(L80,'ESO dumped WayshrineInfo'!$K$3:$L$9999,2,FALSE),"")
),"")</f>
        <v>20</v>
      </c>
      <c r="AA80" t="str">
        <f>IF(AND(Z80&lt;&gt;"",ISNUMBER(Z80),NOT(ISNA(Z80))),VLOOKUP(Z80,'ESO zone constants'!$A$3:$D$9999,4,FALSE),"")</f>
        <v>Rivenspire</v>
      </c>
      <c r="AB80" s="33" t="s">
        <v>1562</v>
      </c>
      <c r="AC80" s="43"/>
      <c r="AD80" s="43"/>
      <c r="AE80" s="43"/>
      <c r="AF80" s="3">
        <f>IF(AND(G80&lt;&gt;"LIBSETS_SETTYPE_BATTLEGROUND",G80&lt;&gt;"LIBSETS_SETTYPE_SPECIAL"),
IF(AND(AE80&lt;&gt;"",ISNUMBER(AE80),NOT(ISNA(AE80))),AE80,
   IF(AND(M80&lt;&gt;"",ISNUMBER(M80),M80&gt;0,NOT(ISNA(M80))),VLOOKUP(M80,'ESO dumped WayshrineInfo'!$K$3:$L$9999,2,FALSE),"")
),"")</f>
        <v>20</v>
      </c>
      <c r="AG80" t="str">
        <f>IF(AND(AF80&lt;&gt;"",ISNUMBER(AF80),NOT(ISNA(AF80))),VLOOKUP(AF80,'ESO zone constants'!$A$3:$D$9999,4,FALSE),"")</f>
        <v>Rivenspire</v>
      </c>
      <c r="AH80" s="44" t="s">
        <v>1563</v>
      </c>
      <c r="AI80" s="43"/>
      <c r="AJ80" s="43"/>
      <c r="AK80" s="3">
        <f>IF(AND(G80&lt;&gt;"LIBSETS_SETTYPE_BATTLEGROUND",G80&lt;&gt;"LIBSETS_SETTYPE_SPECIAL"),IF(AL80&lt;&gt;"",VLOOKUP(AL80,'ESO zone constants'!$D$3:$H$4953,5,FALSE),""),"")</f>
        <v>20</v>
      </c>
      <c r="AL80" t="s">
        <v>105</v>
      </c>
      <c r="AM80" s="44" t="s">
        <v>1564</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5" t="s">
        <v>2672</v>
      </c>
      <c r="BA80" s="85"/>
      <c r="BB80" s="85"/>
      <c r="BC80" s="21" t="str">
        <f t="shared" si="8"/>
        <v>[98] = {wayshrines={55,55,55,}, dlcId=DLC_BASE_GAME</v>
      </c>
      <c r="BD80" s="21" t="str">
        <f t="shared" si="9"/>
        <v>, zoneIds={20,20,20,20}, veteran=false</v>
      </c>
      <c r="BE80" s="21" t="str">
        <f t="shared" si="10"/>
        <v>, setType=LIBSETS_SETTYPE_OVERLAND</v>
      </c>
      <c r="BF80" s="21" t="str">
        <f t="shared" si="11"/>
        <v>, dropMechanic={LIBSETS_DROP_MECHANIC_OVERLAND_BOSS_DELVE,LIBSETS_DROP_MECHANIC_OVERLAND_WORLDBOSS,LIBSETS_DROP_MECHANIC_OVERLAND_BOSS_PUBLIC_DUNGEON,LIBSETS_DROP_MECHANIC_OVERLAND_CHEST}</v>
      </c>
      <c r="BG80" s="21" t="str">
        <f t="shared" si="12"/>
        <v>}, --Necropotence / Nekropotenz   [Rivenspire, Rivenspire, Rivenspire, Rivenspire]</v>
      </c>
    </row>
    <row r="81" spans="1:59" x14ac:dyDescent="0.25">
      <c r="A81" s="12">
        <v>99</v>
      </c>
      <c r="B81" t="s">
        <v>839</v>
      </c>
      <c r="C81" t="s">
        <v>840</v>
      </c>
      <c r="D81" s="3">
        <f t="shared" si="7"/>
        <v>99</v>
      </c>
      <c r="G81" s="8" t="s">
        <v>1481</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WayshrineInfo'!$K$3:$N$9999,4,FALSE),"")))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constants'!$B$4:$C$1003,2,FALSE),"")</f>
        <v>Included in base game</v>
      </c>
      <c r="V81" s="33" t="s">
        <v>1561</v>
      </c>
      <c r="Y81" s="65"/>
      <c r="Z81" s="3">
        <f>IF(AND(G81&lt;&gt;"LIBSETS_SETTYPE_BATTLEGROUND",G81&lt;&gt;"LIBSETS_SETTYPE_SPECIAL"),
IF(AND(Y81&lt;&gt;"",ISNUMBER(Y81),NOT(ISNA(Y81))),Y81,
   IF(AND(L81&lt;&gt;"",ISNUMBER(L81),L81&gt;0,NOT(ISNA(L81))),VLOOKUP(L81,'ESO dumped WayshrineInfo'!$K$3:$L$9999,2,FALSE),"")
),"")</f>
        <v>58</v>
      </c>
      <c r="AA81" t="str">
        <f>IF(AND(Z81&lt;&gt;"",ISNUMBER(Z81),NOT(ISNA(Z81))),VLOOKUP(Z81,'ESO zone constants'!$A$3:$D$9999,4,FALSE),"")</f>
        <v>Malabal Tor</v>
      </c>
      <c r="AB81" s="33" t="s">
        <v>1562</v>
      </c>
      <c r="AC81" s="43"/>
      <c r="AD81" s="43"/>
      <c r="AE81" s="43"/>
      <c r="AF81" s="3">
        <f>IF(AND(G81&lt;&gt;"LIBSETS_SETTYPE_BATTLEGROUND",G81&lt;&gt;"LIBSETS_SETTYPE_SPECIAL"),
IF(AND(AE81&lt;&gt;"",ISNUMBER(AE81),NOT(ISNA(AE81))),AE81,
   IF(AND(M81&lt;&gt;"",ISNUMBER(M81),M81&gt;0,NOT(ISNA(M81))),VLOOKUP(M81,'ESO dumped WayshrineInfo'!$K$3:$L$9999,2,FALSE),"")
),"")</f>
        <v>58</v>
      </c>
      <c r="AG81" t="str">
        <f>IF(AND(AF81&lt;&gt;"",ISNUMBER(AF81),NOT(ISNA(AF81))),VLOOKUP(AF81,'ESO zone constants'!$A$3:$D$9999,4,FALSE),"")</f>
        <v>Malabal Tor</v>
      </c>
      <c r="AH81" s="44" t="s">
        <v>1563</v>
      </c>
      <c r="AI81" s="43"/>
      <c r="AJ81" s="43"/>
      <c r="AK81" s="3">
        <f>IF(AND(G81&lt;&gt;"LIBSETS_SETTYPE_BATTLEGROUND",G81&lt;&gt;"LIBSETS_SETTYPE_SPECIAL"),IF(AL81&lt;&gt;"",VLOOKUP(AL81,'ESO zone constants'!$D$3:$H$4953,5,FALSE),""),"")</f>
        <v>58</v>
      </c>
      <c r="AL81" t="s">
        <v>108</v>
      </c>
      <c r="AM81" s="44" t="s">
        <v>1564</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5" t="s">
        <v>2673</v>
      </c>
      <c r="BA81" s="85"/>
      <c r="BB81" s="85"/>
      <c r="BC81" s="21" t="str">
        <f t="shared" si="8"/>
        <v>[99] = {wayshrines={102,102,102,}, dlcId=DLC_BASE_GAME</v>
      </c>
      <c r="BD81" s="21" t="str">
        <f t="shared" si="9"/>
        <v>, zoneIds={58,58,58,58}, veteran=false</v>
      </c>
      <c r="BE81" s="21" t="str">
        <f t="shared" si="10"/>
        <v>, setType=LIBSETS_SETTYPE_OVERLAND</v>
      </c>
      <c r="BF81" s="21" t="str">
        <f t="shared" si="11"/>
        <v>, isProcSetAllowedInPvP=1, dropMechanic={LIBSETS_DROP_MECHANIC_OVERLAND_BOSS_DELVE,LIBSETS_DROP_MECHANIC_OVERLAND_WORLDBOSS,LIBSETS_DROP_MECHANIC_OVERLAND_BOSS_PUBLIC_DUNGEON,LIBSETS_DROP_MECHANIC_OVERLAND_CHEST}</v>
      </c>
      <c r="BG81" s="21" t="str">
        <f t="shared" si="12"/>
        <v>}, --Salvation / Erlösung   [Malabal Tor, Malabal Tor, Malabal Tor, Malabal Tor]</v>
      </c>
    </row>
    <row r="82" spans="1:59" x14ac:dyDescent="0.25">
      <c r="A82" s="12">
        <v>100</v>
      </c>
      <c r="B82" t="s">
        <v>841</v>
      </c>
      <c r="C82" t="s">
        <v>2593</v>
      </c>
      <c r="D82" s="3">
        <f t="shared" si="7"/>
        <v>100</v>
      </c>
      <c r="G82" s="8" t="s">
        <v>1476</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WayshrineInfo'!$K$3:$N$9999,4,FALSE),"")))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constants'!$B$4:$C$1003,2,FALSE),"")</f>
        <v>Included in base game</v>
      </c>
      <c r="V82" s="33" t="s">
        <v>1534</v>
      </c>
      <c r="Y82" s="65"/>
      <c r="Z82" s="3" t="str">
        <f>IF(AND(G82&lt;&gt;"LIBSETS_SETTYPE_BATTLEGROUND",G82&lt;&gt;"LIBSETS_SETTYPE_SPECIAL"),
IF(AND(Y82&lt;&gt;"",ISNUMBER(Y82),NOT(ISNA(Y82))),Y82,
   IF(AND(L82&lt;&gt;"",ISNUMBER(L82),L82&gt;0,NOT(ISNA(L82))),VLOOKUP(L82,'ESO dumped WayshrineInfo'!$K$3:$L$9999,2,FALSE),"")
),"")</f>
        <v/>
      </c>
      <c r="AA82" t="str">
        <f>IF(AND(Z82&lt;&gt;"",ISNUMBER(Z82),NOT(ISNA(Z82))),VLOOKUP(Z82,'ESO zone constants'!$A$3:$D$9999,4,FALSE),"")</f>
        <v/>
      </c>
      <c r="AC82" s="3" t="str">
        <f>IF(AB82&lt;&gt;"",IF(AB82&lt;&gt;"LIBSETS_DROP_MECHANIC_MONSTER_NAME",VLOOKUP(AB82,'LibSets constants'!$I$4:$L$1003,3,FALSE),""),"")</f>
        <v/>
      </c>
      <c r="AD82" s="3" t="str">
        <f>IF(AB82&lt;&gt;"",IF(AB82&lt;&gt;"LIBSETS_DROP_MECHANIC_MONSTER_NAME",VLOOKUP(AB82,'LibSets constants'!$I$4:$L$1003,4,FALSE),""),"")</f>
        <v/>
      </c>
      <c r="AF82" s="3" t="str">
        <f>IF(AND(G82&lt;&gt;"LIBSETS_SETTYPE_BATTLEGROUND",G82&lt;&gt;"LIBSETS_SETTYPE_SPECIAL"),
IF(AND(AE82&lt;&gt;"",ISNUMBER(AE82),NOT(ISNA(AE82))),AE82,
   IF(AND(M82&lt;&gt;"",ISNUMBER(M82),M82&gt;0,NOT(ISNA(M82))),VLOOKUP(M82,'ESO dumped WayshrineInfo'!$K$3:$L$9999,2,FALSE),"")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5" t="s">
        <v>2673</v>
      </c>
      <c r="BA82" s="85"/>
      <c r="BB82" s="85"/>
      <c r="BC82" s="21" t="str">
        <f t="shared" si="8"/>
        <v>[100] = {wayshrines={-1,-1,-1,}, dlcId=DLC_BASE_GAME</v>
      </c>
      <c r="BD82" s="21" t="str">
        <f t="shared" si="9"/>
        <v>, zoneIds={181}, veteran=false</v>
      </c>
      <c r="BE82" s="21" t="str">
        <f t="shared" si="10"/>
        <v>, setType=LIBSETS_SETTYPE_CYRODIIL</v>
      </c>
      <c r="BF82" s="21" t="str">
        <f t="shared" si="11"/>
        <v>, isProcSetAllowedInPvP=1, dropMechanic={LIBSETS_DROP_MECHANIC_CITY_CYRODIIL_BRUMA}</v>
      </c>
      <c r="BG82" s="21" t="str">
        <f t="shared" si="12"/>
        <v>}, --Hawk\'s Eye / Falkenauge   [Cyrodiil]</v>
      </c>
    </row>
    <row r="83" spans="1:59" x14ac:dyDescent="0.25">
      <c r="A83" s="12">
        <v>101</v>
      </c>
      <c r="B83" t="s">
        <v>2811</v>
      </c>
      <c r="C83" t="s">
        <v>842</v>
      </c>
      <c r="D83" s="3">
        <f t="shared" si="7"/>
        <v>101</v>
      </c>
      <c r="E83" s="42"/>
      <c r="G83" s="8" t="s">
        <v>1476</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WayshrineInfo'!$K$3:$N$9999,4,FALSE),"")))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constants'!$B$4:$C$1003,2,FALSE),"")</f>
        <v>Included in base game</v>
      </c>
      <c r="V83" s="33" t="s">
        <v>1536</v>
      </c>
      <c r="Y83" s="65"/>
      <c r="Z83" s="3" t="str">
        <f>IF(AND(G83&lt;&gt;"LIBSETS_SETTYPE_BATTLEGROUND",G83&lt;&gt;"LIBSETS_SETTYPE_SPECIAL"),
IF(AND(Y83&lt;&gt;"",ISNUMBER(Y83),NOT(ISNA(Y83))),Y83,
   IF(AND(L83&lt;&gt;"",ISNUMBER(L83),L83&gt;0,NOT(ISNA(L83))),VLOOKUP(L83,'ESO dumped WayshrineInfo'!$K$3:$L$9999,2,FALSE),"")
),"")</f>
        <v/>
      </c>
      <c r="AA83" t="str">
        <f>IF(AND(Z83&lt;&gt;"",ISNUMBER(Z83),NOT(ISNA(Z83))),VLOOKUP(Z83,'ESO zone constants'!$A$3:$D$9999,4,FALSE),"")</f>
        <v/>
      </c>
      <c r="AC83" s="3" t="str">
        <f>IF(AB83&lt;&gt;"",IF(AB83&lt;&gt;"LIBSETS_DROP_MECHANIC_MONSTER_NAME",VLOOKUP(AB83,'LibSets constants'!$I$4:$L$1003,3,FALSE),""),"")</f>
        <v/>
      </c>
      <c r="AD83" s="3" t="str">
        <f>IF(AB83&lt;&gt;"",IF(AB83&lt;&gt;"LIBSETS_DROP_MECHANIC_MONSTER_NAME",VLOOKUP(AB83,'LibSets constants'!$I$4:$L$1003,4,FALSE),""),"")</f>
        <v/>
      </c>
      <c r="AF83" s="3" t="str">
        <f>IF(AND(G83&lt;&gt;"LIBSETS_SETTYPE_BATTLEGROUND",G83&lt;&gt;"LIBSETS_SETTYPE_SPECIAL"),
IF(AND(AE83&lt;&gt;"",ISNUMBER(AE83),NOT(ISNA(AE83))),AE83,
   IF(AND(M83&lt;&gt;"",ISNUMBER(M83),M83&gt;0,NOT(ISNA(M83))),VLOOKUP(M83,'ESO dumped WayshrineInfo'!$K$3:$L$9999,2,FALSE),"")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5" t="s">
        <v>2672</v>
      </c>
      <c r="BA83" s="85"/>
      <c r="BB83" s="85"/>
      <c r="BC83" s="21" t="str">
        <f t="shared" si="8"/>
        <v>[101] = {wayshrines={-1,-1,-1,}, dlcId=DLC_BASE_GAME</v>
      </c>
      <c r="BD83" s="21" t="str">
        <f t="shared" si="9"/>
        <v>, zoneIds={181}, veteran=false</v>
      </c>
      <c r="BE83" s="21" t="str">
        <f t="shared" si="10"/>
        <v>, setType=LIBSETS_SETTYPE_CYRODIIL</v>
      </c>
      <c r="BF83" s="21" t="str">
        <f t="shared" si="11"/>
        <v>, dropMechanic={LIBSETS_DROP_MECHANIC_CITY_CYRODIIL_VLASTARUS}</v>
      </c>
      <c r="BG83" s="21" t="str">
        <f t="shared" si="12"/>
        <v>}, --Affliction / Elend (Befallen)   [Cyrodiil]</v>
      </c>
    </row>
    <row r="84" spans="1:59" x14ac:dyDescent="0.25">
      <c r="A84" s="12">
        <v>102</v>
      </c>
      <c r="B84" t="s">
        <v>843</v>
      </c>
      <c r="C84" t="s">
        <v>2594</v>
      </c>
      <c r="D84" s="3">
        <f t="shared" si="7"/>
        <v>102</v>
      </c>
      <c r="G84" s="8" t="s">
        <v>1478</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WayshrineInfo'!$K$3:$N$9999,4,FALSE),"")))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constants'!$B$4:$C$1003,2,FALSE),"")</f>
        <v>Included in base game</v>
      </c>
      <c r="V84" s="33" t="s">
        <v>3369</v>
      </c>
      <c r="Y84" s="65"/>
      <c r="Z84" s="3">
        <f>IF(AND(G84&lt;&gt;"LIBSETS_SETTYPE_BATTLEGROUND",G84&lt;&gt;"LIBSETS_SETTYPE_SPECIAL"),
IF(AND(Y84&lt;&gt;"",ISNUMBER(Y84),NOT(ISNA(Y84))),Y84,
   IF(AND(L84&lt;&gt;"",ISNUMBER(L84),L84&gt;0,NOT(ISNA(L84))),VLOOKUP(L84,'ESO dumped WayshrineInfo'!$K$3:$L$9999,2,FALSE),"")
),"")</f>
        <v>104</v>
      </c>
      <c r="AA84" t="str">
        <f>IF(AND(Z84&lt;&gt;"",ISNUMBER(Z84),NOT(ISNA(Z84))),VLOOKUP(Z84,'ESO zone constants'!$A$3:$D$9999,4,FALSE),"")</f>
        <v>Alik'r Desert</v>
      </c>
      <c r="AB84" s="33" t="s">
        <v>3369</v>
      </c>
      <c r="AC84" s="43"/>
      <c r="AD84" s="43"/>
      <c r="AE84" s="43"/>
      <c r="AF84" s="3">
        <f>IF(AND(G84&lt;&gt;"LIBSETS_SETTYPE_BATTLEGROUND",G84&lt;&gt;"LIBSETS_SETTYPE_SPECIAL"),
IF(AND(AE84&lt;&gt;"",ISNUMBER(AE84),NOT(ISNA(AE84))),AE84,
   IF(AND(M84&lt;&gt;"",ISNUMBER(M84),M84&gt;0,NOT(ISNA(M84))),VLOOKUP(M84,'ESO dumped WayshrineInfo'!$K$3:$L$9999,2,FALSE),"")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5" t="s">
        <v>2673</v>
      </c>
      <c r="BA84" s="85"/>
      <c r="BB84" s="85"/>
      <c r="BC84" s="21" t="str">
        <f t="shared" si="8"/>
        <v>[102] = {wayshrines={196,196,196,}, dlcId=DLC_BASE_GAME</v>
      </c>
      <c r="BD84" s="21" t="str">
        <f t="shared" si="9"/>
        <v>, zoneIds={22,104,104}, veteran=false</v>
      </c>
      <c r="BE84" s="21" t="str">
        <f t="shared" si="10"/>
        <v>, setType=LIBSETS_SETTYPE_DUNGEON</v>
      </c>
      <c r="BF84" s="21" t="str">
        <f t="shared" si="11"/>
        <v>, isProcSetAllowedInPvP=1, dropMechanic={LIBSETS_DROP_MECHANIC_GROUP_DUNGEON_BOSS,LIBSETS_DROP_MECHANIC_GROUP_DUNGEON_BOSS}</v>
      </c>
      <c r="BG84" s="21" t="str">
        <f t="shared" si="12"/>
        <v>}, --Duneripper\'s Scales / Schuppen des Dünenbrechers   [Volenfell, Alik'r Desert, Alik'r Desert]</v>
      </c>
    </row>
    <row r="85" spans="1:59" x14ac:dyDescent="0.25">
      <c r="A85" s="12">
        <v>103</v>
      </c>
      <c r="B85" t="s">
        <v>844</v>
      </c>
      <c r="C85" t="s">
        <v>845</v>
      </c>
      <c r="D85" s="3">
        <f t="shared" si="7"/>
        <v>103</v>
      </c>
      <c r="G85" s="8" t="s">
        <v>1478</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WayshrineInfo'!$K$3:$N$9999,4,FALSE),"")))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constants'!$B$4:$C$1003,2,FALSE),"")</f>
        <v>Included in base game</v>
      </c>
      <c r="V85" s="33" t="s">
        <v>3369</v>
      </c>
      <c r="Y85" s="65"/>
      <c r="Z85" s="3">
        <f>IF(AND(G85&lt;&gt;"LIBSETS_SETTYPE_BATTLEGROUND",G85&lt;&gt;"LIBSETS_SETTYPE_SPECIAL"),
IF(AND(Y85&lt;&gt;"",ISNUMBER(Y85),NOT(ISNA(Y85))),Y85,
   IF(AND(L85&lt;&gt;"",ISNUMBER(L85),L85&gt;0,NOT(ISNA(L85))),VLOOKUP(L85,'ESO dumped WayshrineInfo'!$K$3:$L$9999,2,FALSE),"")
),"")</f>
        <v>101</v>
      </c>
      <c r="AA85" t="str">
        <f>IF(AND(Z85&lt;&gt;"",ISNUMBER(Z85),NOT(ISNA(Z85))),VLOOKUP(Z85,'ESO zone constants'!$A$3:$D$9999,4,FALSE),"")</f>
        <v>Eastmarch</v>
      </c>
      <c r="AB85" s="33" t="s">
        <v>3369</v>
      </c>
      <c r="AC85" s="43"/>
      <c r="AD85" s="43"/>
      <c r="AE85" s="43"/>
      <c r="AF85" s="3">
        <f>IF(AND(G85&lt;&gt;"LIBSETS_SETTYPE_BATTLEGROUND",G85&lt;&gt;"LIBSETS_SETTYPE_SPECIAL"),
IF(AND(AE85&lt;&gt;"",ISNUMBER(AE85),NOT(ISNA(AE85))),AE85,
   IF(AND(M85&lt;&gt;"",ISNUMBER(M85),M85&gt;0,NOT(ISNA(M85))),VLOOKUP(M85,'ESO dumped WayshrineInfo'!$K$3:$L$9999,2,FALSE),"")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5" t="s">
        <v>2672</v>
      </c>
      <c r="BA85" s="85"/>
      <c r="BB85" s="85"/>
      <c r="BC85" s="21" t="str">
        <f t="shared" si="8"/>
        <v>[103] = {wayshrines={195,195,195,}, dlcId=DLC_BASE_GAME</v>
      </c>
      <c r="BD85" s="21" t="str">
        <f t="shared" si="9"/>
        <v>, zoneIds={449,101,101}, veteran=false</v>
      </c>
      <c r="BE85" s="21" t="str">
        <f t="shared" si="10"/>
        <v>, setType=LIBSETS_SETTYPE_DUNGEON</v>
      </c>
      <c r="BF85" s="21" t="str">
        <f t="shared" si="11"/>
        <v>, dropMechanic={LIBSETS_DROP_MECHANIC_GROUP_DUNGEON_BOSS,LIBSETS_DROP_MECHANIC_GROUP_DUNGEON_BOSS}</v>
      </c>
      <c r="BG85" s="21" t="str">
        <f t="shared" si="12"/>
        <v>}, --Magicka Furnace / Magickaschmiede   [Direfrost Keep, Eastmarch, Eastmarch]</v>
      </c>
    </row>
    <row r="86" spans="1:59" x14ac:dyDescent="0.25">
      <c r="A86" s="12">
        <v>104</v>
      </c>
      <c r="B86" t="s">
        <v>846</v>
      </c>
      <c r="C86" t="s">
        <v>847</v>
      </c>
      <c r="D86" s="3">
        <f t="shared" si="7"/>
        <v>104</v>
      </c>
      <c r="G86" s="8" t="s">
        <v>1476</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WayshrineInfo'!$K$3:$N$9999,4,FALSE),"")))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constants'!$B$4:$C$1003,2,FALSE),"")</f>
        <v>Included in base game</v>
      </c>
      <c r="V86" s="33" t="s">
        <v>2812</v>
      </c>
      <c r="Y86" s="65"/>
      <c r="Z86" s="3" t="str">
        <f>IF(AND(G86&lt;&gt;"LIBSETS_SETTYPE_BATTLEGROUND",G86&lt;&gt;"LIBSETS_SETTYPE_SPECIAL"),
IF(AND(Y86&lt;&gt;"",ISNUMBER(Y86),NOT(ISNA(Y86))),Y86,
   IF(AND(L86&lt;&gt;"",ISNUMBER(L86),L86&gt;0,NOT(ISNA(L86))),VLOOKUP(L86,'ESO dumped WayshrineInfo'!$K$3:$L$9999,2,FALSE),"")
),"")</f>
        <v/>
      </c>
      <c r="AA86" t="str">
        <f>IF(AND(Z86&lt;&gt;"",ISNUMBER(Z86),NOT(ISNA(Z86))),VLOOKUP(Z86,'ESO zone constants'!$A$3:$D$9999,4,FALSE),"")</f>
        <v/>
      </c>
      <c r="AC86" s="3" t="str">
        <f>IF(AB86&lt;&gt;"",IF(AB86&lt;&gt;"LIBSETS_DROP_MECHANIC_MONSTER_NAME",VLOOKUP(AB86,'LibSets constants'!$I$4:$L$1003,3,FALSE),""),"")</f>
        <v/>
      </c>
      <c r="AD86" s="3" t="str">
        <f>IF(AB86&lt;&gt;"",IF(AB86&lt;&gt;"LIBSETS_DROP_MECHANIC_MONSTER_NAME",VLOOKUP(AB86,'LibSets constants'!$I$4:$L$1003,4,FALSE),""),"")</f>
        <v/>
      </c>
      <c r="AF86" s="3" t="str">
        <f>IF(AND(G86&lt;&gt;"LIBSETS_SETTYPE_BATTLEGROUND",G86&lt;&gt;"LIBSETS_SETTYPE_SPECIAL"),
IF(AND(AE86&lt;&gt;"",ISNUMBER(AE86),NOT(ISNA(AE86))),AE86,
   IF(AND(M86&lt;&gt;"",ISNUMBER(M86),M86&gt;0,NOT(ISNA(M86))),VLOOKUP(M86,'ESO dumped WayshrineInfo'!$K$3:$L$9999,2,FALSE),"")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5" t="s">
        <v>2672</v>
      </c>
      <c r="BA86" s="85"/>
      <c r="BB86" s="85"/>
      <c r="BC86" s="21" t="str">
        <f t="shared" si="8"/>
        <v>[104] = {wayshrines={-1,-1,-1,}, dlcId=DLC_BASE_GAME</v>
      </c>
      <c r="BD86" s="21" t="str">
        <f t="shared" si="9"/>
        <v>, zoneIds={181}, veteran=false</v>
      </c>
      <c r="BE86" s="21" t="str">
        <f t="shared" si="10"/>
        <v>, setType=LIBSETS_SETTYPE_CYRODIIL</v>
      </c>
      <c r="BF86" s="21" t="str">
        <f t="shared" si="11"/>
        <v>, dropMechanic={LIBSETS_DROP_MECHANIC_CITY_CYRODIIL_CROPSFORD}</v>
      </c>
      <c r="BG86" s="21" t="str">
        <f t="shared" si="12"/>
        <v>}, --Curse Eater / Fluchfresser   [Cyrodiil]</v>
      </c>
    </row>
    <row r="87" spans="1:59" x14ac:dyDescent="0.25">
      <c r="A87" s="12">
        <v>105</v>
      </c>
      <c r="B87" t="s">
        <v>848</v>
      </c>
      <c r="C87" t="s">
        <v>849</v>
      </c>
      <c r="D87" s="3">
        <f t="shared" si="7"/>
        <v>105</v>
      </c>
      <c r="G87" s="8" t="s">
        <v>1481</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WayshrineInfo'!$K$3:$N$9999,4,FALSE),"")))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constants'!$B$4:$C$1003,2,FALSE),"")</f>
        <v>Included in base game</v>
      </c>
      <c r="V87" s="33" t="s">
        <v>1561</v>
      </c>
      <c r="Y87" s="65"/>
      <c r="Z87" s="3">
        <f>IF(AND(G87&lt;&gt;"LIBSETS_SETTYPE_BATTLEGROUND",G87&lt;&gt;"LIBSETS_SETTYPE_SPECIAL"),
IF(AND(Y87&lt;&gt;"",ISNUMBER(Y87),NOT(ISNA(Y87))),Y87,
   IF(AND(L87&lt;&gt;"",ISNUMBER(L87),L87&gt;0,NOT(ISNA(L87))),VLOOKUP(L87,'ESO dumped WayshrineInfo'!$K$3:$L$9999,2,FALSE),"")
),"")</f>
        <v>381</v>
      </c>
      <c r="AA87" t="str">
        <f>IF(AND(Z87&lt;&gt;"",ISNUMBER(Z87),NOT(ISNA(Z87))),VLOOKUP(Z87,'ESO zone constants'!$A$3:$D$9999,4,FALSE),"")</f>
        <v>Auridon</v>
      </c>
      <c r="AB87" s="33" t="s">
        <v>1562</v>
      </c>
      <c r="AC87" s="43"/>
      <c r="AD87" s="43"/>
      <c r="AE87" s="43"/>
      <c r="AF87" s="3">
        <f>IF(AND(G87&lt;&gt;"LIBSETS_SETTYPE_BATTLEGROUND",G87&lt;&gt;"LIBSETS_SETTYPE_SPECIAL"),
IF(AND(AE87&lt;&gt;"",ISNUMBER(AE87),NOT(ISNA(AE87))),AE87,
   IF(AND(M87&lt;&gt;"",ISNUMBER(M87),M87&gt;0,NOT(ISNA(M87))),VLOOKUP(M87,'ESO dumped WayshrineInfo'!$K$3:$L$9999,2,FALSE),"")
),"")</f>
        <v>381</v>
      </c>
      <c r="AG87" t="str">
        <f>IF(AND(AF87&lt;&gt;"",ISNUMBER(AF87),NOT(ISNA(AF87))),VLOOKUP(AF87,'ESO zone constants'!$A$3:$D$9999,4,FALSE),"")</f>
        <v>Auridon</v>
      </c>
      <c r="AH87" s="44" t="s">
        <v>1563</v>
      </c>
      <c r="AI87" s="43"/>
      <c r="AJ87" s="43"/>
      <c r="AK87" s="3">
        <f>IF(AND(G87&lt;&gt;"LIBSETS_SETTYPE_BATTLEGROUND",G87&lt;&gt;"LIBSETS_SETTYPE_SPECIAL"),IF(AL87&lt;&gt;"",VLOOKUP(AL87,'ESO zone constants'!$D$3:$H$4953,5,FALSE),""),"")</f>
        <v>381</v>
      </c>
      <c r="AL87" t="s">
        <v>264</v>
      </c>
      <c r="AM87" s="44" t="s">
        <v>1564</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5" t="s">
        <v>2672</v>
      </c>
      <c r="BA87" s="85"/>
      <c r="BB87" s="85"/>
      <c r="BC87" s="21" t="str">
        <f t="shared" si="8"/>
        <v>[105] = {wayshrines={121,121,121,}, dlcId=DLC_BASE_GAME</v>
      </c>
      <c r="BD87" s="21" t="str">
        <f t="shared" si="9"/>
        <v>, zoneIds={381,381,381,381}, veteran=false</v>
      </c>
      <c r="BE87" s="21" t="str">
        <f t="shared" si="10"/>
        <v>, setType=LIBSETS_SETTYPE_OVERLAND</v>
      </c>
      <c r="BF87" s="21" t="str">
        <f t="shared" si="11"/>
        <v>, dropMechanic={LIBSETS_DROP_MECHANIC_OVERLAND_BOSS_DELVE,LIBSETS_DROP_MECHANIC_OVERLAND_WORLDBOSS,LIBSETS_DROP_MECHANIC_OVERLAND_BOSS_PUBLIC_DUNGEON,LIBSETS_DROP_MECHANIC_OVERLAND_CHEST}</v>
      </c>
      <c r="BG87" s="21" t="str">
        <f t="shared" si="12"/>
        <v>}, --Twin Sisters / Zwillingsschwestern   [Auridon, Auridon, Auridon, Auridon]</v>
      </c>
    </row>
    <row r="88" spans="1:59" x14ac:dyDescent="0.25">
      <c r="A88" s="12">
        <v>106</v>
      </c>
      <c r="B88" t="s">
        <v>850</v>
      </c>
      <c r="C88" t="s">
        <v>2595</v>
      </c>
      <c r="D88" s="3">
        <f t="shared" si="7"/>
        <v>106</v>
      </c>
      <c r="G88" s="8" t="s">
        <v>1481</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WayshrineInfo'!$K$3:$N$9999,4,FALSE),"")))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constants'!$B$4:$C$1003,2,FALSE),"")</f>
        <v>Included in base game</v>
      </c>
      <c r="V88" s="33" t="s">
        <v>1561</v>
      </c>
      <c r="Y88" s="65"/>
      <c r="Z88" s="3">
        <f>IF(AND(G88&lt;&gt;"LIBSETS_SETTYPE_BATTLEGROUND",G88&lt;&gt;"LIBSETS_SETTYPE_SPECIAL"),
IF(AND(Y88&lt;&gt;"",ISNUMBER(Y88),NOT(ISNA(Y88))),Y88,
   IF(AND(L88&lt;&gt;"",ISNUMBER(L88),L88&gt;0,NOT(ISNA(L88))),VLOOKUP(L88,'ESO dumped WayshrineInfo'!$K$3:$L$9999,2,FALSE),"")
),"")</f>
        <v>108</v>
      </c>
      <c r="AA88" t="str">
        <f>IF(AND(Z88&lt;&gt;"",ISNUMBER(Z88),NOT(ISNA(Z88))),VLOOKUP(Z88,'ESO zone constants'!$A$3:$D$9999,4,FALSE),"")</f>
        <v>Greenshade</v>
      </c>
      <c r="AB88" s="33" t="s">
        <v>1562</v>
      </c>
      <c r="AC88" s="43"/>
      <c r="AD88" s="43"/>
      <c r="AE88" s="43"/>
      <c r="AF88" s="3">
        <f>IF(AND(G88&lt;&gt;"LIBSETS_SETTYPE_BATTLEGROUND",G88&lt;&gt;"LIBSETS_SETTYPE_SPECIAL"),
IF(AND(AE88&lt;&gt;"",ISNUMBER(AE88),NOT(ISNA(AE88))),AE88,
   IF(AND(M88&lt;&gt;"",ISNUMBER(M88),M88&gt;0,NOT(ISNA(M88))),VLOOKUP(M88,'ESO dumped WayshrineInfo'!$K$3:$L$9999,2,FALSE),"")
),"")</f>
        <v>108</v>
      </c>
      <c r="AG88" t="str">
        <f>IF(AND(AF88&lt;&gt;"",ISNUMBER(AF88),NOT(ISNA(AF88))),VLOOKUP(AF88,'ESO zone constants'!$A$3:$D$9999,4,FALSE),"")</f>
        <v>Greenshade</v>
      </c>
      <c r="AH88" s="44" t="s">
        <v>1563</v>
      </c>
      <c r="AI88" s="43"/>
      <c r="AJ88" s="43"/>
      <c r="AK88" s="3">
        <f>IF(AND(G88&lt;&gt;"LIBSETS_SETTYPE_BATTLEGROUND",G88&lt;&gt;"LIBSETS_SETTYPE_SPECIAL"),IF(AL88&lt;&gt;"",VLOOKUP(AL88,'ESO zone constants'!$D$3:$H$4953,5,FALSE),""),"")</f>
        <v>108</v>
      </c>
      <c r="AL88" t="s">
        <v>113</v>
      </c>
      <c r="AM88" s="44" t="s">
        <v>1564</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5" t="s">
        <v>2672</v>
      </c>
      <c r="BA88" s="85"/>
      <c r="BB88" s="85"/>
      <c r="BC88" s="21" t="str">
        <f t="shared" si="8"/>
        <v>[106] = {wayshrines={143,143,143,}, dlcId=DLC_BASE_GAME</v>
      </c>
      <c r="BD88" s="21" t="str">
        <f t="shared" si="9"/>
        <v>, zoneIds={108,108,108,108}, veteran=false</v>
      </c>
      <c r="BE88" s="21" t="str">
        <f t="shared" si="10"/>
        <v>, setType=LIBSETS_SETTYPE_OVERLAND</v>
      </c>
      <c r="BF88" s="21" t="str">
        <f t="shared" si="11"/>
        <v>, dropMechanic={LIBSETS_DROP_MECHANIC_OVERLAND_BOSS_DELVE,LIBSETS_DROP_MECHANIC_OVERLAND_WORLDBOSS,LIBSETS_DROP_MECHANIC_OVERLAND_BOSS_PUBLIC_DUNGEON,LIBSETS_DROP_MECHANIC_OVERLAND_CHEST}</v>
      </c>
      <c r="BG88" s="21" t="str">
        <f t="shared" si="12"/>
        <v>}, --Wilderqueen\'s Arch / Bogen der Wildkönigin   [Greenshade, Greenshade, Greenshade, Greenshade]</v>
      </c>
    </row>
    <row r="89" spans="1:59" x14ac:dyDescent="0.25">
      <c r="A89" s="12">
        <v>107</v>
      </c>
      <c r="B89" t="s">
        <v>851</v>
      </c>
      <c r="C89" t="s">
        <v>2596</v>
      </c>
      <c r="D89" s="3">
        <f t="shared" si="7"/>
        <v>107</v>
      </c>
      <c r="G89" s="8" t="s">
        <v>1481</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WayshrineInfo'!$K$3:$N$9999,4,FALSE),"")))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constants'!$B$4:$C$1003,2,FALSE),"")</f>
        <v>Included in base game</v>
      </c>
      <c r="V89" s="33" t="s">
        <v>1561</v>
      </c>
      <c r="W89" s="43"/>
      <c r="X89" s="43"/>
      <c r="Z89" s="3">
        <f>IF(AND(G89&lt;&gt;"LIBSETS_SETTYPE_BATTLEGROUND",G89&lt;&gt;"LIBSETS_SETTYPE_SPECIAL"),
IF(AND(Y89&lt;&gt;"",ISNUMBER(Y89),NOT(ISNA(Y89))),Y89,
   IF(AND(L89&lt;&gt;"",ISNUMBER(L89),L89&gt;0,NOT(ISNA(L89))),VLOOKUP(L89,'ESO dumped WayshrineInfo'!$K$3:$L$9999,2,FALSE),"")
),"")</f>
        <v>3</v>
      </c>
      <c r="AA89" t="str">
        <f>IF(AND(Z89&lt;&gt;"",ISNUMBER(Z89),NOT(ISNA(Z89))),VLOOKUP(Z89,'ESO zone constants'!$A$3:$D$9999,4,FALSE),"")</f>
        <v>Glenumbra</v>
      </c>
      <c r="AB89" s="33" t="s">
        <v>1562</v>
      </c>
      <c r="AC89" s="43"/>
      <c r="AD89" s="43"/>
      <c r="AE89" s="43"/>
      <c r="AF89" s="3">
        <f>IF(AND(G89&lt;&gt;"LIBSETS_SETTYPE_BATTLEGROUND",G89&lt;&gt;"LIBSETS_SETTYPE_SPECIAL"),
IF(AND(AE89&lt;&gt;"",ISNUMBER(AE89),NOT(ISNA(AE89))),AE89,
   IF(AND(M89&lt;&gt;"",ISNUMBER(M89),M89&gt;0,NOT(ISNA(M89))),VLOOKUP(M89,'ESO dumped WayshrineInfo'!$K$3:$L$9999,2,FALSE),"")
),"")</f>
        <v>3</v>
      </c>
      <c r="AG89" t="str">
        <f>IF(AND(AF89&lt;&gt;"",ISNUMBER(AF89),NOT(ISNA(AF89))),VLOOKUP(AF89,'ESO zone constants'!$A$3:$D$9999,4,FALSE),"")</f>
        <v>Glenumbra</v>
      </c>
      <c r="AH89" s="44" t="s">
        <v>1563</v>
      </c>
      <c r="AI89" s="43"/>
      <c r="AJ89" s="43"/>
      <c r="AK89" s="3">
        <f>IF(AND(G89&lt;&gt;"LIBSETS_SETTYPE_BATTLEGROUND",G89&lt;&gt;"LIBSETS_SETTYPE_SPECIAL"),IF(AL89&lt;&gt;"",VLOOKUP(AL89,'ESO zone constants'!$D$3:$H$4953,5,FALSE),""),"")</f>
        <v>3</v>
      </c>
      <c r="AL89" t="s">
        <v>103</v>
      </c>
      <c r="AM89" s="44" t="s">
        <v>1564</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5" t="s">
        <v>2672</v>
      </c>
      <c r="BA89" s="85"/>
      <c r="BB89" s="85"/>
      <c r="BC89" s="21" t="str">
        <f t="shared" si="8"/>
        <v>[107] = {wayshrines={62,62,62,}, dlcId=DLC_BASE_GAME</v>
      </c>
      <c r="BD89" s="21" t="str">
        <f t="shared" si="9"/>
        <v>, zoneIds={3,3,3,3}, veteran=false</v>
      </c>
      <c r="BE89" s="21" t="str">
        <f t="shared" si="10"/>
        <v>, setType=LIBSETS_SETTYPE_OVERLAND</v>
      </c>
      <c r="BF89" s="21" t="str">
        <f t="shared" si="11"/>
        <v>, dropMechanic={LIBSETS_DROP_MECHANIC_OVERLAND_BOSS_DELVE,LIBSETS_DROP_MECHANIC_OVERLAND_WORLDBOSS,LIBSETS_DROP_MECHANIC_OVERLAND_BOSS_PUBLIC_DUNGEON,LIBSETS_DROP_MECHANIC_OVERLAND_CHEST}</v>
      </c>
      <c r="BG89" s="21" t="str">
        <f t="shared" si="12"/>
        <v>}, --Wyrd Tree\'s Blessing / Segen des Wyrdbaums   [Glenumbra, Glenumbra, Glenumbra, Glenumbra]</v>
      </c>
    </row>
    <row r="90" spans="1:59" x14ac:dyDescent="0.25">
      <c r="A90" s="12">
        <v>108</v>
      </c>
      <c r="B90" t="s">
        <v>852</v>
      </c>
      <c r="C90" t="s">
        <v>853</v>
      </c>
      <c r="D90" s="3">
        <f t="shared" si="7"/>
        <v>108</v>
      </c>
      <c r="G90" s="8" t="s">
        <v>1476</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WayshrineInfo'!$K$3:$N$9999,4,FALSE),"")))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constants'!$B$4:$C$1003,2,FALSE),"")</f>
        <v>Included in base game</v>
      </c>
      <c r="V90" s="33" t="s">
        <v>1536</v>
      </c>
      <c r="Y90" s="65"/>
      <c r="Z90" s="3" t="str">
        <f>IF(AND(G90&lt;&gt;"LIBSETS_SETTYPE_BATTLEGROUND",G90&lt;&gt;"LIBSETS_SETTYPE_SPECIAL"),
IF(AND(Y90&lt;&gt;"",ISNUMBER(Y90),NOT(ISNA(Y90))),Y90,
   IF(AND(L90&lt;&gt;"",ISNUMBER(L90),L90&gt;0,NOT(ISNA(L90))),VLOOKUP(L90,'ESO dumped WayshrineInfo'!$K$3:$L$9999,2,FALSE),"")
),"")</f>
        <v/>
      </c>
      <c r="AA90" t="str">
        <f>IF(AND(Z90&lt;&gt;"",ISNUMBER(Z90),NOT(ISNA(Z90))),VLOOKUP(Z90,'ESO zone constants'!$A$3:$D$9999,4,FALSE),"")</f>
        <v/>
      </c>
      <c r="AC90" s="3" t="str">
        <f>IF(AB90&lt;&gt;"",IF(AB90&lt;&gt;"LIBSETS_DROP_MECHANIC_MONSTER_NAME",VLOOKUP(AB90,'LibSets constants'!$I$4:$L$1003,3,FALSE),""),"")</f>
        <v/>
      </c>
      <c r="AD90" s="3" t="str">
        <f>IF(AB90&lt;&gt;"",IF(AB90&lt;&gt;"LIBSETS_DROP_MECHANIC_MONSTER_NAME",VLOOKUP(AB90,'LibSets constants'!$I$4:$L$1003,4,FALSE),""),"")</f>
        <v/>
      </c>
      <c r="AF90" s="3" t="str">
        <f>IF(AND(G90&lt;&gt;"LIBSETS_SETTYPE_BATTLEGROUND",G90&lt;&gt;"LIBSETS_SETTYPE_SPECIAL"),
IF(AND(AE90&lt;&gt;"",ISNUMBER(AE90),NOT(ISNA(AE90))),AE90,
   IF(AND(M90&lt;&gt;"",ISNUMBER(M90),M90&gt;0,NOT(ISNA(M90))),VLOOKUP(M90,'ESO dumped WayshrineInfo'!$K$3:$L$9999,2,FALSE),"")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5" t="s">
        <v>2672</v>
      </c>
      <c r="BA90" s="85"/>
      <c r="BB90" s="85"/>
      <c r="BC90" s="21" t="str">
        <f t="shared" si="8"/>
        <v>[108] = {wayshrines={-1,-1,-1,}, dlcId=DLC_BASE_GAME</v>
      </c>
      <c r="BD90" s="21" t="str">
        <f t="shared" si="9"/>
        <v>, zoneIds={181}, veteran=false</v>
      </c>
      <c r="BE90" s="21" t="str">
        <f t="shared" si="10"/>
        <v>, setType=LIBSETS_SETTYPE_CYRODIIL</v>
      </c>
      <c r="BF90" s="21" t="str">
        <f t="shared" si="11"/>
        <v>, dropMechanic={LIBSETS_DROP_MECHANIC_CITY_CYRODIIL_VLASTARUS}</v>
      </c>
      <c r="BG90" s="21" t="str">
        <f t="shared" si="12"/>
        <v>}, --Ravager / Verwüster   [Cyrodiil]</v>
      </c>
    </row>
    <row r="91" spans="1:59" s="28" customFormat="1" x14ac:dyDescent="0.25">
      <c r="A91" s="12">
        <v>109</v>
      </c>
      <c r="B91" t="s">
        <v>854</v>
      </c>
      <c r="C91" t="s">
        <v>855</v>
      </c>
      <c r="D91" s="3">
        <f t="shared" si="7"/>
        <v>109</v>
      </c>
      <c r="E91"/>
      <c r="F91"/>
      <c r="G91" s="8" t="s">
        <v>1476</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WayshrineInfo'!$K$3:$N$9999,4,FALSE),"")))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constants'!$B$4:$C$1003,2,FALSE),"")</f>
        <v>Included in base game</v>
      </c>
      <c r="V91" s="33" t="s">
        <v>2812</v>
      </c>
      <c r="W91" s="3"/>
      <c r="X91" s="3"/>
      <c r="Y91" s="65"/>
      <c r="Z91" s="3" t="str">
        <f>IF(AND(G91&lt;&gt;"LIBSETS_SETTYPE_BATTLEGROUND",G91&lt;&gt;"LIBSETS_SETTYPE_SPECIAL"),
IF(AND(Y91&lt;&gt;"",ISNUMBER(Y91),NOT(ISNA(Y91))),Y91,
   IF(AND(L91&lt;&gt;"",ISNUMBER(L91),L91&gt;0,NOT(ISNA(L91))),VLOOKUP(L91,'ESO dumped WayshrineInfo'!$K$3:$L$9999,2,FALSE),"")
),"")</f>
        <v/>
      </c>
      <c r="AA91" t="str">
        <f>IF(AND(Z91&lt;&gt;"",ISNUMBER(Z91),NOT(ISNA(Z91))),VLOOKUP(Z91,'ESO zone constants'!$A$3:$D$9999,4,FALSE),"")</f>
        <v/>
      </c>
      <c r="AB91" s="33"/>
      <c r="AC91" s="43" t="str">
        <f>IF(AB91&lt;&gt;"",IF(AB91&lt;&gt;"LIBSETS_DROP_MECHANIC_MONSTER_NAME",VLOOKUP(AB91,'LibSets constants'!$I$4:$L$1003,3,FALSE),""),"")</f>
        <v/>
      </c>
      <c r="AD91" s="43" t="str">
        <f>IF(AB91&lt;&gt;"",IF(AB91&lt;&gt;"LIBSETS_DROP_MECHANIC_MONSTER_NAME",VLOOKUP(AB91,'LibSets constants'!$I$4:$L$1003,4,FALSE),""),"")</f>
        <v/>
      </c>
      <c r="AE91" s="43"/>
      <c r="AF91" s="3" t="str">
        <f>IF(AND(G91&lt;&gt;"LIBSETS_SETTYPE_BATTLEGROUND",G91&lt;&gt;"LIBSETS_SETTYPE_SPECIAL"),
IF(AND(AE91&lt;&gt;"",ISNUMBER(AE91),NOT(ISNA(AE91))),AE91,
   IF(AND(M91&lt;&gt;"",ISNUMBER(M91),M91&gt;0,NOT(ISNA(M91))),VLOOKUP(M91,'ESO dumped WayshrineInfo'!$K$3:$L$9999,2,FALSE),"")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5" t="s">
        <v>2672</v>
      </c>
      <c r="BA91" s="85"/>
      <c r="BB91" s="85"/>
      <c r="BC91" s="21" t="str">
        <f t="shared" si="8"/>
        <v>[109] = {wayshrines={-1,-1,-1,}, dlcId=DLC_BASE_GAME</v>
      </c>
      <c r="BD91" s="21" t="str">
        <f t="shared" si="9"/>
        <v>, zoneIds={181}, veteran=false</v>
      </c>
      <c r="BE91" s="21" t="str">
        <f t="shared" si="10"/>
        <v>, setType=LIBSETS_SETTYPE_CYRODIIL</v>
      </c>
      <c r="BF91" s="21" t="str">
        <f t="shared" si="11"/>
        <v>, dropMechanic={LIBSETS_DROP_MECHANIC_CITY_CYRODIIL_CROPSFORD}</v>
      </c>
      <c r="BG91" s="21" t="str">
        <f t="shared" si="12"/>
        <v>}, --Light of Cyrodiil / Licht von Cyrodiil   [Cyrodiil]</v>
      </c>
    </row>
    <row r="92" spans="1:59" x14ac:dyDescent="0.25">
      <c r="A92" s="12">
        <v>110</v>
      </c>
      <c r="B92" t="s">
        <v>856</v>
      </c>
      <c r="C92" t="s">
        <v>857</v>
      </c>
      <c r="D92" s="3">
        <f t="shared" si="7"/>
        <v>110</v>
      </c>
      <c r="G92" s="8" t="s">
        <v>1478</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WayshrineInfo'!$K$3:$N$9999,4,FALSE),"")))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constants'!$B$4:$C$1003,2,FALSE),"")</f>
        <v>Included in base game</v>
      </c>
      <c r="V92" s="33" t="s">
        <v>3369</v>
      </c>
      <c r="Y92" s="65">
        <v>935</v>
      </c>
      <c r="Z92" s="3">
        <f>IF(AND(G92&lt;&gt;"LIBSETS_SETTYPE_BATTLEGROUND",G92&lt;&gt;"LIBSETS_SETTYPE_SPECIAL"),
IF(AND(Y92&lt;&gt;"",ISNUMBER(Y92),NOT(ISNA(Y92))),Y92,
   IF(AND(L92&lt;&gt;"",ISNUMBER(L92),L92&gt;0,NOT(ISNA(L92))),VLOOKUP(L92,'ESO dumped WayshrineInfo'!$K$3:$L$9999,2,FALSE),"")
),"")</f>
        <v>935</v>
      </c>
      <c r="AA92" t="str">
        <f>IF(AND(Z92&lt;&gt;"",ISNUMBER(Z92),NOT(ISNA(Z92))),VLOOKUP(Z92,'ESO zone constants'!$A$3:$D$9999,4,FALSE),"")</f>
        <v>The Banished Cells II</v>
      </c>
      <c r="AB92" s="33" t="s">
        <v>3369</v>
      </c>
      <c r="AC92" s="43"/>
      <c r="AD92" s="43"/>
      <c r="AE92" s="43"/>
      <c r="AF92" s="3">
        <f>IF(AND(G92&lt;&gt;"LIBSETS_SETTYPE_BATTLEGROUND",G92&lt;&gt;"LIBSETS_SETTYPE_SPECIAL"),
IF(AND(AE92&lt;&gt;"",ISNUMBER(AE92),NOT(ISNA(AE92))),AE92,
   IF(AND(M92&lt;&gt;"",ISNUMBER(M92),M92&gt;0,NOT(ISNA(M92))),VLOOKUP(M92,'ESO dumped WayshrineInfo'!$K$3:$L$9999,2,FALSE),"")
),"")</f>
        <v>381</v>
      </c>
      <c r="AG92" t="str">
        <f>IF(AND(AF92&lt;&gt;"",ISNUMBER(AF92),NOT(ISNA(AF92))),VLOOKUP(AF92,'ESO zone constants'!$A$3:$D$9999,4,FALSE),"")</f>
        <v>Auridon</v>
      </c>
      <c r="AH92" s="98" t="s">
        <v>3369</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5" t="s">
        <v>2672</v>
      </c>
      <c r="BA92" s="85"/>
      <c r="BB92" s="85"/>
      <c r="BC92" s="21" t="str">
        <f t="shared" si="8"/>
        <v>[110] = {wayshrines={194,194,194,}, dlcId=DLC_BASE_GAME</v>
      </c>
      <c r="BD92" s="21" t="str">
        <f t="shared" si="9"/>
        <v>, zoneIds={380,935,381}, veteran=false</v>
      </c>
      <c r="BE92" s="21" t="str">
        <f t="shared" si="10"/>
        <v>, setType=LIBSETS_SETTYPE_DUNGEON</v>
      </c>
      <c r="BF92" s="21" t="str">
        <f t="shared" si="11"/>
        <v>, dropMechanic={LIBSETS_DROP_MECHANIC_GROUP_DUNGEON_BOSS,LIBSETS_DROP_MECHANIC_GROUP_DUNGEON_BOSS,LIBSETS_DROP_MECHANIC_GROUP_DUNGEON_BOSS}</v>
      </c>
      <c r="BG92" s="21" t="str">
        <f t="shared" si="12"/>
        <v>}, --Sanctuary / Heiligtum   [The Banished Cells I, The Banished Cells II, Auridon]</v>
      </c>
    </row>
    <row r="93" spans="1:59" x14ac:dyDescent="0.25">
      <c r="A93" s="12">
        <v>111</v>
      </c>
      <c r="B93" t="s">
        <v>858</v>
      </c>
      <c r="C93" t="s">
        <v>859</v>
      </c>
      <c r="D93" s="3">
        <f t="shared" si="7"/>
        <v>111</v>
      </c>
      <c r="G93" s="8" t="s">
        <v>1476</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WayshrineInfo'!$K$3:$N$9999,4,FALSE),"")))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constants'!$B$4:$C$1003,2,FALSE),"")</f>
        <v>Included in base game</v>
      </c>
      <c r="V93" s="33" t="s">
        <v>1534</v>
      </c>
      <c r="Y93" s="65"/>
      <c r="Z93" s="3" t="str">
        <f>IF(AND(G93&lt;&gt;"LIBSETS_SETTYPE_BATTLEGROUND",G93&lt;&gt;"LIBSETS_SETTYPE_SPECIAL"),
IF(AND(Y93&lt;&gt;"",ISNUMBER(Y93),NOT(ISNA(Y93))),Y93,
   IF(AND(L93&lt;&gt;"",ISNUMBER(L93),L93&gt;0,NOT(ISNA(L93))),VLOOKUP(L93,'ESO dumped WayshrineInfo'!$K$3:$L$9999,2,FALSE),"")
),"")</f>
        <v/>
      </c>
      <c r="AA93" t="str">
        <f>IF(AND(Z93&lt;&gt;"",ISNUMBER(Z93),NOT(ISNA(Z93))),VLOOKUP(Z93,'ESO zone constants'!$A$3:$D$9999,4,FALSE),"")</f>
        <v/>
      </c>
      <c r="AC93" s="43" t="str">
        <f>IF(AB93&lt;&gt;"",IF(AB93&lt;&gt;"LIBSETS_DROP_MECHANIC_MONSTER_NAME",VLOOKUP(AB93,'LibSets constants'!$I$4:$L$1003,3,FALSE),""),"")</f>
        <v/>
      </c>
      <c r="AD93" s="43" t="str">
        <f>IF(AB93&lt;&gt;"",IF(AB93&lt;&gt;"LIBSETS_DROP_MECHANIC_MONSTER_NAME",VLOOKUP(AB93,'LibSets constants'!$I$4:$L$1003,4,FALSE),""),"")</f>
        <v/>
      </c>
      <c r="AE93" s="43"/>
      <c r="AF93" s="3" t="str">
        <f>IF(AND(G93&lt;&gt;"LIBSETS_SETTYPE_BATTLEGROUND",G93&lt;&gt;"LIBSETS_SETTYPE_SPECIAL"),
IF(AND(AE93&lt;&gt;"",ISNUMBER(AE93),NOT(ISNA(AE93))),AE93,
   IF(AND(M93&lt;&gt;"",ISNUMBER(M93),M93&gt;0,NOT(ISNA(M93))),VLOOKUP(M93,'ESO dumped WayshrineInfo'!$K$3:$L$9999,2,FALSE),"")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5" t="s">
        <v>2672</v>
      </c>
      <c r="BA93" s="85"/>
      <c r="BB93" s="85"/>
      <c r="BC93" s="21" t="str">
        <f t="shared" si="8"/>
        <v>[111] = {wayshrines={-1,-1,-1,}, dlcId=DLC_BASE_GAME</v>
      </c>
      <c r="BD93" s="21" t="str">
        <f t="shared" si="9"/>
        <v>, zoneIds={181}, veteran=false</v>
      </c>
      <c r="BE93" s="21" t="str">
        <f t="shared" si="10"/>
        <v>, setType=LIBSETS_SETTYPE_CYRODIIL</v>
      </c>
      <c r="BF93" s="21" t="str">
        <f t="shared" si="11"/>
        <v>, dropMechanic={LIBSETS_DROP_MECHANIC_CITY_CYRODIIL_BRUMA}</v>
      </c>
      <c r="BG93" s="21" t="str">
        <f t="shared" si="12"/>
        <v>}, --Ward of Cyrodiil / Schutz von Cyrodiil   [Cyrodiil]</v>
      </c>
    </row>
    <row r="94" spans="1:59" x14ac:dyDescent="0.25">
      <c r="A94" s="12">
        <v>112</v>
      </c>
      <c r="B94" t="s">
        <v>860</v>
      </c>
      <c r="C94" t="s">
        <v>861</v>
      </c>
      <c r="D94" s="3">
        <f t="shared" si="7"/>
        <v>112</v>
      </c>
      <c r="G94" s="8" t="s">
        <v>1481</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WayshrineInfo'!$K$3:$N$9999,4,FALSE),"")))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constants'!$B$4:$C$1003,2,FALSE),"")</f>
        <v>Included in base game</v>
      </c>
      <c r="V94" s="33" t="s">
        <v>1561</v>
      </c>
      <c r="Y94" s="65"/>
      <c r="Z94" s="3">
        <f>IF(AND(G94&lt;&gt;"LIBSETS_SETTYPE_BATTLEGROUND",G94&lt;&gt;"LIBSETS_SETTYPE_SPECIAL"),
IF(AND(Y94&lt;&gt;"",ISNUMBER(Y94),NOT(ISNA(Y94))),Y94,
   IF(AND(L94&lt;&gt;"",ISNUMBER(L94),L94&gt;0,NOT(ISNA(L94))),VLOOKUP(L94,'ESO dumped WayshrineInfo'!$K$3:$L$9999,2,FALSE),"")
),"")</f>
        <v>19</v>
      </c>
      <c r="AA94" t="str">
        <f>IF(AND(Z94&lt;&gt;"",ISNUMBER(Z94),NOT(ISNA(Z94))),VLOOKUP(Z94,'ESO zone constants'!$A$3:$D$9999,4,FALSE),"")</f>
        <v>Stormhaven</v>
      </c>
      <c r="AB94" s="33" t="s">
        <v>1562</v>
      </c>
      <c r="AC94" s="43"/>
      <c r="AD94" s="43"/>
      <c r="AE94" s="43"/>
      <c r="AF94" s="3">
        <f>IF(AND(G94&lt;&gt;"LIBSETS_SETTYPE_BATTLEGROUND",G94&lt;&gt;"LIBSETS_SETTYPE_SPECIAL"),
IF(AND(AE94&lt;&gt;"",ISNUMBER(AE94),NOT(ISNA(AE94))),AE94,
   IF(AND(M94&lt;&gt;"",ISNUMBER(M94),M94&gt;0,NOT(ISNA(M94))),VLOOKUP(M94,'ESO dumped WayshrineInfo'!$K$3:$L$9999,2,FALSE),"")
),"")</f>
        <v>19</v>
      </c>
      <c r="AG94" t="str">
        <f>IF(AND(AF94&lt;&gt;"",ISNUMBER(AF94),NOT(ISNA(AF94))),VLOOKUP(AF94,'ESO zone constants'!$A$3:$D$9999,4,FALSE),"")</f>
        <v>Stormhaven</v>
      </c>
      <c r="AH94" s="44" t="s">
        <v>1563</v>
      </c>
      <c r="AI94" s="43"/>
      <c r="AJ94" s="43"/>
      <c r="AK94" s="3">
        <f>IF(AND(G94&lt;&gt;"LIBSETS_SETTYPE_BATTLEGROUND",G94&lt;&gt;"LIBSETS_SETTYPE_SPECIAL"),IF(AL94&lt;&gt;"",VLOOKUP(AL94,'ESO zone constants'!$D$3:$H$4953,5,FALSE),""),"")</f>
        <v>19</v>
      </c>
      <c r="AL94" t="s">
        <v>104</v>
      </c>
      <c r="AM94" s="44" t="s">
        <v>1564</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5" t="s">
        <v>2673</v>
      </c>
      <c r="BA94" s="85"/>
      <c r="BB94" s="85"/>
      <c r="BC94" s="21" t="str">
        <f t="shared" si="8"/>
        <v>[112] = {wayshrines={17,17,17,}, dlcId=DLC_BASE_GAME</v>
      </c>
      <c r="BD94" s="21" t="str">
        <f t="shared" si="9"/>
        <v>, zoneIds={19,19,19,19}, veteran=false</v>
      </c>
      <c r="BE94" s="21" t="str">
        <f t="shared" si="10"/>
        <v>, setType=LIBSETS_SETTYPE_OVERLAND</v>
      </c>
      <c r="BF94" s="21" t="str">
        <f t="shared" si="11"/>
        <v>, isProcSetAllowedInPvP=1, dropMechanic={LIBSETS_DROP_MECHANIC_OVERLAND_BOSS_DELVE,LIBSETS_DROP_MECHANIC_OVERLAND_WORLDBOSS,LIBSETS_DROP_MECHANIC_OVERLAND_BOSS_PUBLIC_DUNGEON,LIBSETS_DROP_MECHANIC_OVERLAND_CHEST}</v>
      </c>
      <c r="BG94" s="21" t="str">
        <f t="shared" si="12"/>
        <v>}, --Night Terror / Nachtschrecken   [Stormhaven, Stormhaven, Stormhaven, Stormhaven]</v>
      </c>
    </row>
    <row r="95" spans="1:59" x14ac:dyDescent="0.25">
      <c r="A95" s="12">
        <v>113</v>
      </c>
      <c r="B95" t="s">
        <v>862</v>
      </c>
      <c r="C95" t="s">
        <v>863</v>
      </c>
      <c r="D95" s="3">
        <f t="shared" si="7"/>
        <v>113</v>
      </c>
      <c r="G95" s="8" t="s">
        <v>1476</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WayshrineInfo'!$K$3:$N$9999,4,FALSE),"")))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constants'!$B$4:$C$1003,2,FALSE),"")</f>
        <v>Included in base game</v>
      </c>
      <c r="V95" s="33" t="s">
        <v>1536</v>
      </c>
      <c r="Y95" s="65"/>
      <c r="Z95" s="3" t="str">
        <f>IF(AND(G95&lt;&gt;"LIBSETS_SETTYPE_BATTLEGROUND",G95&lt;&gt;"LIBSETS_SETTYPE_SPECIAL"),
IF(AND(Y95&lt;&gt;"",ISNUMBER(Y95),NOT(ISNA(Y95))),Y95,
   IF(AND(L95&lt;&gt;"",ISNUMBER(L95),L95&gt;0,NOT(ISNA(L95))),VLOOKUP(L95,'ESO dumped WayshrineInfo'!$K$3:$L$9999,2,FALSE),"")
),"")</f>
        <v/>
      </c>
      <c r="AA95" t="str">
        <f>IF(AND(Z95&lt;&gt;"",ISNUMBER(Z95),NOT(ISNA(Z95))),VLOOKUP(Z95,'ESO zone constants'!$A$3:$D$9999,4,FALSE),"")</f>
        <v/>
      </c>
      <c r="AC95" s="3" t="str">
        <f>IF(AB95&lt;&gt;"",IF(AB95&lt;&gt;"LIBSETS_DROP_MECHANIC_MONSTER_NAME",VLOOKUP(AB95,'LibSets constants'!$I$4:$L$1003,3,FALSE),""),"")</f>
        <v/>
      </c>
      <c r="AD95" s="3" t="str">
        <f>IF(AB95&lt;&gt;"",IF(AB95&lt;&gt;"LIBSETS_DROP_MECHANIC_MONSTER_NAME",VLOOKUP(AB95,'LibSets constants'!$I$4:$L$1003,4,FALSE),""),"")</f>
        <v/>
      </c>
      <c r="AF95" s="3" t="str">
        <f>IF(AND(G95&lt;&gt;"LIBSETS_SETTYPE_BATTLEGROUND",G95&lt;&gt;"LIBSETS_SETTYPE_SPECIAL"),
IF(AND(AE95&lt;&gt;"",ISNUMBER(AE95),NOT(ISNA(AE95))),AE95,
   IF(AND(M95&lt;&gt;"",ISNUMBER(M95),M95&gt;0,NOT(ISNA(M95))),VLOOKUP(M95,'ESO dumped WayshrineInfo'!$K$3:$L$9999,2,FALSE),"")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5" t="s">
        <v>2672</v>
      </c>
      <c r="BA95" s="85"/>
      <c r="BB95" s="85"/>
      <c r="BC95" s="21" t="str">
        <f t="shared" si="8"/>
        <v>[113] = {wayshrines={-1,-1,-1,}, dlcId=DLC_BASE_GAME</v>
      </c>
      <c r="BD95" s="21" t="str">
        <f t="shared" si="9"/>
        <v>, zoneIds={181}, veteran=false</v>
      </c>
      <c r="BE95" s="21" t="str">
        <f t="shared" si="10"/>
        <v>, setType=LIBSETS_SETTYPE_CYRODIIL</v>
      </c>
      <c r="BF95" s="21" t="str">
        <f t="shared" si="11"/>
        <v>, dropMechanic={LIBSETS_DROP_MECHANIC_CITY_CYRODIIL_VLASTARUS}</v>
      </c>
      <c r="BG95" s="21" t="str">
        <f t="shared" si="12"/>
        <v>}, --Crest of Cyrodiil / Wappen von Cyrodiil   [Cyrodiil]</v>
      </c>
    </row>
    <row r="96" spans="1:59" x14ac:dyDescent="0.25">
      <c r="A96" s="12">
        <v>114</v>
      </c>
      <c r="B96" t="s">
        <v>864</v>
      </c>
      <c r="C96" t="s">
        <v>865</v>
      </c>
      <c r="D96" s="3">
        <f t="shared" si="7"/>
        <v>114</v>
      </c>
      <c r="G96" s="8" t="s">
        <v>1481</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WayshrineInfo'!$K$3:$N$9999,4,FALSE),"")))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constants'!$B$4:$C$1003,2,FALSE),"")</f>
        <v>Included in base game</v>
      </c>
      <c r="V96" s="33" t="s">
        <v>1561</v>
      </c>
      <c r="Y96" s="65"/>
      <c r="Z96" s="3">
        <f>IF(AND(G96&lt;&gt;"LIBSETS_SETTYPE_BATTLEGROUND",G96&lt;&gt;"LIBSETS_SETTYPE_SPECIAL"),
IF(AND(Y96&lt;&gt;"",ISNUMBER(Y96),NOT(ISNA(Y96))),Y96,
   IF(AND(L96&lt;&gt;"",ISNUMBER(L96),L96&gt;0,NOT(ISNA(L96))),VLOOKUP(L96,'ESO dumped WayshrineInfo'!$K$3:$L$9999,2,FALSE),"")
),"")</f>
        <v>382</v>
      </c>
      <c r="AA96" t="str">
        <f>IF(AND(Z96&lt;&gt;"",ISNUMBER(Z96),NOT(ISNA(Z96))),VLOOKUP(Z96,'ESO zone constants'!$A$3:$D$9999,4,FALSE),"")</f>
        <v>Reaper's March</v>
      </c>
      <c r="AB96" s="33" t="s">
        <v>1562</v>
      </c>
      <c r="AC96" s="43"/>
      <c r="AD96" s="43"/>
      <c r="AE96" s="43"/>
      <c r="AF96" s="3">
        <f>IF(AND(G96&lt;&gt;"LIBSETS_SETTYPE_BATTLEGROUND",G96&lt;&gt;"LIBSETS_SETTYPE_SPECIAL"),
IF(AND(AE96&lt;&gt;"",ISNUMBER(AE96),NOT(ISNA(AE96))),AE96,
   IF(AND(M96&lt;&gt;"",ISNUMBER(M96),M96&gt;0,NOT(ISNA(M96))),VLOOKUP(M96,'ESO dumped WayshrineInfo'!$K$3:$L$9999,2,FALSE),"")
),"")</f>
        <v>382</v>
      </c>
      <c r="AG96" t="str">
        <f>IF(AND(AF96&lt;&gt;"",ISNUMBER(AF96),NOT(ISNA(AF96))),VLOOKUP(AF96,'ESO zone constants'!$A$3:$D$9999,4,FALSE),"")</f>
        <v>Reaper's March</v>
      </c>
      <c r="AH96" s="44" t="s">
        <v>1563</v>
      </c>
      <c r="AI96" s="43"/>
      <c r="AJ96" s="43"/>
      <c r="AK96" s="3">
        <f>IF(AND(G96&lt;&gt;"LIBSETS_SETTYPE_BATTLEGROUND",G96&lt;&gt;"LIBSETS_SETTYPE_SPECIAL"),IF(AL96&lt;&gt;"",VLOOKUP(AL96,'ESO zone constants'!$D$3:$H$4953,5,FALSE),""),"")</f>
        <v>382</v>
      </c>
      <c r="AL96" t="s">
        <v>265</v>
      </c>
      <c r="AM96" s="44" t="s">
        <v>1564</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5" t="s">
        <v>2672</v>
      </c>
      <c r="BA96" s="85"/>
      <c r="BB96" s="85"/>
      <c r="BC96" s="21" t="str">
        <f t="shared" si="8"/>
        <v>[114] = {wayshrines={162,162,162,}, dlcId=DLC_BASE_GAME</v>
      </c>
      <c r="BD96" s="21" t="str">
        <f t="shared" si="9"/>
        <v>, zoneIds={382,382,382,382}, veteran=false</v>
      </c>
      <c r="BE96" s="21" t="str">
        <f t="shared" si="10"/>
        <v>, setType=LIBSETS_SETTYPE_OVERLAND</v>
      </c>
      <c r="BF96" s="21" t="str">
        <f t="shared" si="11"/>
        <v>, dropMechanic={LIBSETS_DROP_MECHANIC_OVERLAND_BOSS_DELVE,LIBSETS_DROP_MECHANIC_OVERLAND_WORLDBOSS,LIBSETS_DROP_MECHANIC_OVERLAND_BOSS_PUBLIC_DUNGEON,LIBSETS_DROP_MECHANIC_OVERLAND_CHEST}</v>
      </c>
      <c r="BG96" s="21" t="str">
        <f t="shared" si="12"/>
        <v>}, --Soulshine / Seelenschein   [Reaper's March, Reaper's March, Reaper's March, Reaper's March]</v>
      </c>
    </row>
    <row r="97" spans="1:59" x14ac:dyDescent="0.25">
      <c r="A97" s="12">
        <v>116</v>
      </c>
      <c r="B97" t="s">
        <v>866</v>
      </c>
      <c r="C97" t="s">
        <v>867</v>
      </c>
      <c r="D97" s="3">
        <f t="shared" si="7"/>
        <v>116</v>
      </c>
      <c r="G97" s="8" t="s">
        <v>1478</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WayshrineInfo'!$K$3:$N$9999,4,FALSE),"")))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constants'!$B$4:$C$1003,2,FALSE),"")</f>
        <v>Included in base game</v>
      </c>
      <c r="V97" s="33" t="s">
        <v>3369</v>
      </c>
      <c r="Y97" s="65"/>
      <c r="Z97" s="3">
        <f>IF(AND(G97&lt;&gt;"LIBSETS_SETTYPE_BATTLEGROUND",G97&lt;&gt;"LIBSETS_SETTYPE_SPECIAL"),
IF(AND(Y97&lt;&gt;"",ISNUMBER(Y97),NOT(ISNA(Y97))),Y97,
   IF(AND(L97&lt;&gt;"",ISNUMBER(L97),L97&gt;0,NOT(ISNA(L97))),VLOOKUP(L97,'ESO dumped WayshrineInfo'!$K$3:$L$9999,2,FALSE),"")
),"")</f>
        <v>381</v>
      </c>
      <c r="AA97" t="str">
        <f>IF(AND(Z97&lt;&gt;"",ISNUMBER(Z97),NOT(ISNA(Z97))),VLOOKUP(Z97,'ESO zone constants'!$A$3:$D$9999,4,FALSE),"")</f>
        <v>Auridon</v>
      </c>
      <c r="AB97" s="33" t="s">
        <v>3369</v>
      </c>
      <c r="AC97" s="43"/>
      <c r="AD97" s="43"/>
      <c r="AE97" s="43"/>
      <c r="AF97" s="3">
        <f>IF(AND(G97&lt;&gt;"LIBSETS_SETTYPE_BATTLEGROUND",G97&lt;&gt;"LIBSETS_SETTYPE_SPECIAL"),
IF(AND(AE97&lt;&gt;"",ISNUMBER(AE97),NOT(ISNA(AE97))),AE97,
   IF(AND(M97&lt;&gt;"",ISNUMBER(M97),M97&gt;0,NOT(ISNA(M97))),VLOOKUP(M97,'ESO dumped WayshrineInfo'!$K$3:$L$9999,2,FALSE),"")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5" t="s">
        <v>2672</v>
      </c>
      <c r="BA97" s="85"/>
      <c r="BB97" s="85"/>
      <c r="BC97" s="21" t="str">
        <f t="shared" si="8"/>
        <v>[116] = {wayshrines={194,194,194,}, dlcId=DLC_BASE_GAME</v>
      </c>
      <c r="BD97" s="21" t="str">
        <f t="shared" si="9"/>
        <v>, zoneIds={380,381,381,146,126,63}, veteran=false</v>
      </c>
      <c r="BE97" s="21" t="str">
        <f t="shared" si="10"/>
        <v>, setType=LIBSETS_SETTYPE_DUNGEON</v>
      </c>
      <c r="BF97" s="21" t="str">
        <f t="shared" si="11"/>
        <v>, dropMechanic={LIBSETS_DROP_MECHANIC_GROUP_DUNGEON_BOSS,LIBSETS_DROP_MECHANIC_GROUP_DUNGEON_BOSS}</v>
      </c>
      <c r="BG97" s="21" t="str">
        <f t="shared" si="12"/>
        <v>}, --The Destruction Suite / Garnitur der Zerstörung   [The Banished Cells I, Auridon, Auridon, Wayrest Sewers I, Elden Hollow I, Darkshade Caverns I]</v>
      </c>
    </row>
    <row r="98" spans="1:59" x14ac:dyDescent="0.25">
      <c r="A98" s="12">
        <v>117</v>
      </c>
      <c r="B98" t="s">
        <v>868</v>
      </c>
      <c r="C98" t="s">
        <v>1442</v>
      </c>
      <c r="D98" s="3">
        <f t="shared" si="7"/>
        <v>117</v>
      </c>
      <c r="G98" s="8" t="s">
        <v>1478</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WayshrineInfo'!$K$3:$N$9999,4,FALSE),"")))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constants'!$B$4:$C$1003,2,FALSE),"")</f>
        <v>Included in base game</v>
      </c>
      <c r="V98" s="33" t="s">
        <v>3369</v>
      </c>
      <c r="Y98" s="65"/>
      <c r="Z98" s="3">
        <f>IF(AND(G98&lt;&gt;"LIBSETS_SETTYPE_BATTLEGROUND",G98&lt;&gt;"LIBSETS_SETTYPE_SPECIAL"),
IF(AND(Y98&lt;&gt;"",ISNUMBER(Y98),NOT(ISNA(Y98))),Y98,
   IF(AND(L98&lt;&gt;"",ISNUMBER(L98),L98&gt;0,NOT(ISNA(L98))),VLOOKUP(L98,'ESO dumped WayshrineInfo'!$K$3:$L$9999,2,FALSE),"")
),"")</f>
        <v>381</v>
      </c>
      <c r="AA98" t="str">
        <f>IF(AND(Z98&lt;&gt;"",ISNUMBER(Z98),NOT(ISNA(Z98))),VLOOKUP(Z98,'ESO zone constants'!$A$3:$D$9999,4,FALSE),"")</f>
        <v>Auridon</v>
      </c>
      <c r="AB98" s="33" t="s">
        <v>3369</v>
      </c>
      <c r="AC98" s="43"/>
      <c r="AD98" s="43"/>
      <c r="AE98" s="43"/>
      <c r="AF98" s="3">
        <f>IF(AND(G98&lt;&gt;"LIBSETS_SETTYPE_BATTLEGROUND",G98&lt;&gt;"LIBSETS_SETTYPE_SPECIAL"),
IF(AND(AE98&lt;&gt;"",ISNUMBER(AE98),NOT(ISNA(AE98))),AE98,
   IF(AND(M98&lt;&gt;"",ISNUMBER(M98),M98&gt;0,NOT(ISNA(M98))),VLOOKUP(M98,'ESO dumped WayshrineInfo'!$K$3:$L$9999,2,FALSE),"")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5" t="s">
        <v>2673</v>
      </c>
      <c r="BA98" s="85"/>
      <c r="BB98" s="85"/>
      <c r="BC98" s="21" t="str">
        <f t="shared" si="8"/>
        <v>[117] = {wayshrines={194,194,194,}, dlcId=DLC_BASE_GAME</v>
      </c>
      <c r="BD98" s="21" t="str">
        <f t="shared" si="9"/>
        <v>, zoneIds={380,381,381,146,126,63}, veteran=false</v>
      </c>
      <c r="BE98" s="21" t="str">
        <f t="shared" si="10"/>
        <v>, setType=LIBSETS_SETTYPE_DUNGEON</v>
      </c>
      <c r="BF98" s="21" t="str">
        <f t="shared" si="11"/>
        <v>, isProcSetAllowedInPvP=1, dropMechanic={LIBSETS_DROP_MECHANIC_GROUP_DUNGEON_BOSS,LIBSETS_DROP_MECHANIC_GROUP_DUNGEON_BOSS}</v>
      </c>
      <c r="BG98" s="21" t="str">
        <f t="shared" si="12"/>
        <v>}, --Relics of the Physician, Ansur / Relikte des Mediziners Ansur   [The Banished Cells I, Auridon, Auridon, Wayrest Sewers I, Elden Hollow I, Darkshade Caverns I]</v>
      </c>
    </row>
    <row r="99" spans="1:59" x14ac:dyDescent="0.25">
      <c r="A99" s="12">
        <v>118</v>
      </c>
      <c r="B99" t="s">
        <v>869</v>
      </c>
      <c r="C99" t="s">
        <v>870</v>
      </c>
      <c r="D99" s="3">
        <f t="shared" si="7"/>
        <v>118</v>
      </c>
      <c r="G99" s="8" t="s">
        <v>1478</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WayshrineInfo'!$K$3:$N$9999,4,FALSE),"")))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constants'!$B$4:$C$1003,2,FALSE),"")</f>
        <v>Included in base game</v>
      </c>
      <c r="V99" s="33" t="s">
        <v>3369</v>
      </c>
      <c r="Y99" s="65"/>
      <c r="Z99" s="3">
        <f>IF(AND(G99&lt;&gt;"LIBSETS_SETTYPE_BATTLEGROUND",G99&lt;&gt;"LIBSETS_SETTYPE_SPECIAL"),
IF(AND(Y99&lt;&gt;"",ISNUMBER(Y99),NOT(ISNA(Y99))),Y99,
   IF(AND(L99&lt;&gt;"",ISNUMBER(L99),L99&gt;0,NOT(ISNA(L99))),VLOOKUP(L99,'ESO dumped WayshrineInfo'!$K$3:$L$9999,2,FALSE),"")
),"")</f>
        <v>381</v>
      </c>
      <c r="AA99" t="str">
        <f>IF(AND(Z99&lt;&gt;"",ISNUMBER(Z99),NOT(ISNA(Z99))),VLOOKUP(Z99,'ESO zone constants'!$A$3:$D$9999,4,FALSE),"")</f>
        <v>Auridon</v>
      </c>
      <c r="AB99" s="33" t="s">
        <v>3369</v>
      </c>
      <c r="AC99" s="43"/>
      <c r="AD99" s="43"/>
      <c r="AE99" s="43"/>
      <c r="AF99" s="3">
        <f>IF(AND(G99&lt;&gt;"LIBSETS_SETTYPE_BATTLEGROUND",G99&lt;&gt;"LIBSETS_SETTYPE_SPECIAL"),
IF(AND(AE99&lt;&gt;"",ISNUMBER(AE99),NOT(ISNA(AE99))),AE99,
   IF(AND(M99&lt;&gt;"",ISNUMBER(M99),M99&gt;0,NOT(ISNA(M99))),VLOOKUP(M99,'ESO dumped WayshrineInfo'!$K$3:$L$9999,2,FALSE),"")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5" t="s">
        <v>2672</v>
      </c>
      <c r="BA99" s="85"/>
      <c r="BB99" s="85"/>
      <c r="BC99" s="21" t="str">
        <f t="shared" si="8"/>
        <v>[118] = {wayshrines={194,194,194,}, dlcId=DLC_BASE_GAME</v>
      </c>
      <c r="BD99" s="21" t="str">
        <f t="shared" si="9"/>
        <v>, zoneIds={380,381,381,146,126,63}, veteran=false</v>
      </c>
      <c r="BE99" s="21" t="str">
        <f t="shared" si="10"/>
        <v>, setType=LIBSETS_SETTYPE_DUNGEON</v>
      </c>
      <c r="BF99" s="21" t="str">
        <f t="shared" ref="BF99:BF130" si="13">IF(F99&lt;&gt;"Not in the game (anymore)",IF(AZ99&lt;&gt;"",", isProcSetAllowedInPvP="&amp; AZ99,"")
&amp; IF(F99&lt;&gt;"Not in the game (anymore)",
  IF(V99&lt;&gt;"",", dropMechanic={"&amp;V99&amp;IF(AB99&lt;&gt;"",","&amp;AB99,"")&amp;IF(AH99&lt;&gt;"",","&amp;AH99,"")&amp;IF(AM99&lt;&gt;"",","&amp;AM99,"")&amp;IF(AR99&lt;&gt;"",","&amp;AR99,"")&amp;IF(AW99&lt;&gt;"",","&amp;AW99,"")&amp;"}"
     &amp;IF(OR(W99&lt;&gt;"",AC99&lt;&gt;"",AI99&lt;&gt;"",AN99&lt;&gt;"",AS99&lt;&gt;"",AX99&lt;&gt;"",X99&lt;&gt;"",AD99&lt;&gt;"",AJ99&lt;&gt;"",AO99&lt;&gt;"",AT99&lt;&gt;"",AY99&lt;&gt;""),", dropMechanicDropLocationNames={"
        &amp; IF(OR(W99&lt;&gt;"",AC99&lt;&gt;"",AI99&lt;&gt;"",AN99&lt;&gt;"",AS99&lt;&gt;"",AX99&lt;&gt;""),"['en']={"&amp;IF(W99&lt;&gt;"","'"&amp;W99&amp;"',","'',")&amp;IF(AC99&lt;&gt;"","'"&amp;AC99&amp;"',","'',")&amp;IF(AI99&lt;&gt;"","'"&amp;AI99&amp;"',","'',")&amp;IF(AN99&lt;&gt;"","'"&amp;AN99&amp;"',","'',")&amp;IF(AS99&lt;&gt;"","'"&amp;AS99&amp;"',","'',")&amp;IF(AX99&lt;&gt;"","'"&amp;AX99&amp;"',","'',")&amp;"},","")
        &amp; IF(OR(X99&lt;&gt;"",AD99&lt;&gt;"",AJ99&lt;&gt;"",AO99&lt;&gt;"",AT99&lt;&gt;"",AY99&lt;&gt;""),"['de']={"&amp;IF(X99&lt;&gt;"","'"&amp;X99&amp;"',","'',")&amp;IF(AD99&lt;&gt;"","'"&amp;AD99&amp;"',","'',")&amp;IF(AJ99&lt;&gt;"","'"&amp;AJ99&amp;"',","'',")&amp;IF(AO99&lt;&gt;"","'"&amp;AO99&amp;"',","'',")&amp;IF(AT99&lt;&gt;"","'"&amp;AT99&amp;"',","'',")&amp;IF(AY99&lt;&gt;"","'"&amp;AY99&amp;"',","'',")&amp;"},","")
     &amp; "}",""),"")),"")</f>
        <v>, dropMechanic={LIBSETS_DROP_MECHANIC_GROUP_DUNGEON_BOSS,LIBSETS_DROP_MECHANIC_GROUP_DUNGEON_BOSS}</v>
      </c>
      <c r="BG99" s="21" t="str">
        <f t="shared" si="12"/>
        <v>}, --Treasures of the Earthforge / Schätze der Erdenschmiede   [The Banished Cells I, Auridon, Auridon, Wayrest Sewers I, Elden Hollow I, Darkshade Caverns I]</v>
      </c>
    </row>
    <row r="100" spans="1:59" x14ac:dyDescent="0.25">
      <c r="A100" s="12">
        <v>119</v>
      </c>
      <c r="B100" t="s">
        <v>871</v>
      </c>
      <c r="C100" t="s">
        <v>872</v>
      </c>
      <c r="D100" s="3">
        <f t="shared" si="7"/>
        <v>119</v>
      </c>
      <c r="G100" s="8" t="s">
        <v>1478</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WayshrineInfo'!$K$3:$N$9999,4,FALSE),"")))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constants'!$B$4:$C$1003,2,FALSE),"")</f>
        <v>Included in base game</v>
      </c>
      <c r="V100" s="33" t="s">
        <v>3369</v>
      </c>
      <c r="Y100" s="65"/>
      <c r="Z100" s="3">
        <f>IF(AND(G100&lt;&gt;"LIBSETS_SETTYPE_BATTLEGROUND",G100&lt;&gt;"LIBSETS_SETTYPE_SPECIAL"),
IF(AND(Y100&lt;&gt;"",ISNUMBER(Y100),NOT(ISNA(Y100))),Y100,
   IF(AND(L100&lt;&gt;"",ISNUMBER(L100),L100&gt;0,NOT(ISNA(L100))),VLOOKUP(L100,'ESO dumped WayshrineInfo'!$K$3:$L$9999,2,FALSE),"")
),"")</f>
        <v>381</v>
      </c>
      <c r="AA100" t="str">
        <f>IF(AND(Z100&lt;&gt;"",ISNUMBER(Z100),NOT(ISNA(Z100))),VLOOKUP(Z100,'ESO zone constants'!$A$3:$D$9999,4,FALSE),"")</f>
        <v>Auridon</v>
      </c>
      <c r="AB100" s="33" t="s">
        <v>3369</v>
      </c>
      <c r="AC100" s="43"/>
      <c r="AD100" s="43"/>
      <c r="AE100" s="43"/>
      <c r="AF100" s="3">
        <f>IF(AND(G100&lt;&gt;"LIBSETS_SETTYPE_BATTLEGROUND",G100&lt;&gt;"LIBSETS_SETTYPE_SPECIAL"),
IF(AND(AE100&lt;&gt;"",ISNUMBER(AE100),NOT(ISNA(AE100))),AE100,
   IF(AND(M100&lt;&gt;"",ISNUMBER(M100),M100&gt;0,NOT(ISNA(M100))),VLOOKUP(M100,'ESO dumped WayshrineInfo'!$K$3:$L$9999,2,FALSE),"")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5" t="s">
        <v>2672</v>
      </c>
      <c r="BA100" s="85"/>
      <c r="BB100" s="85"/>
      <c r="BC100" s="21" t="str">
        <f t="shared" si="8"/>
        <v>[119] = {wayshrines={194,194,194,}, dlcId=DLC_BASE_GAME</v>
      </c>
      <c r="BD100" s="21" t="str">
        <f t="shared" si="9"/>
        <v>, zoneIds={380,381,381,146,126,63}, veteran=false</v>
      </c>
      <c r="BE100" s="21" t="str">
        <f t="shared" si="10"/>
        <v>, setType=LIBSETS_SETTYPE_DUNGEON</v>
      </c>
      <c r="BF100" s="21" t="str">
        <f t="shared" si="13"/>
        <v>, dropMechanic={LIBSETS_DROP_MECHANIC_GROUP_DUNGEON_BOSS,LIBSETS_DROP_MECHANIC_GROUP_DUNGEON_BOSS}</v>
      </c>
      <c r="BG100" s="21" t="str">
        <f t="shared" si="12"/>
        <v>}, --Relics of the Rebellion / Relikte der Rebellion   [The Banished Cells I, Auridon, Auridon, Wayrest Sewers I, Elden Hollow I, Darkshade Caverns I]</v>
      </c>
    </row>
    <row r="101" spans="1:59" x14ac:dyDescent="0.25">
      <c r="A101" s="12">
        <v>120</v>
      </c>
      <c r="B101" t="s">
        <v>873</v>
      </c>
      <c r="C101" t="s">
        <v>874</v>
      </c>
      <c r="D101" s="3">
        <f t="shared" si="7"/>
        <v>120</v>
      </c>
      <c r="G101" s="8" t="s">
        <v>1478</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WayshrineInfo'!$K$3:$N$9999,4,FALSE),"")))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constants'!$B$4:$C$1003,2,FALSE),"")</f>
        <v>Included in base game</v>
      </c>
      <c r="V101" s="33" t="s">
        <v>3369</v>
      </c>
      <c r="Y101" s="65"/>
      <c r="Z101" s="3">
        <f>IF(AND(G101&lt;&gt;"LIBSETS_SETTYPE_BATTLEGROUND",G101&lt;&gt;"LIBSETS_SETTYPE_SPECIAL"),
IF(AND(Y101&lt;&gt;"",ISNUMBER(Y101),NOT(ISNA(Y101))),Y101,
   IF(AND(L101&lt;&gt;"",ISNUMBER(L101),L101&gt;0,NOT(ISNA(L101))),VLOOKUP(L101,'ESO dumped WayshrineInfo'!$K$3:$L$9999,2,FALSE),"")
),"")</f>
        <v>381</v>
      </c>
      <c r="AA101" t="str">
        <f>IF(AND(Z101&lt;&gt;"",ISNUMBER(Z101),NOT(ISNA(Z101))),VLOOKUP(Z101,'ESO zone constants'!$A$3:$D$9999,4,FALSE),"")</f>
        <v>Auridon</v>
      </c>
      <c r="AB101" s="33" t="s">
        <v>3369</v>
      </c>
      <c r="AC101" s="43"/>
      <c r="AD101" s="43"/>
      <c r="AE101" s="43"/>
      <c r="AF101" s="3">
        <f>IF(AND(G101&lt;&gt;"LIBSETS_SETTYPE_BATTLEGROUND",G101&lt;&gt;"LIBSETS_SETTYPE_SPECIAL"),
IF(AND(AE101&lt;&gt;"",ISNUMBER(AE101),NOT(ISNA(AE101))),AE101,
   IF(AND(M101&lt;&gt;"",ISNUMBER(M101),M101&gt;0,NOT(ISNA(M101))),VLOOKUP(M101,'ESO dumped WayshrineInfo'!$K$3:$L$9999,2,FALSE),"")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5" t="s">
        <v>2672</v>
      </c>
      <c r="BA101" s="85"/>
      <c r="BB101" s="85"/>
      <c r="BC101" s="21" t="str">
        <f t="shared" si="8"/>
        <v>[120] = {wayshrines={194,194,194,}, dlcId=DLC_BASE_GAME</v>
      </c>
      <c r="BD101" s="21" t="str">
        <f t="shared" si="9"/>
        <v>, zoneIds={380,381,381,146,126,63}, veteran=false</v>
      </c>
      <c r="BE101" s="21" t="str">
        <f t="shared" si="10"/>
        <v>, setType=LIBSETS_SETTYPE_DUNGEON</v>
      </c>
      <c r="BF101" s="21" t="str">
        <f t="shared" si="13"/>
        <v>, dropMechanic={LIBSETS_DROP_MECHANIC_GROUP_DUNGEON_BOSS,LIBSETS_DROP_MECHANIC_GROUP_DUNGEON_BOSS}</v>
      </c>
      <c r="BG101" s="21" t="str">
        <f t="shared" si="12"/>
        <v>}, --Arms of Infernace / Waffen Infernals   [The Banished Cells I, Auridon, Auridon, Wayrest Sewers I, Elden Hollow I, Darkshade Caverns I]</v>
      </c>
    </row>
    <row r="102" spans="1:59" x14ac:dyDescent="0.25">
      <c r="A102" s="12">
        <v>121</v>
      </c>
      <c r="B102" t="s">
        <v>875</v>
      </c>
      <c r="C102" t="s">
        <v>876</v>
      </c>
      <c r="D102" s="3">
        <f t="shared" si="7"/>
        <v>121</v>
      </c>
      <c r="G102" s="8" t="s">
        <v>1478</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WayshrineInfo'!$K$3:$N$9999,4,FALSE),"")))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constants'!$B$4:$C$1003,2,FALSE),"")</f>
        <v>Included in base game</v>
      </c>
      <c r="V102" s="33" t="s">
        <v>3369</v>
      </c>
      <c r="Y102" s="65"/>
      <c r="Z102" s="3">
        <f>IF(AND(G102&lt;&gt;"LIBSETS_SETTYPE_BATTLEGROUND",G102&lt;&gt;"LIBSETS_SETTYPE_SPECIAL"),
IF(AND(Y102&lt;&gt;"",ISNUMBER(Y102),NOT(ISNA(Y102))),Y102,
   IF(AND(L102&lt;&gt;"",ISNUMBER(L102),L102&gt;0,NOT(ISNA(L102))),VLOOKUP(L102,'ESO dumped WayshrineInfo'!$K$3:$L$9999,2,FALSE),"")
),"")</f>
        <v>381</v>
      </c>
      <c r="AA102" t="str">
        <f>IF(AND(Z102&lt;&gt;"",ISNUMBER(Z102),NOT(ISNA(Z102))),VLOOKUP(Z102,'ESO zone constants'!$A$3:$D$9999,4,FALSE),"")</f>
        <v>Auridon</v>
      </c>
      <c r="AB102" s="33" t="s">
        <v>3369</v>
      </c>
      <c r="AC102" s="43"/>
      <c r="AD102" s="43"/>
      <c r="AE102" s="43"/>
      <c r="AF102" s="3">
        <f>IF(AND(G102&lt;&gt;"LIBSETS_SETTYPE_BATTLEGROUND",G102&lt;&gt;"LIBSETS_SETTYPE_SPECIAL"),
IF(AND(AE102&lt;&gt;"",ISNUMBER(AE102),NOT(ISNA(AE102))),AE102,
   IF(AND(M102&lt;&gt;"",ISNUMBER(M102),M102&gt;0,NOT(ISNA(M102))),VLOOKUP(M102,'ESO dumped WayshrineInfo'!$K$3:$L$9999,2,FALSE),"")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5" t="s">
        <v>2672</v>
      </c>
      <c r="BA102" s="85"/>
      <c r="BB102" s="85"/>
      <c r="BC102" s="21" t="str">
        <f t="shared" si="8"/>
        <v>[121] = {wayshrines={194,194,194,}, dlcId=DLC_BASE_GAME</v>
      </c>
      <c r="BD102" s="21" t="str">
        <f t="shared" si="9"/>
        <v>, zoneIds={380,381,381,146,126,63}, veteran=false</v>
      </c>
      <c r="BE102" s="21" t="str">
        <f t="shared" si="10"/>
        <v>, setType=LIBSETS_SETTYPE_DUNGEON</v>
      </c>
      <c r="BF102" s="21" t="str">
        <f t="shared" si="13"/>
        <v>, dropMechanic={LIBSETS_DROP_MECHANIC_GROUP_DUNGEON_BOSS,LIBSETS_DROP_MECHANIC_GROUP_DUNGEON_BOSS}</v>
      </c>
      <c r="BG102" s="21" t="str">
        <f t="shared" si="12"/>
        <v>}, --Arms of the Ancestors / Waffen der Ahnen   [The Banished Cells I, Auridon, Auridon, Wayrest Sewers I, Elden Hollow I, Darkshade Caverns I]</v>
      </c>
    </row>
    <row r="103" spans="1:59" x14ac:dyDescent="0.25">
      <c r="A103" s="12">
        <v>122</v>
      </c>
      <c r="B103" t="s">
        <v>877</v>
      </c>
      <c r="C103" t="s">
        <v>878</v>
      </c>
      <c r="D103" s="3">
        <f t="shared" si="7"/>
        <v>122</v>
      </c>
      <c r="G103" s="8" t="s">
        <v>1478</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WayshrineInfo'!$K$3:$N$9999,4,FALSE),"")))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constants'!$B$4:$C$1003,2,FALSE),"")</f>
        <v>Included in base game</v>
      </c>
      <c r="V103" s="33" t="s">
        <v>3369</v>
      </c>
      <c r="Y103" s="65">
        <v>932</v>
      </c>
      <c r="Z103" s="3">
        <f>IF(AND(G103&lt;&gt;"LIBSETS_SETTYPE_BATTLEGROUND",G103&lt;&gt;"LIBSETS_SETTYPE_SPECIAL"),
IF(AND(Y103&lt;&gt;"",ISNUMBER(Y103),NOT(ISNA(Y103))),Y103,
   IF(AND(L103&lt;&gt;"",ISNUMBER(L103),L103&gt;0,NOT(ISNA(L103))),VLOOKUP(L103,'ESO dumped WayshrineInfo'!$K$3:$L$9999,2,FALSE),"")
),"")</f>
        <v>932</v>
      </c>
      <c r="AA103" t="str">
        <f>IF(AND(Z103&lt;&gt;"",ISNUMBER(Z103),NOT(ISNA(Z103))),VLOOKUP(Z103,'ESO zone constants'!$A$3:$D$9999,4,FALSE),"")</f>
        <v>Crypt of Hearts II</v>
      </c>
      <c r="AB103" s="33" t="s">
        <v>3369</v>
      </c>
      <c r="AC103" s="43"/>
      <c r="AD103" s="43"/>
      <c r="AE103" s="43"/>
      <c r="AF103" s="3">
        <f>IF(AND(G103&lt;&gt;"LIBSETS_SETTYPE_BATTLEGROUND",G103&lt;&gt;"LIBSETS_SETTYPE_SPECIAL"),
IF(AND(AE103&lt;&gt;"",ISNUMBER(AE103),NOT(ISNA(AE103))),AE103,
   IF(AND(M103&lt;&gt;"",ISNUMBER(M103),M103&gt;0,NOT(ISNA(M103))),VLOOKUP(M103,'ESO dumped WayshrineInfo'!$K$3:$L$9999,2,FALSE),"")
),"")</f>
        <v>20</v>
      </c>
      <c r="AG103" t="str">
        <f>IF(AND(AF103&lt;&gt;"",ISNUMBER(AF103),NOT(ISNA(AF103))),VLOOKUP(AF103,'ESO zone constants'!$A$3:$D$9999,4,FALSE),"")</f>
        <v>Rivenspire</v>
      </c>
      <c r="AH103" s="98" t="s">
        <v>3369</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5" t="s">
        <v>2672</v>
      </c>
      <c r="BA103" s="85"/>
      <c r="BB103" s="85"/>
      <c r="BC103" s="21" t="str">
        <f t="shared" si="8"/>
        <v>[122] = {wayshrines={190,190,190,}, dlcId=DLC_BASE_GAME</v>
      </c>
      <c r="BD103" s="21" t="str">
        <f t="shared" si="9"/>
        <v>, zoneIds={130,932,20}, veteran=false</v>
      </c>
      <c r="BE103" s="21" t="str">
        <f t="shared" si="10"/>
        <v>, setType=LIBSETS_SETTYPE_DUNGEON</v>
      </c>
      <c r="BF103" s="21" t="str">
        <f t="shared" si="13"/>
        <v>, dropMechanic={LIBSETS_DROP_MECHANIC_GROUP_DUNGEON_BOSS,LIBSETS_DROP_MECHANIC_GROUP_DUNGEON_BOSS,LIBSETS_DROP_MECHANIC_GROUP_DUNGEON_BOSS}</v>
      </c>
      <c r="BG103" s="21" t="str">
        <f t="shared" si="12"/>
        <v>}, --Ebon Armory / Ebenerzarsenal   [Crypt of Hearts I, Crypt of Hearts II, Rivenspire]</v>
      </c>
    </row>
    <row r="104" spans="1:59" x14ac:dyDescent="0.25">
      <c r="A104" s="12">
        <v>123</v>
      </c>
      <c r="B104" t="s">
        <v>879</v>
      </c>
      <c r="C104" t="s">
        <v>2597</v>
      </c>
      <c r="D104" s="3">
        <f t="shared" si="7"/>
        <v>123</v>
      </c>
      <c r="G104" s="8" t="s">
        <v>1478</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WayshrineInfo'!$K$3:$N$9999,4,FALSE),"")))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constants'!$B$4:$C$1003,2,FALSE),"")</f>
        <v>Included in base game</v>
      </c>
      <c r="V104" s="33" t="s">
        <v>3369</v>
      </c>
      <c r="Y104" s="65"/>
      <c r="Z104" s="3">
        <f>IF(AND(G104&lt;&gt;"LIBSETS_SETTYPE_BATTLEGROUND",G104&lt;&gt;"LIBSETS_SETTYPE_SPECIAL"),
IF(AND(Y104&lt;&gt;"",ISNUMBER(Y104),NOT(ISNA(Y104))),Y104,
   IF(AND(L104&lt;&gt;"",ISNUMBER(L104),L104&gt;0,NOT(ISNA(L104))),VLOOKUP(L104,'ESO dumped WayshrineInfo'!$K$3:$L$9999,2,FALSE),"")
),"")</f>
        <v>382</v>
      </c>
      <c r="AA104" t="str">
        <f>IF(AND(Z104&lt;&gt;"",ISNUMBER(Z104),NOT(ISNA(Z104))),VLOOKUP(Z104,'ESO zone constants'!$A$3:$D$9999,4,FALSE),"")</f>
        <v>Reaper's March</v>
      </c>
      <c r="AB104" s="33" t="s">
        <v>3369</v>
      </c>
      <c r="AF104" s="3">
        <f>IF(AND(G104&lt;&gt;"LIBSETS_SETTYPE_BATTLEGROUND",G104&lt;&gt;"LIBSETS_SETTYPE_SPECIAL"),
IF(AND(AE104&lt;&gt;"",ISNUMBER(AE104),NOT(ISNA(AE104))),AE104,
   IF(AND(M104&lt;&gt;"",ISNUMBER(M104),M104&gt;0,NOT(ISNA(M104))),VLOOKUP(M104,'ESO dumped WayshrineInfo'!$K$3:$L$9999,2,FALSE),"")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5" t="s">
        <v>2672</v>
      </c>
      <c r="BA104" s="85"/>
      <c r="BB104" s="85"/>
      <c r="BC104" s="21" t="str">
        <f t="shared" si="8"/>
        <v>[123] = {wayshrines={185,185,185,}, dlcId=DLC_BASE_GAME</v>
      </c>
      <c r="BD104" s="21" t="str">
        <f t="shared" si="9"/>
        <v>, zoneIds={31,382,382}, veteran=false</v>
      </c>
      <c r="BE104" s="21" t="str">
        <f t="shared" si="10"/>
        <v>, setType=LIBSETS_SETTYPE_DUNGEON</v>
      </c>
      <c r="BF104" s="21" t="str">
        <f t="shared" si="13"/>
        <v>, dropMechanic={LIBSETS_DROP_MECHANIC_GROUP_DUNGEON_BOSS,LIBSETS_DROP_MECHANIC_GROUP_DUNGEON_BOSS}</v>
      </c>
      <c r="BG104" s="21" t="str">
        <f t="shared" si="12"/>
        <v>}, --Hircine\'s Veneer / Hircines Schein   [Selene's Web, Reaper's March, Reaper's March]</v>
      </c>
    </row>
    <row r="105" spans="1:59" x14ac:dyDescent="0.25">
      <c r="A105" s="12">
        <v>124</v>
      </c>
      <c r="B105" t="s">
        <v>880</v>
      </c>
      <c r="C105" t="s">
        <v>2598</v>
      </c>
      <c r="D105" s="3">
        <f t="shared" si="7"/>
        <v>124</v>
      </c>
      <c r="G105" s="8" t="s">
        <v>1478</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WayshrineInfo'!$K$3:$N$9999,4,FALSE),"")))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constants'!$B$4:$C$1003,2,FALSE),"")</f>
        <v>Included in base game</v>
      </c>
      <c r="V105" s="33" t="s">
        <v>3369</v>
      </c>
      <c r="Y105" s="65"/>
      <c r="Z105" s="3">
        <f>IF(AND(G105&lt;&gt;"LIBSETS_SETTYPE_BATTLEGROUND",G105&lt;&gt;"LIBSETS_SETTYPE_SPECIAL"),
IF(AND(Y105&lt;&gt;"",ISNUMBER(Y105),NOT(ISNA(Y105))),Y105,
   IF(AND(L105&lt;&gt;"",ISNUMBER(L105),L105&gt;0,NOT(ISNA(L105))),VLOOKUP(L105,'ESO dumped WayshrineInfo'!$K$3:$L$9999,2,FALSE),"")
),"")</f>
        <v>347</v>
      </c>
      <c r="AA105" t="str">
        <f>IF(AND(Z105&lt;&gt;"",ISNUMBER(Z105),NOT(ISNA(Z105))),VLOOKUP(Z105,'ESO zone constants'!$A$3:$D$9999,4,FALSE),"")</f>
        <v>Coldharbour</v>
      </c>
      <c r="AB105" s="33" t="s">
        <v>3369</v>
      </c>
      <c r="AC105" s="43"/>
      <c r="AD105" s="43"/>
      <c r="AE105" s="43"/>
      <c r="AF105" s="3">
        <f>IF(AND(G105&lt;&gt;"LIBSETS_SETTYPE_BATTLEGROUND",G105&lt;&gt;"LIBSETS_SETTYPE_SPECIAL"),
IF(AND(AE105&lt;&gt;"",ISNUMBER(AE105),NOT(ISNA(AE105))),AE105,
   IF(AND(M105&lt;&gt;"",ISNUMBER(M105),M105&gt;0,NOT(ISNA(M105))),VLOOKUP(M105,'ESO dumped WayshrineInfo'!$K$3:$L$9999,2,FALSE),"")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5" t="s">
        <v>2672</v>
      </c>
      <c r="BA105" s="85"/>
      <c r="BB105" s="85"/>
      <c r="BC105" s="21" t="str">
        <f t="shared" si="8"/>
        <v>[124] = {wayshrines={184,184,184,}, dlcId=DLC_BASE_GAME</v>
      </c>
      <c r="BD105" s="21" t="str">
        <f t="shared" si="9"/>
        <v>, zoneIds={11,347,347}, veteran=false</v>
      </c>
      <c r="BE105" s="21" t="str">
        <f t="shared" si="10"/>
        <v>, setType=LIBSETS_SETTYPE_DUNGEON</v>
      </c>
      <c r="BF105" s="21" t="str">
        <f t="shared" si="13"/>
        <v>, dropMechanic={LIBSETS_DROP_MECHANIC_GROUP_DUNGEON_BOSS,LIBSETS_DROP_MECHANIC_GROUP_DUNGEON_BOSS}</v>
      </c>
      <c r="BG105" s="21" t="str">
        <f t="shared" si="12"/>
        <v>}, --The Worm\'s Raiment / Garderobe des Wurms   [Vaults of Madness, Coldharbour, Coldharbour]</v>
      </c>
    </row>
    <row r="106" spans="1:59" x14ac:dyDescent="0.25">
      <c r="A106" s="12">
        <v>125</v>
      </c>
      <c r="B106" t="s">
        <v>881</v>
      </c>
      <c r="C106" t="s">
        <v>882</v>
      </c>
      <c r="D106" s="3">
        <f t="shared" si="7"/>
        <v>125</v>
      </c>
      <c r="G106" s="8" t="s">
        <v>1476</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WayshrineInfo'!$K$3:$N$9999,4,FALSE),"")))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constants'!$B$4:$C$1003,2,FALSE),"")</f>
        <v>Included in base game</v>
      </c>
      <c r="V106" s="33" t="s">
        <v>2812</v>
      </c>
      <c r="Y106" s="65"/>
      <c r="Z106" s="3" t="str">
        <f>IF(AND(G106&lt;&gt;"LIBSETS_SETTYPE_BATTLEGROUND",G106&lt;&gt;"LIBSETS_SETTYPE_SPECIAL"),
IF(AND(Y106&lt;&gt;"",ISNUMBER(Y106),NOT(ISNA(Y106))),Y106,
   IF(AND(L106&lt;&gt;"",ISNUMBER(L106),L106&gt;0,NOT(ISNA(L106))),VLOOKUP(L106,'ESO dumped WayshrineInfo'!$K$3:$L$9999,2,FALSE),"")
),"")</f>
        <v/>
      </c>
      <c r="AA106" t="str">
        <f>IF(AND(Z106&lt;&gt;"",ISNUMBER(Z106),NOT(ISNA(Z106))),VLOOKUP(Z106,'ESO zone constants'!$A$3:$D$9999,4,FALSE),"")</f>
        <v/>
      </c>
      <c r="AC106" s="43" t="str">
        <f>IF(AB106&lt;&gt;"",IF(AB106&lt;&gt;"LIBSETS_DROP_MECHANIC_MONSTER_NAME",VLOOKUP(AB106,'LibSets constants'!$I$4:$L$1003,3,FALSE),""),"")</f>
        <v/>
      </c>
      <c r="AD106" s="43" t="str">
        <f>IF(AB106&lt;&gt;"",IF(AB106&lt;&gt;"LIBSETS_DROP_MECHANIC_MONSTER_NAME",VLOOKUP(AB106,'LibSets constants'!$I$4:$L$1003,4,FALSE),""),"")</f>
        <v/>
      </c>
      <c r="AE106" s="43"/>
      <c r="AF106" s="3" t="str">
        <f>IF(AND(G106&lt;&gt;"LIBSETS_SETTYPE_BATTLEGROUND",G106&lt;&gt;"LIBSETS_SETTYPE_SPECIAL"),
IF(AND(AE106&lt;&gt;"",ISNUMBER(AE106),NOT(ISNA(AE106))),AE106,
   IF(AND(M106&lt;&gt;"",ISNUMBER(M106),M106&gt;0,NOT(ISNA(M106))),VLOOKUP(M106,'ESO dumped WayshrineInfo'!$K$3:$L$9999,2,FALSE),"")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5" t="s">
        <v>2673</v>
      </c>
      <c r="BA106" s="85"/>
      <c r="BB106" s="85"/>
      <c r="BC106" s="21" t="str">
        <f t="shared" si="8"/>
        <v>[125] = {wayshrines={-1,-1,-1,}, dlcId=DLC_BASE_GAME</v>
      </c>
      <c r="BD106" s="21" t="str">
        <f t="shared" si="9"/>
        <v>, zoneIds={181}, veteran=false</v>
      </c>
      <c r="BE106" s="21" t="str">
        <f t="shared" si="10"/>
        <v>, setType=LIBSETS_SETTYPE_CYRODIIL</v>
      </c>
      <c r="BF106" s="21" t="str">
        <f t="shared" si="13"/>
        <v>, isProcSetAllowedInPvP=1, dropMechanic={LIBSETS_DROP_MECHANIC_CITY_CYRODIIL_CROPSFORD}</v>
      </c>
      <c r="BG106" s="21" t="str">
        <f t="shared" si="12"/>
        <v>}, --Wrath of the Imperium / Zorn des Kaiserreichs   [Cyrodiil]</v>
      </c>
    </row>
    <row r="107" spans="1:59" x14ac:dyDescent="0.25">
      <c r="A107" s="12">
        <v>126</v>
      </c>
      <c r="B107" t="s">
        <v>2810</v>
      </c>
      <c r="C107" t="s">
        <v>883</v>
      </c>
      <c r="D107" s="3">
        <f t="shared" si="7"/>
        <v>126</v>
      </c>
      <c r="E107" s="42"/>
      <c r="G107" s="8" t="s">
        <v>1476</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WayshrineInfo'!$K$3:$N$9999,4,FALSE),"")))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constants'!$B$4:$C$1003,2,FALSE),"")</f>
        <v>Included in base game</v>
      </c>
      <c r="V107" s="33" t="s">
        <v>2812</v>
      </c>
      <c r="Y107" s="65"/>
      <c r="Z107" s="3" t="str">
        <f>IF(AND(G107&lt;&gt;"LIBSETS_SETTYPE_BATTLEGROUND",G107&lt;&gt;"LIBSETS_SETTYPE_SPECIAL"),
IF(AND(Y107&lt;&gt;"",ISNUMBER(Y107),NOT(ISNA(Y107))),Y107,
   IF(AND(L107&lt;&gt;"",ISNUMBER(L107),L107&gt;0,NOT(ISNA(L107))),VLOOKUP(L107,'ESO dumped WayshrineInfo'!$K$3:$L$9999,2,FALSE),"")
),"")</f>
        <v/>
      </c>
      <c r="AA107" t="str">
        <f>IF(AND(Z107&lt;&gt;"",ISNUMBER(Z107),NOT(ISNA(Z107))),VLOOKUP(Z107,'ESO zone constants'!$A$3:$D$9999,4,FALSE),"")</f>
        <v/>
      </c>
      <c r="AC107" s="3" t="str">
        <f>IF(AB107&lt;&gt;"",IF(AB107&lt;&gt;"LIBSETS_DROP_MECHANIC_MONSTER_NAME",VLOOKUP(AB107,'LibSets constants'!$I$4:$L$1003,3,FALSE),""),"")</f>
        <v/>
      </c>
      <c r="AD107" s="3" t="str">
        <f>IF(AB107&lt;&gt;"",IF(AB107&lt;&gt;"LIBSETS_DROP_MECHANIC_MONSTER_NAME",VLOOKUP(AB107,'LibSets constants'!$I$4:$L$1003,4,FALSE),""),"")</f>
        <v/>
      </c>
      <c r="AF107" s="3" t="str">
        <f>IF(AND(G107&lt;&gt;"LIBSETS_SETTYPE_BATTLEGROUND",G107&lt;&gt;"LIBSETS_SETTYPE_SPECIAL"),
IF(AND(AE107&lt;&gt;"",ISNUMBER(AE107),NOT(ISNA(AE107))),AE107,
   IF(AND(M107&lt;&gt;"",ISNUMBER(M107),M107&gt;0,NOT(ISNA(M107))),VLOOKUP(M107,'ESO dumped WayshrineInfo'!$K$3:$L$9999,2,FALSE),"")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5" t="s">
        <v>2673</v>
      </c>
      <c r="BA107" s="85"/>
      <c r="BB107" s="85"/>
      <c r="BC107" s="21" t="str">
        <f t="shared" si="8"/>
        <v>[126] = {wayshrines={-1,-1,-1,}, dlcId=DLC_BASE_GAME</v>
      </c>
      <c r="BD107" s="21" t="str">
        <f t="shared" si="9"/>
        <v>, zoneIds={181}, veteran=false</v>
      </c>
      <c r="BE107" s="21" t="str">
        <f t="shared" si="10"/>
        <v>, setType=LIBSETS_SETTYPE_CYRODIIL</v>
      </c>
      <c r="BF107" s="21" t="str">
        <f t="shared" si="13"/>
        <v>, isProcSetAllowedInPvP=1, dropMechanic={LIBSETS_DROP_MECHANIC_CITY_CYRODIIL_CROPSFORD}</v>
      </c>
      <c r="BG107" s="21" t="str">
        <f t="shared" si="12"/>
        <v>}, --Grace of the Ancients / Anmut der Ahnen   [Cyrodiil]</v>
      </c>
    </row>
    <row r="108" spans="1:59" x14ac:dyDescent="0.25">
      <c r="A108" s="12">
        <v>127</v>
      </c>
      <c r="B108" t="s">
        <v>884</v>
      </c>
      <c r="C108" t="s">
        <v>885</v>
      </c>
      <c r="D108" s="3">
        <f t="shared" si="7"/>
        <v>127</v>
      </c>
      <c r="G108" s="8" t="s">
        <v>1476</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WayshrineInfo'!$K$3:$N$9999,4,FALSE),"")))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constants'!$B$4:$C$1003,2,FALSE),"")</f>
        <v>Included in base game</v>
      </c>
      <c r="V108" s="33" t="s">
        <v>1534</v>
      </c>
      <c r="Y108" s="65"/>
      <c r="Z108" s="3" t="str">
        <f>IF(AND(G108&lt;&gt;"LIBSETS_SETTYPE_BATTLEGROUND",G108&lt;&gt;"LIBSETS_SETTYPE_SPECIAL"),
IF(AND(Y108&lt;&gt;"",ISNUMBER(Y108),NOT(ISNA(Y108))),Y108,
   IF(AND(L108&lt;&gt;"",ISNUMBER(L108),L108&gt;0,NOT(ISNA(L108))),VLOOKUP(L108,'ESO dumped WayshrineInfo'!$K$3:$L$9999,2,FALSE),"")
),"")</f>
        <v/>
      </c>
      <c r="AA108" t="str">
        <f>IF(AND(Z108&lt;&gt;"",ISNUMBER(Z108),NOT(ISNA(Z108))),VLOOKUP(Z108,'ESO zone constants'!$A$3:$D$9999,4,FALSE),"")</f>
        <v/>
      </c>
      <c r="AC108" s="3" t="str">
        <f>IF(AB108&lt;&gt;"",IF(AB108&lt;&gt;"LIBSETS_DROP_MECHANIC_MONSTER_NAME",VLOOKUP(AB108,'LibSets constants'!$I$4:$L$1003,3,FALSE),""),"")</f>
        <v/>
      </c>
      <c r="AD108" s="3" t="str">
        <f>IF(AB108&lt;&gt;"",IF(AB108&lt;&gt;"LIBSETS_DROP_MECHANIC_MONSTER_NAME",VLOOKUP(AB108,'LibSets constants'!$I$4:$L$1003,4,FALSE),""),"")</f>
        <v/>
      </c>
      <c r="AF108" s="3" t="str">
        <f>IF(AND(G108&lt;&gt;"LIBSETS_SETTYPE_BATTLEGROUND",G108&lt;&gt;"LIBSETS_SETTYPE_SPECIAL"),
IF(AND(AE108&lt;&gt;"",ISNUMBER(AE108),NOT(ISNA(AE108))),AE108,
   IF(AND(M108&lt;&gt;"",ISNUMBER(M108),M108&gt;0,NOT(ISNA(M108))),VLOOKUP(M108,'ESO dumped WayshrineInfo'!$K$3:$L$9999,2,FALSE),"")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5" t="s">
        <v>2673</v>
      </c>
      <c r="BA108" s="85"/>
      <c r="BB108" s="85"/>
      <c r="BC108" s="21" t="str">
        <f t="shared" si="8"/>
        <v>[127] = {wayshrines={-1,-1,-1,}, dlcId=DLC_BASE_GAME</v>
      </c>
      <c r="BD108" s="21" t="str">
        <f t="shared" si="9"/>
        <v>, zoneIds={181}, veteran=false</v>
      </c>
      <c r="BE108" s="21" t="str">
        <f t="shared" si="10"/>
        <v>, setType=LIBSETS_SETTYPE_CYRODIIL</v>
      </c>
      <c r="BF108" s="21" t="str">
        <f t="shared" si="13"/>
        <v>, isProcSetAllowedInPvP=1, dropMechanic={LIBSETS_DROP_MECHANIC_CITY_CYRODIIL_BRUMA}</v>
      </c>
      <c r="BG108" s="21" t="str">
        <f t="shared" si="12"/>
        <v>}, --Deadly Strike / Tödlicher Stoß   [Cyrodiil]</v>
      </c>
    </row>
    <row r="109" spans="1:59" x14ac:dyDescent="0.25">
      <c r="A109" s="12">
        <v>128</v>
      </c>
      <c r="B109" t="s">
        <v>886</v>
      </c>
      <c r="C109" t="s">
        <v>887</v>
      </c>
      <c r="D109" s="3">
        <f t="shared" si="7"/>
        <v>128</v>
      </c>
      <c r="E109" s="42"/>
      <c r="G109" s="8" t="s">
        <v>1476</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WayshrineInfo'!$K$3:$N$9999,4,FALSE),"")))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constants'!$B$4:$C$1003,2,FALSE),"")</f>
        <v>Included in base game</v>
      </c>
      <c r="V109" s="33" t="s">
        <v>1536</v>
      </c>
      <c r="Y109" s="65"/>
      <c r="Z109" s="3" t="str">
        <f>IF(AND(G109&lt;&gt;"LIBSETS_SETTYPE_BATTLEGROUND",G109&lt;&gt;"LIBSETS_SETTYPE_SPECIAL"),
IF(AND(Y109&lt;&gt;"",ISNUMBER(Y109),NOT(ISNA(Y109))),Y109,
   IF(AND(L109&lt;&gt;"",ISNUMBER(L109),L109&gt;0,NOT(ISNA(L109))),VLOOKUP(L109,'ESO dumped WayshrineInfo'!$K$3:$L$9999,2,FALSE),"")
),"")</f>
        <v/>
      </c>
      <c r="AA109" t="str">
        <f>IF(AND(Z109&lt;&gt;"",ISNUMBER(Z109),NOT(ISNA(Z109))),VLOOKUP(Z109,'ESO zone constants'!$A$3:$D$9999,4,FALSE),"")</f>
        <v/>
      </c>
      <c r="AC109" s="43" t="str">
        <f>IF(AB109&lt;&gt;"",IF(AB109&lt;&gt;"LIBSETS_DROP_MECHANIC_MONSTER_NAME",VLOOKUP(AB109,'LibSets constants'!$I$4:$L$1003,3,FALSE),""),"")</f>
        <v/>
      </c>
      <c r="AD109" s="43" t="str">
        <f>IF(AB109&lt;&gt;"",IF(AB109&lt;&gt;"LIBSETS_DROP_MECHANIC_MONSTER_NAME",VLOOKUP(AB109,'LibSets constants'!$I$4:$L$1003,4,FALSE),""),"")</f>
        <v/>
      </c>
      <c r="AE109" s="43"/>
      <c r="AF109" s="3" t="str">
        <f>IF(AND(G109&lt;&gt;"LIBSETS_SETTYPE_BATTLEGROUND",G109&lt;&gt;"LIBSETS_SETTYPE_SPECIAL"),
IF(AND(AE109&lt;&gt;"",ISNUMBER(AE109),NOT(ISNA(AE109))),AE109,
   IF(AND(M109&lt;&gt;"",ISNUMBER(M109),M109&gt;0,NOT(ISNA(M109))),VLOOKUP(M109,'ESO dumped WayshrineInfo'!$K$3:$L$9999,2,FALSE),"")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5" t="s">
        <v>2673</v>
      </c>
      <c r="BA109" s="85"/>
      <c r="BB109" s="85"/>
      <c r="BC109" s="21" t="str">
        <f t="shared" si="8"/>
        <v>[128] = {wayshrines={-1,-1,-1,}, dlcId=DLC_BASE_GAME</v>
      </c>
      <c r="BD109" s="21" t="str">
        <f t="shared" si="9"/>
        <v>, zoneIds={181}, veteran=false</v>
      </c>
      <c r="BE109" s="21" t="str">
        <f t="shared" si="10"/>
        <v>, setType=LIBSETS_SETTYPE_CYRODIIL</v>
      </c>
      <c r="BF109" s="21" t="str">
        <f t="shared" si="13"/>
        <v>, isProcSetAllowedInPvP=1, dropMechanic={LIBSETS_DROP_MECHANIC_CITY_CYRODIIL_VLASTARUS}</v>
      </c>
      <c r="BG109" s="21" t="str">
        <f t="shared" si="12"/>
        <v>}, --Blessing of the Potentates / Segen des Potentaten   [Cyrodiil]</v>
      </c>
    </row>
    <row r="110" spans="1:59" x14ac:dyDescent="0.25">
      <c r="A110" s="12">
        <v>129</v>
      </c>
      <c r="B110" t="s">
        <v>888</v>
      </c>
      <c r="C110" t="s">
        <v>889</v>
      </c>
      <c r="D110" s="3">
        <f t="shared" si="7"/>
        <v>129</v>
      </c>
      <c r="G110" s="8" t="s">
        <v>1476</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WayshrineInfo'!$K$3:$N$9999,4,FALSE),"")))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constants'!$B$4:$C$1003,2,FALSE),"")</f>
        <v>Included in base game</v>
      </c>
      <c r="V110" s="33" t="s">
        <v>1534</v>
      </c>
      <c r="Y110" s="65"/>
      <c r="Z110" s="3" t="str">
        <f>IF(AND(G110&lt;&gt;"LIBSETS_SETTYPE_BATTLEGROUND",G110&lt;&gt;"LIBSETS_SETTYPE_SPECIAL"),
IF(AND(Y110&lt;&gt;"",ISNUMBER(Y110),NOT(ISNA(Y110))),Y110,
   IF(AND(L110&lt;&gt;"",ISNUMBER(L110),L110&gt;0,NOT(ISNA(L110))),VLOOKUP(L110,'ESO dumped WayshrineInfo'!$K$3:$L$9999,2,FALSE),"")
),"")</f>
        <v/>
      </c>
      <c r="AA110" t="str">
        <f>IF(AND(Z110&lt;&gt;"",ISNUMBER(Z110),NOT(ISNA(Z110))),VLOOKUP(Z110,'ESO zone constants'!$A$3:$D$9999,4,FALSE),"")</f>
        <v/>
      </c>
      <c r="AC110" s="43" t="str">
        <f>IF(AB110&lt;&gt;"",IF(AB110&lt;&gt;"LIBSETS_DROP_MECHANIC_MONSTER_NAME",VLOOKUP(AB110,'LibSets constants'!$I$4:$L$1003,3,FALSE),""),"")</f>
        <v/>
      </c>
      <c r="AD110" s="43" t="str">
        <f>IF(AB110&lt;&gt;"",IF(AB110&lt;&gt;"LIBSETS_DROP_MECHANIC_MONSTER_NAME",VLOOKUP(AB110,'LibSets constants'!$I$4:$L$1003,4,FALSE),""),"")</f>
        <v/>
      </c>
      <c r="AE110" s="43"/>
      <c r="AF110" s="3" t="str">
        <f>IF(AND(G110&lt;&gt;"LIBSETS_SETTYPE_BATTLEGROUND",G110&lt;&gt;"LIBSETS_SETTYPE_SPECIAL"),
IF(AND(AE110&lt;&gt;"",ISNUMBER(AE110),NOT(ISNA(AE110))),AE110,
   IF(AND(M110&lt;&gt;"",ISNUMBER(M110),M110&gt;0,NOT(ISNA(M110))),VLOOKUP(M110,'ESO dumped WayshrineInfo'!$K$3:$L$9999,2,FALSE),"")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5" t="s">
        <v>2672</v>
      </c>
      <c r="BA110" s="85"/>
      <c r="BB110" s="85"/>
      <c r="BC110" s="21" t="str">
        <f t="shared" si="8"/>
        <v>[129] = {wayshrines={-1,-1,-1,}, dlcId=DLC_BASE_GAME</v>
      </c>
      <c r="BD110" s="21" t="str">
        <f t="shared" si="9"/>
        <v>, zoneIds={181}, veteran=false</v>
      </c>
      <c r="BE110" s="21" t="str">
        <f t="shared" si="10"/>
        <v>, setType=LIBSETS_SETTYPE_CYRODIIL</v>
      </c>
      <c r="BF110" s="21" t="str">
        <f t="shared" si="13"/>
        <v>, dropMechanic={LIBSETS_DROP_MECHANIC_CITY_CYRODIIL_BRUMA}</v>
      </c>
      <c r="BG110" s="21" t="str">
        <f t="shared" si="12"/>
        <v>}, --Vengeance Leech / Saugende Vergeltung   [Cyrodiil]</v>
      </c>
    </row>
    <row r="111" spans="1:59" x14ac:dyDescent="0.25">
      <c r="A111" s="12">
        <v>130</v>
      </c>
      <c r="B111" t="s">
        <v>890</v>
      </c>
      <c r="C111" t="s">
        <v>891</v>
      </c>
      <c r="D111" s="3">
        <f t="shared" si="7"/>
        <v>130</v>
      </c>
      <c r="G111" s="8" t="s">
        <v>1476</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WayshrineInfo'!$K$3:$N$9999,4,FALSE),"")))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constants'!$B$4:$C$1003,2,FALSE),"")</f>
        <v>Included in base game</v>
      </c>
      <c r="V111" s="33" t="s">
        <v>1534</v>
      </c>
      <c r="Y111" s="65"/>
      <c r="Z111" s="3" t="str">
        <f>IF(AND(G111&lt;&gt;"LIBSETS_SETTYPE_BATTLEGROUND",G111&lt;&gt;"LIBSETS_SETTYPE_SPECIAL"),
IF(AND(Y111&lt;&gt;"",ISNUMBER(Y111),NOT(ISNA(Y111))),Y111,
   IF(AND(L111&lt;&gt;"",ISNUMBER(L111),L111&gt;0,NOT(ISNA(L111))),VLOOKUP(L111,'ESO dumped WayshrineInfo'!$K$3:$L$9999,2,FALSE),"")
),"")</f>
        <v/>
      </c>
      <c r="AA111" t="str">
        <f>IF(AND(Z111&lt;&gt;"",ISNUMBER(Z111),NOT(ISNA(Z111))),VLOOKUP(Z111,'ESO zone constants'!$A$3:$D$9999,4,FALSE),"")</f>
        <v/>
      </c>
      <c r="AC111" s="3" t="str">
        <f>IF(AB111&lt;&gt;"",IF(AB111&lt;&gt;"LIBSETS_DROP_MECHANIC_MONSTER_NAME",VLOOKUP(AB111,'LibSets constants'!$I$4:$L$1003,3,FALSE),""),"")</f>
        <v/>
      </c>
      <c r="AD111" s="3" t="str">
        <f>IF(AB111&lt;&gt;"",IF(AB111&lt;&gt;"LIBSETS_DROP_MECHANIC_MONSTER_NAME",VLOOKUP(AB111,'LibSets constants'!$I$4:$L$1003,4,FALSE),""),"")</f>
        <v/>
      </c>
      <c r="AF111" s="3" t="str">
        <f>IF(AND(G111&lt;&gt;"LIBSETS_SETTYPE_BATTLEGROUND",G111&lt;&gt;"LIBSETS_SETTYPE_SPECIAL"),
IF(AND(AE111&lt;&gt;"",ISNUMBER(AE111),NOT(ISNA(AE111))),AE111,
   IF(AND(M111&lt;&gt;"",ISNUMBER(M111),M111&gt;0,NOT(ISNA(M111))),VLOOKUP(M111,'ESO dumped WayshrineInfo'!$K$3:$L$9999,2,FALSE),"")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5" t="s">
        <v>2673</v>
      </c>
      <c r="BA111" s="85"/>
      <c r="BB111" s="85"/>
      <c r="BC111" s="21" t="str">
        <f t="shared" si="8"/>
        <v>[130] = {wayshrines={-1,-1,-1,}, dlcId=DLC_BASE_GAME</v>
      </c>
      <c r="BD111" s="21" t="str">
        <f t="shared" si="9"/>
        <v>, zoneIds={181}, veteran=false</v>
      </c>
      <c r="BE111" s="21" t="str">
        <f t="shared" si="10"/>
        <v>, setType=LIBSETS_SETTYPE_CYRODIIL</v>
      </c>
      <c r="BF111" s="21" t="str">
        <f t="shared" si="13"/>
        <v>, isProcSetAllowedInPvP=1, dropMechanic={LIBSETS_DROP_MECHANIC_CITY_CYRODIIL_BRUMA}</v>
      </c>
      <c r="BG111" s="21" t="str">
        <f t="shared" si="12"/>
        <v>}, --Eagle Eye / Adlerauge   [Cyrodiil]</v>
      </c>
    </row>
    <row r="112" spans="1:59" x14ac:dyDescent="0.25">
      <c r="A112" s="12">
        <v>131</v>
      </c>
      <c r="B112" t="s">
        <v>892</v>
      </c>
      <c r="C112" t="s">
        <v>893</v>
      </c>
      <c r="D112" s="3">
        <f t="shared" si="7"/>
        <v>131</v>
      </c>
      <c r="E112" s="42"/>
      <c r="G112" s="8" t="s">
        <v>1476</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WayshrineInfo'!$K$3:$N$9999,4,FALSE),"")))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constants'!$B$4:$C$1003,2,FALSE),"")</f>
        <v>Included in base game</v>
      </c>
      <c r="V112" s="33" t="s">
        <v>1536</v>
      </c>
      <c r="Y112" s="65"/>
      <c r="Z112" s="3" t="str">
        <f>IF(AND(G112&lt;&gt;"LIBSETS_SETTYPE_BATTLEGROUND",G112&lt;&gt;"LIBSETS_SETTYPE_SPECIAL"),
IF(AND(Y112&lt;&gt;"",ISNUMBER(Y112),NOT(ISNA(Y112))),Y112,
   IF(AND(L112&lt;&gt;"",ISNUMBER(L112),L112&gt;0,NOT(ISNA(L112))),VLOOKUP(L112,'ESO dumped WayshrineInfo'!$K$3:$L$9999,2,FALSE),"")
),"")</f>
        <v/>
      </c>
      <c r="AA112" t="str">
        <f>IF(AND(Z112&lt;&gt;"",ISNUMBER(Z112),NOT(ISNA(Z112))),VLOOKUP(Z112,'ESO zone constants'!$A$3:$D$9999,4,FALSE),"")</f>
        <v/>
      </c>
      <c r="AC112" s="3" t="str">
        <f>IF(AB112&lt;&gt;"",IF(AB112&lt;&gt;"LIBSETS_DROP_MECHANIC_MONSTER_NAME",VLOOKUP(AB112,'LibSets constants'!$I$4:$L$1003,3,FALSE),""),"")</f>
        <v/>
      </c>
      <c r="AD112" s="3" t="str">
        <f>IF(AB112&lt;&gt;"",IF(AB112&lt;&gt;"LIBSETS_DROP_MECHANIC_MONSTER_NAME",VLOOKUP(AB112,'LibSets constants'!$I$4:$L$1003,4,FALSE),""),"")</f>
        <v/>
      </c>
      <c r="AF112" s="3" t="str">
        <f>IF(AND(G112&lt;&gt;"LIBSETS_SETTYPE_BATTLEGROUND",G112&lt;&gt;"LIBSETS_SETTYPE_SPECIAL"),
IF(AND(AE112&lt;&gt;"",ISNUMBER(AE112),NOT(ISNA(AE112))),AE112,
   IF(AND(M112&lt;&gt;"",ISNUMBER(M112),M112&gt;0,NOT(ISNA(M112))),VLOOKUP(M112,'ESO dumped WayshrineInfo'!$K$3:$L$9999,2,FALSE),"")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5" t="s">
        <v>2673</v>
      </c>
      <c r="BA112" s="85"/>
      <c r="BB112" s="85"/>
      <c r="BC112" s="21" t="str">
        <f t="shared" si="8"/>
        <v>[131] = {wayshrines={-1,-1,-1,}, dlcId=DLC_BASE_GAME</v>
      </c>
      <c r="BD112" s="21" t="str">
        <f t="shared" si="9"/>
        <v>, zoneIds={181}, veteran=false</v>
      </c>
      <c r="BE112" s="21" t="str">
        <f t="shared" si="10"/>
        <v>, setType=LIBSETS_SETTYPE_CYRODIIL</v>
      </c>
      <c r="BF112" s="21" t="str">
        <f t="shared" si="13"/>
        <v>, isProcSetAllowedInPvP=1, dropMechanic={LIBSETS_DROP_MECHANIC_CITY_CYRODIIL_VLASTARUS}</v>
      </c>
      <c r="BG112" s="21" t="str">
        <f t="shared" si="12"/>
        <v>}, --Bastion of the Heartland / Bastion des Herzlandes   [Cyrodiil]</v>
      </c>
    </row>
    <row r="113" spans="1:59" x14ac:dyDescent="0.25">
      <c r="A113" s="12">
        <v>132</v>
      </c>
      <c r="B113" t="s">
        <v>894</v>
      </c>
      <c r="C113" t="s">
        <v>895</v>
      </c>
      <c r="D113" s="3">
        <f t="shared" si="7"/>
        <v>132</v>
      </c>
      <c r="G113" s="8" t="s">
        <v>1476</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WayshrineInfo'!$K$3:$N$9999,4,FALSE),"")))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constants'!$B$4:$C$1003,2,FALSE),"")</f>
        <v>Included in base game</v>
      </c>
      <c r="V113" s="33" t="s">
        <v>1534</v>
      </c>
      <c r="Y113" s="65"/>
      <c r="Z113" s="3" t="str">
        <f>IF(AND(G113&lt;&gt;"LIBSETS_SETTYPE_BATTLEGROUND",G113&lt;&gt;"LIBSETS_SETTYPE_SPECIAL"),
IF(AND(Y113&lt;&gt;"",ISNUMBER(Y113),NOT(ISNA(Y113))),Y113,
   IF(AND(L113&lt;&gt;"",ISNUMBER(L113),L113&gt;0,NOT(ISNA(L113))),VLOOKUP(L113,'ESO dumped WayshrineInfo'!$K$3:$L$9999,2,FALSE),"")
),"")</f>
        <v/>
      </c>
      <c r="AA113" t="str">
        <f>IF(AND(Z113&lt;&gt;"",ISNUMBER(Z113),NOT(ISNA(Z113))),VLOOKUP(Z113,'ESO zone constants'!$A$3:$D$9999,4,FALSE),"")</f>
        <v/>
      </c>
      <c r="AC113" s="43" t="str">
        <f>IF(AB113&lt;&gt;"",IF(AB113&lt;&gt;"LIBSETS_DROP_MECHANIC_MONSTER_NAME",VLOOKUP(AB113,'LibSets constants'!$I$4:$L$1003,3,FALSE),""),"")</f>
        <v/>
      </c>
      <c r="AD113" s="43" t="str">
        <f>IF(AB113&lt;&gt;"",IF(AB113&lt;&gt;"LIBSETS_DROP_MECHANIC_MONSTER_NAME",VLOOKUP(AB113,'LibSets constants'!$I$4:$L$1003,4,FALSE),""),"")</f>
        <v/>
      </c>
      <c r="AE113" s="43"/>
      <c r="AF113" s="3" t="str">
        <f>IF(AND(G113&lt;&gt;"LIBSETS_SETTYPE_BATTLEGROUND",G113&lt;&gt;"LIBSETS_SETTYPE_SPECIAL"),
IF(AND(AE113&lt;&gt;"",ISNUMBER(AE113),NOT(ISNA(AE113))),AE113,
   IF(AND(M113&lt;&gt;"",ISNUMBER(M113),M113&gt;0,NOT(ISNA(M113))),VLOOKUP(M113,'ESO dumped WayshrineInfo'!$K$3:$L$9999,2,FALSE),"")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5" t="s">
        <v>2673</v>
      </c>
      <c r="BA113" s="85"/>
      <c r="BB113" s="85"/>
      <c r="BC113" s="21" t="str">
        <f t="shared" si="8"/>
        <v>[132] = {wayshrines={-1,-1,-1,}, dlcId=DLC_BASE_GAME</v>
      </c>
      <c r="BD113" s="21" t="str">
        <f t="shared" si="9"/>
        <v>, zoneIds={181}, veteran=false</v>
      </c>
      <c r="BE113" s="21" t="str">
        <f t="shared" si="10"/>
        <v>, setType=LIBSETS_SETTYPE_CYRODIIL</v>
      </c>
      <c r="BF113" s="21" t="str">
        <f t="shared" si="13"/>
        <v>, isProcSetAllowedInPvP=1, dropMechanic={LIBSETS_DROP_MECHANIC_CITY_CYRODIIL_BRUMA}</v>
      </c>
      <c r="BG113" s="21" t="str">
        <f t="shared" si="12"/>
        <v>}, --Shield of the Valiant / Schild des Tapferen   [Cyrodiil]</v>
      </c>
    </row>
    <row r="114" spans="1:59" x14ac:dyDescent="0.25">
      <c r="A114" s="12">
        <v>133</v>
      </c>
      <c r="B114" t="s">
        <v>896</v>
      </c>
      <c r="C114" t="s">
        <v>897</v>
      </c>
      <c r="D114" s="3">
        <f t="shared" si="7"/>
        <v>133</v>
      </c>
      <c r="E114" s="42"/>
      <c r="G114" s="8" t="s">
        <v>1476</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WayshrineInfo'!$K$3:$N$9999,4,FALSE),"")))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constants'!$B$4:$C$1003,2,FALSE),"")</f>
        <v>Included in base game</v>
      </c>
      <c r="V114" s="33" t="s">
        <v>2812</v>
      </c>
      <c r="Y114" s="65"/>
      <c r="Z114" s="3" t="str">
        <f>IF(AND(G114&lt;&gt;"LIBSETS_SETTYPE_BATTLEGROUND",G114&lt;&gt;"LIBSETS_SETTYPE_SPECIAL"),
IF(AND(Y114&lt;&gt;"",ISNUMBER(Y114),NOT(ISNA(Y114))),Y114,
   IF(AND(L114&lt;&gt;"",ISNUMBER(L114),L114&gt;0,NOT(ISNA(L114))),VLOOKUP(L114,'ESO dumped WayshrineInfo'!$K$3:$L$9999,2,FALSE),"")
),"")</f>
        <v/>
      </c>
      <c r="AA114" t="str">
        <f>IF(AND(Z114&lt;&gt;"",ISNUMBER(Z114),NOT(ISNA(Z114))),VLOOKUP(Z114,'ESO zone constants'!$A$3:$D$9999,4,FALSE),"")</f>
        <v/>
      </c>
      <c r="AC114" s="3" t="str">
        <f>IF(AB114&lt;&gt;"",IF(AB114&lt;&gt;"LIBSETS_DROP_MECHANIC_MONSTER_NAME",VLOOKUP(AB114,'LibSets constants'!$I$4:$L$1003,3,FALSE),""),"")</f>
        <v/>
      </c>
      <c r="AD114" s="3" t="str">
        <f>IF(AB114&lt;&gt;"",IF(AB114&lt;&gt;"LIBSETS_DROP_MECHANIC_MONSTER_NAME",VLOOKUP(AB114,'LibSets constants'!$I$4:$L$1003,4,FALSE),""),"")</f>
        <v/>
      </c>
      <c r="AF114" s="3" t="str">
        <f>IF(AND(G114&lt;&gt;"LIBSETS_SETTYPE_BATTLEGROUND",G114&lt;&gt;"LIBSETS_SETTYPE_SPECIAL"),
IF(AND(AE114&lt;&gt;"",ISNUMBER(AE114),NOT(ISNA(AE114))),AE114,
   IF(AND(M114&lt;&gt;"",ISNUMBER(M114),M114&gt;0,NOT(ISNA(M114))),VLOOKUP(M114,'ESO dumped WayshrineInfo'!$K$3:$L$9999,2,FALSE),"")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5" t="s">
        <v>2673</v>
      </c>
      <c r="BA114" s="85"/>
      <c r="BB114" s="85"/>
      <c r="BC114" s="21" t="str">
        <f t="shared" si="8"/>
        <v>[133] = {wayshrines={-1,-1,-1,}, dlcId=DLC_BASE_GAME</v>
      </c>
      <c r="BD114" s="21" t="str">
        <f t="shared" si="9"/>
        <v>, zoneIds={181}, veteran=false</v>
      </c>
      <c r="BE114" s="21" t="str">
        <f t="shared" si="10"/>
        <v>, setType=LIBSETS_SETTYPE_CYRODIIL</v>
      </c>
      <c r="BF114" s="21" t="str">
        <f t="shared" si="13"/>
        <v>, isProcSetAllowedInPvP=1, dropMechanic={LIBSETS_DROP_MECHANIC_CITY_CYRODIIL_CROPSFORD}</v>
      </c>
      <c r="BG114" s="21" t="str">
        <f t="shared" si="12"/>
        <v>}, --Buffer of the Swift / Dämpfer des Geschwinden   [Cyrodiil]</v>
      </c>
    </row>
    <row r="115" spans="1:59" x14ac:dyDescent="0.25">
      <c r="A115" s="12">
        <v>134</v>
      </c>
      <c r="B115" t="s">
        <v>898</v>
      </c>
      <c r="C115" t="s">
        <v>899</v>
      </c>
      <c r="D115" s="3">
        <f t="shared" si="7"/>
        <v>134</v>
      </c>
      <c r="G115" s="8" t="s">
        <v>1478</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WayshrineInfo'!$K$3:$N$9999,4,FALSE),"")))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constants'!$B$4:$C$1003,2,FALSE),"")</f>
        <v>Included in base game</v>
      </c>
      <c r="V115" s="33" t="s">
        <v>3369</v>
      </c>
      <c r="Y115" s="65">
        <v>932</v>
      </c>
      <c r="Z115" s="3">
        <f>IF(AND(G115&lt;&gt;"LIBSETS_SETTYPE_BATTLEGROUND",G115&lt;&gt;"LIBSETS_SETTYPE_SPECIAL"),
IF(AND(Y115&lt;&gt;"",ISNUMBER(Y115),NOT(ISNA(Y115))),Y115,
   IF(AND(L115&lt;&gt;"",ISNUMBER(L115),L115&gt;0,NOT(ISNA(L115))),VLOOKUP(L115,'ESO dumped WayshrineInfo'!$K$3:$L$9999,2,FALSE),"")
),"")</f>
        <v>932</v>
      </c>
      <c r="AA115" t="str">
        <f>IF(AND(Z115&lt;&gt;"",ISNUMBER(Z115),NOT(ISNA(Z115))),VLOOKUP(Z115,'ESO zone constants'!$A$3:$D$9999,4,FALSE),"")</f>
        <v>Crypt of Hearts II</v>
      </c>
      <c r="AB115" s="33" t="s">
        <v>3369</v>
      </c>
      <c r="AC115" s="43"/>
      <c r="AD115" s="43"/>
      <c r="AE115" s="43"/>
      <c r="AF115" s="3">
        <f>IF(AND(G115&lt;&gt;"LIBSETS_SETTYPE_BATTLEGROUND",G115&lt;&gt;"LIBSETS_SETTYPE_SPECIAL"),
IF(AND(AE115&lt;&gt;"",ISNUMBER(AE115),NOT(ISNA(AE115))),AE115,
   IF(AND(M115&lt;&gt;"",ISNUMBER(M115),M115&gt;0,NOT(ISNA(M115))),VLOOKUP(M115,'ESO dumped WayshrineInfo'!$K$3:$L$9999,2,FALSE),"")
),"")</f>
        <v>20</v>
      </c>
      <c r="AG115" t="str">
        <f>IF(AND(AF115&lt;&gt;"",ISNUMBER(AF115),NOT(ISNA(AF115))),VLOOKUP(AF115,'ESO zone constants'!$A$3:$D$9999,4,FALSE),"")</f>
        <v>Rivenspire</v>
      </c>
      <c r="AH115" s="98" t="s">
        <v>3369</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5" t="s">
        <v>2672</v>
      </c>
      <c r="BA115" s="85"/>
      <c r="BB115" s="85"/>
      <c r="BC115" s="21" t="str">
        <f t="shared" si="8"/>
        <v>[134] = {wayshrines={190,190,190,}, dlcId=DLC_BASE_GAME</v>
      </c>
      <c r="BD115" s="21" t="str">
        <f t="shared" si="9"/>
        <v>, zoneIds={130,932,20}, veteran=false</v>
      </c>
      <c r="BE115" s="21" t="str">
        <f t="shared" si="10"/>
        <v>, setType=LIBSETS_SETTYPE_DUNGEON</v>
      </c>
      <c r="BF115" s="21" t="str">
        <f t="shared" si="13"/>
        <v>, dropMechanic={LIBSETS_DROP_MECHANIC_GROUP_DUNGEON_BOSS,LIBSETS_DROP_MECHANIC_GROUP_DUNGEON_BOSS,LIBSETS_DROP_MECHANIC_GROUP_DUNGEON_BOSS}</v>
      </c>
      <c r="BG115" s="21" t="str">
        <f t="shared" si="12"/>
        <v>}, --Shroud of the Lich / Tuch des Lich   [Crypt of Hearts I, Crypt of Hearts II, Rivenspire]</v>
      </c>
    </row>
    <row r="116" spans="1:59" s="14" customFormat="1" x14ac:dyDescent="0.25">
      <c r="A116" s="12">
        <v>135</v>
      </c>
      <c r="B116" t="s">
        <v>900</v>
      </c>
      <c r="C116" t="s">
        <v>2599</v>
      </c>
      <c r="D116" s="3">
        <f t="shared" si="7"/>
        <v>135</v>
      </c>
      <c r="E116"/>
      <c r="F116"/>
      <c r="G116" s="8" t="s">
        <v>1481</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WayshrineInfo'!$K$3:$N$9999,4,FALSE),"")))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constants'!$B$4:$C$1003,2,FALSE),"")</f>
        <v>Included in base game</v>
      </c>
      <c r="V116" s="33" t="s">
        <v>1561</v>
      </c>
      <c r="W116" s="3"/>
      <c r="X116" s="3"/>
      <c r="Y116" s="65"/>
      <c r="Z116" s="3">
        <f>IF(AND(G116&lt;&gt;"LIBSETS_SETTYPE_BATTLEGROUND",G116&lt;&gt;"LIBSETS_SETTYPE_SPECIAL"),
IF(AND(Y116&lt;&gt;"",ISNUMBER(Y116),NOT(ISNA(Y116))),Y116,
   IF(AND(L116&lt;&gt;"",ISNUMBER(L116),L116&gt;0,NOT(ISNA(L116))),VLOOKUP(L116,'ESO dumped WayshrineInfo'!$K$3:$L$9999,2,FALSE),"")
),"")</f>
        <v>103</v>
      </c>
      <c r="AA116" t="str">
        <f>IF(AND(Z116&lt;&gt;"",ISNUMBER(Z116),NOT(ISNA(Z116))),VLOOKUP(Z116,'ESO zone constants'!$A$3:$D$9999,4,FALSE),"")</f>
        <v>The Rift</v>
      </c>
      <c r="AB116" s="33" t="s">
        <v>1562</v>
      </c>
      <c r="AC116" s="43"/>
      <c r="AD116" s="43"/>
      <c r="AE116" s="43"/>
      <c r="AF116" s="3">
        <f>IF(AND(G116&lt;&gt;"LIBSETS_SETTYPE_BATTLEGROUND",G116&lt;&gt;"LIBSETS_SETTYPE_SPECIAL"),
IF(AND(AE116&lt;&gt;"",ISNUMBER(AE116),NOT(ISNA(AE116))),AE116,
   IF(AND(M116&lt;&gt;"",ISNUMBER(M116),M116&gt;0,NOT(ISNA(M116))),VLOOKUP(M116,'ESO dumped WayshrineInfo'!$K$3:$L$9999,2,FALSE),"")
),"")</f>
        <v>103</v>
      </c>
      <c r="AG116" t="str">
        <f>IF(AND(AF116&lt;&gt;"",ISNUMBER(AF116),NOT(ISNA(AF116))),VLOOKUP(AF116,'ESO zone constants'!$A$3:$D$9999,4,FALSE),"")</f>
        <v>The Rift</v>
      </c>
      <c r="AH116" s="44" t="s">
        <v>1563</v>
      </c>
      <c r="AI116" s="43"/>
      <c r="AJ116" s="43"/>
      <c r="AK116" s="3">
        <f>IF(AND(G116&lt;&gt;"LIBSETS_SETTYPE_BATTLEGROUND",G116&lt;&gt;"LIBSETS_SETTYPE_SPECIAL"),IF(AL116&lt;&gt;"",VLOOKUP(AL116,'ESO zone constants'!$D$3:$H$4953,5,FALSE),""),"")</f>
        <v>103</v>
      </c>
      <c r="AL116" t="s">
        <v>111</v>
      </c>
      <c r="AM116" s="44" t="s">
        <v>1564</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5" t="s">
        <v>2672</v>
      </c>
      <c r="BA116" s="85"/>
      <c r="BB116" s="85"/>
      <c r="BC116" s="21" t="str">
        <f t="shared" si="8"/>
        <v>[135] = {wayshrines={109,109,109,}, dlcId=DLC_BASE_GAME</v>
      </c>
      <c r="BD116" s="21" t="str">
        <f t="shared" si="9"/>
        <v>, zoneIds={103,103,103,103}, veteran=false</v>
      </c>
      <c r="BE116" s="21" t="str">
        <f t="shared" si="10"/>
        <v>, setType=LIBSETS_SETTYPE_OVERLAND</v>
      </c>
      <c r="BF116" s="21" t="str">
        <f t="shared" si="13"/>
        <v>, dropMechanic={LIBSETS_DROP_MECHANIC_OVERLAND_BOSS_DELVE,LIBSETS_DROP_MECHANIC_OVERLAND_WORLDBOSS,LIBSETS_DROP_MECHANIC_OVERLAND_BOSS_PUBLIC_DUNGEON,LIBSETS_DROP_MECHANIC_OVERLAND_CHEST}</v>
      </c>
      <c r="BG116" s="21" t="str">
        <f t="shared" si="12"/>
        <v>}, --Draugr\'s Heritage / Erbe des Draugrs   [The Rift, The Rift, The Rift, The Rift]</v>
      </c>
    </row>
    <row r="117" spans="1:59" x14ac:dyDescent="0.25">
      <c r="A117" s="12">
        <v>136</v>
      </c>
      <c r="B117" t="s">
        <v>901</v>
      </c>
      <c r="C117" t="s">
        <v>902</v>
      </c>
      <c r="D117" s="3">
        <f t="shared" si="7"/>
        <v>136</v>
      </c>
      <c r="G117" s="8" t="s">
        <v>1482</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WayshrineInfo'!$K$3:$N$9999,4,FALSE),"")))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constants'!$B$4:$C$1003,2,FALSE),"")</f>
        <v>Included in base game</v>
      </c>
      <c r="V117" s="33" t="s">
        <v>3349</v>
      </c>
      <c r="Y117" s="65"/>
      <c r="Z117" s="3">
        <f>IF(AND(G117&lt;&gt;"LIBSETS_SETTYPE_BATTLEGROUND",G117&lt;&gt;"LIBSETS_SETTYPE_SPECIAL"),
IF(AND(Y117&lt;&gt;"",ISNUMBER(Y117),NOT(ISNA(Y117))),Y117,
   IF(AND(L117&lt;&gt;"",ISNUMBER(L117),L117&gt;0,NOT(ISNA(L117))),VLOOKUP(L117,'ESO dumped WayshrineInfo'!$K$3:$L$9999,2,FALSE),"")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WayshrineInfo'!$K$3:$L$9999,2,FALSE),"")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5" t="s">
        <v>2672</v>
      </c>
      <c r="BA117" s="85"/>
      <c r="BB117" s="85"/>
      <c r="BC117" s="21" t="str">
        <f t="shared" si="8"/>
        <v>[136] = {wayshrines={232,232,232,}, dlcId=DLC_BASE_GAME</v>
      </c>
      <c r="BD117" s="21" t="str">
        <f t="shared" si="9"/>
        <v>, zoneIds={639,888,888}, veteran=false</v>
      </c>
      <c r="BE117" s="21" t="str">
        <f t="shared" si="10"/>
        <v>, setType=LIBSETS_SETTYPE_TRIAL</v>
      </c>
      <c r="BF117" s="21" t="str">
        <f t="shared" si="13"/>
        <v>, dropMechanic={LIBSETS_DROP_MECHANIC_TRIAL_BOSS}</v>
      </c>
      <c r="BG117" s="21" t="str">
        <f t="shared" si="12"/>
        <v>}, --Immortal Warrior / Unsterblicher Krieger   [Sanctum Ophidia, Craglorn, Craglorn]</v>
      </c>
    </row>
    <row r="118" spans="1:59" x14ac:dyDescent="0.25">
      <c r="A118" s="12">
        <v>137</v>
      </c>
      <c r="B118" t="s">
        <v>903</v>
      </c>
      <c r="C118" t="s">
        <v>904</v>
      </c>
      <c r="D118" s="3">
        <f t="shared" si="7"/>
        <v>137</v>
      </c>
      <c r="E118" s="42"/>
      <c r="G118" s="8" t="s">
        <v>1482</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WayshrineInfo'!$K$3:$N$9999,4,FALSE),"")))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constants'!$B$4:$C$1003,2,FALSE),"")</f>
        <v>Included in base game</v>
      </c>
      <c r="V118" s="33" t="s">
        <v>3349</v>
      </c>
      <c r="Y118" s="65"/>
      <c r="Z118" s="3">
        <f>IF(AND(G118&lt;&gt;"LIBSETS_SETTYPE_BATTLEGROUND",G118&lt;&gt;"LIBSETS_SETTYPE_SPECIAL"),
IF(AND(Y118&lt;&gt;"",ISNUMBER(Y118),NOT(ISNA(Y118))),Y118,
   IF(AND(L118&lt;&gt;"",ISNUMBER(L118),L118&gt;0,NOT(ISNA(L118))),VLOOKUP(L118,'ESO dumped WayshrineInfo'!$K$3:$L$9999,2,FALSE),"")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WayshrineInfo'!$K$3:$L$9999,2,FALSE),"")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5" t="s">
        <v>2672</v>
      </c>
      <c r="BA118" s="85"/>
      <c r="BB118" s="85"/>
      <c r="BC118" s="21" t="str">
        <f t="shared" si="8"/>
        <v>[137] = {wayshrines={230,230,230,}, dlcId=DLC_BASE_GAME</v>
      </c>
      <c r="BD118" s="21" t="str">
        <f t="shared" si="9"/>
        <v>, zoneIds={636,888,888}, veteran=false</v>
      </c>
      <c r="BE118" s="21" t="str">
        <f t="shared" si="10"/>
        <v>, setType=LIBSETS_SETTYPE_TRIAL</v>
      </c>
      <c r="BF118" s="21" t="str">
        <f t="shared" si="13"/>
        <v>, dropMechanic={LIBSETS_DROP_MECHANIC_TRIAL_BOSS}</v>
      </c>
      <c r="BG118" s="21" t="str">
        <f t="shared" si="12"/>
        <v>}, --Berserking Warrior / Tobender Krieger   [Hel Ra Citadel, Craglorn, Craglorn]</v>
      </c>
    </row>
    <row r="119" spans="1:59" x14ac:dyDescent="0.25">
      <c r="A119" s="12">
        <v>138</v>
      </c>
      <c r="B119" t="s">
        <v>905</v>
      </c>
      <c r="C119" t="s">
        <v>906</v>
      </c>
      <c r="D119" s="3">
        <f t="shared" si="7"/>
        <v>138</v>
      </c>
      <c r="G119" s="8" t="s">
        <v>1482</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WayshrineInfo'!$K$3:$N$9999,4,FALSE),"")))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constants'!$B$4:$C$1003,2,FALSE),"")</f>
        <v>Included in base game</v>
      </c>
      <c r="V119" s="33" t="s">
        <v>3349</v>
      </c>
      <c r="Y119" s="65"/>
      <c r="Z119" s="3">
        <f>IF(AND(G119&lt;&gt;"LIBSETS_SETTYPE_BATTLEGROUND",G119&lt;&gt;"LIBSETS_SETTYPE_SPECIAL"),
IF(AND(Y119&lt;&gt;"",ISNUMBER(Y119),NOT(ISNA(Y119))),Y119,
   IF(AND(L119&lt;&gt;"",ISNUMBER(L119),L119&gt;0,NOT(ISNA(L119))),VLOOKUP(L119,'ESO dumped WayshrineInfo'!$K$3:$L$9999,2,FALSE),"")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WayshrineInfo'!$K$3:$L$9999,2,FALSE),"")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5" t="s">
        <v>2672</v>
      </c>
      <c r="BA119" s="85"/>
      <c r="BB119" s="85"/>
      <c r="BC119" s="21" t="str">
        <f t="shared" si="8"/>
        <v>[138] = {wayshrines={231,231,231,}, dlcId=DLC_BASE_GAME</v>
      </c>
      <c r="BD119" s="21" t="str">
        <f t="shared" si="9"/>
        <v>, zoneIds={638,888,888}, veteran=false</v>
      </c>
      <c r="BE119" s="21" t="str">
        <f t="shared" si="10"/>
        <v>, setType=LIBSETS_SETTYPE_TRIAL</v>
      </c>
      <c r="BF119" s="21" t="str">
        <f t="shared" si="13"/>
        <v>, dropMechanic={LIBSETS_DROP_MECHANIC_TRIAL_BOSS}</v>
      </c>
      <c r="BG119" s="21" t="str">
        <f t="shared" si="12"/>
        <v>}, --Defending Warrior / Verteidigender Krieger   [Aetherian Archive, Craglorn, Craglorn]</v>
      </c>
    </row>
    <row r="120" spans="1:59" x14ac:dyDescent="0.25">
      <c r="A120" s="12">
        <v>139</v>
      </c>
      <c r="B120" t="s">
        <v>907</v>
      </c>
      <c r="C120" t="s">
        <v>908</v>
      </c>
      <c r="D120" s="3">
        <f t="shared" si="7"/>
        <v>139</v>
      </c>
      <c r="G120" s="8" t="s">
        <v>1482</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WayshrineInfo'!$K$3:$N$9999,4,FALSE),"")))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constants'!$B$4:$C$1003,2,FALSE),"")</f>
        <v>Included in base game</v>
      </c>
      <c r="V120" s="33" t="s">
        <v>3349</v>
      </c>
      <c r="Y120" s="65"/>
      <c r="Z120" s="3">
        <f>IF(AND(G120&lt;&gt;"LIBSETS_SETTYPE_BATTLEGROUND",G120&lt;&gt;"LIBSETS_SETTYPE_SPECIAL"),
IF(AND(Y120&lt;&gt;"",ISNUMBER(Y120),NOT(ISNA(Y120))),Y120,
   IF(AND(L120&lt;&gt;"",ISNUMBER(L120),L120&gt;0,NOT(ISNA(L120))),VLOOKUP(L120,'ESO dumped WayshrineInfo'!$K$3:$L$9999,2,FALSE),"")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WayshrineInfo'!$K$3:$L$9999,2,FALSE),"")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5" t="s">
        <v>2672</v>
      </c>
      <c r="BA120" s="85"/>
      <c r="BB120" s="85"/>
      <c r="BC120" s="21" t="str">
        <f t="shared" si="8"/>
        <v>[139] = {wayshrines={232,232,232,}, dlcId=DLC_BASE_GAME</v>
      </c>
      <c r="BD120" s="21" t="str">
        <f t="shared" si="9"/>
        <v>, zoneIds={639,888,888}, veteran=false</v>
      </c>
      <c r="BE120" s="21" t="str">
        <f t="shared" si="10"/>
        <v>, setType=LIBSETS_SETTYPE_TRIAL</v>
      </c>
      <c r="BF120" s="21" t="str">
        <f t="shared" si="13"/>
        <v>, dropMechanic={LIBSETS_DROP_MECHANIC_TRIAL_BOSS}</v>
      </c>
      <c r="BG120" s="21" t="str">
        <f t="shared" si="12"/>
        <v>}, --Wise Mage / Weiser Magier   [Sanctum Ophidia, Craglorn, Craglorn]</v>
      </c>
    </row>
    <row r="121" spans="1:59" x14ac:dyDescent="0.25">
      <c r="A121" s="12">
        <v>140</v>
      </c>
      <c r="B121" t="s">
        <v>909</v>
      </c>
      <c r="C121" t="s">
        <v>910</v>
      </c>
      <c r="D121" s="3">
        <f t="shared" si="7"/>
        <v>140</v>
      </c>
      <c r="G121" s="8" t="s">
        <v>1482</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WayshrineInfo'!$K$3:$N$9999,4,FALSE),"")))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constants'!$B$4:$C$1003,2,FALSE),"")</f>
        <v>Included in base game</v>
      </c>
      <c r="V121" s="33" t="s">
        <v>3349</v>
      </c>
      <c r="Y121" s="65"/>
      <c r="Z121" s="3">
        <f>IF(AND(G121&lt;&gt;"LIBSETS_SETTYPE_BATTLEGROUND",G121&lt;&gt;"LIBSETS_SETTYPE_SPECIAL"),
IF(AND(Y121&lt;&gt;"",ISNUMBER(Y121),NOT(ISNA(Y121))),Y121,
   IF(AND(L121&lt;&gt;"",ISNUMBER(L121),L121&gt;0,NOT(ISNA(L121))),VLOOKUP(L121,'ESO dumped WayshrineInfo'!$K$3:$L$9999,2,FALSE),"")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WayshrineInfo'!$K$3:$L$9999,2,FALSE),"")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5" t="s">
        <v>2672</v>
      </c>
      <c r="BA121" s="85"/>
      <c r="BB121" s="85"/>
      <c r="BC121" s="21" t="str">
        <f t="shared" si="8"/>
        <v>[140] = {wayshrines={230,230,230,}, dlcId=DLC_BASE_GAME</v>
      </c>
      <c r="BD121" s="21" t="str">
        <f t="shared" si="9"/>
        <v>, zoneIds={636,888,888}, veteran=false</v>
      </c>
      <c r="BE121" s="21" t="str">
        <f t="shared" si="10"/>
        <v>, setType=LIBSETS_SETTYPE_TRIAL</v>
      </c>
      <c r="BF121" s="21" t="str">
        <f t="shared" si="13"/>
        <v>, dropMechanic={LIBSETS_DROP_MECHANIC_TRIAL_BOSS}</v>
      </c>
      <c r="BG121" s="21" t="str">
        <f t="shared" si="12"/>
        <v>}, --Destructive Mage / Zerstörerischer Magier   [Hel Ra Citadel, Craglorn, Craglorn]</v>
      </c>
    </row>
    <row r="122" spans="1:59" x14ac:dyDescent="0.25">
      <c r="A122" s="12">
        <v>141</v>
      </c>
      <c r="B122" t="s">
        <v>911</v>
      </c>
      <c r="C122" t="s">
        <v>912</v>
      </c>
      <c r="D122" s="3">
        <f t="shared" si="7"/>
        <v>141</v>
      </c>
      <c r="G122" s="8" t="s">
        <v>1482</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WayshrineInfo'!$K$3:$N$9999,4,FALSE),"")))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constants'!$B$4:$C$1003,2,FALSE),"")</f>
        <v>Included in base game</v>
      </c>
      <c r="V122" s="33" t="s">
        <v>3349</v>
      </c>
      <c r="Y122" s="65"/>
      <c r="Z122" s="3">
        <f>IF(AND(G122&lt;&gt;"LIBSETS_SETTYPE_BATTLEGROUND",G122&lt;&gt;"LIBSETS_SETTYPE_SPECIAL"),
IF(AND(Y122&lt;&gt;"",ISNUMBER(Y122),NOT(ISNA(Y122))),Y122,
   IF(AND(L122&lt;&gt;"",ISNUMBER(L122),L122&gt;0,NOT(ISNA(L122))),VLOOKUP(L122,'ESO dumped WayshrineInfo'!$K$3:$L$9999,2,FALSE),"")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WayshrineInfo'!$K$3:$L$9999,2,FALSE),"")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5" t="s">
        <v>2672</v>
      </c>
      <c r="BA122" s="85"/>
      <c r="BB122" s="85"/>
      <c r="BC122" s="21" t="str">
        <f t="shared" si="8"/>
        <v>[141] = {wayshrines={231,231,231,}, dlcId=DLC_BASE_GAME</v>
      </c>
      <c r="BD122" s="21" t="str">
        <f t="shared" si="9"/>
        <v>, zoneIds={638,888,888}, veteran=false</v>
      </c>
      <c r="BE122" s="21" t="str">
        <f t="shared" si="10"/>
        <v>, setType=LIBSETS_SETTYPE_TRIAL</v>
      </c>
      <c r="BF122" s="21" t="str">
        <f t="shared" si="13"/>
        <v>, dropMechanic={LIBSETS_DROP_MECHANIC_TRIAL_BOSS}</v>
      </c>
      <c r="BG122" s="21" t="str">
        <f t="shared" si="12"/>
        <v>}, --Healing Mage / Heilender Magier   [Aetherian Archive, Craglorn, Craglorn]</v>
      </c>
    </row>
    <row r="123" spans="1:59" x14ac:dyDescent="0.25">
      <c r="A123" s="12">
        <v>142</v>
      </c>
      <c r="B123" t="s">
        <v>913</v>
      </c>
      <c r="C123" t="s">
        <v>914</v>
      </c>
      <c r="D123" s="3">
        <f t="shared" si="7"/>
        <v>142</v>
      </c>
      <c r="G123" s="8" t="s">
        <v>1482</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WayshrineInfo'!$K$3:$N$9999,4,FALSE),"")))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constants'!$B$4:$C$1003,2,FALSE),"")</f>
        <v>Included in base game</v>
      </c>
      <c r="V123" s="33" t="s">
        <v>3349</v>
      </c>
      <c r="Y123" s="65"/>
      <c r="Z123" s="3">
        <f>IF(AND(G123&lt;&gt;"LIBSETS_SETTYPE_BATTLEGROUND",G123&lt;&gt;"LIBSETS_SETTYPE_SPECIAL"),
IF(AND(Y123&lt;&gt;"",ISNUMBER(Y123),NOT(ISNA(Y123))),Y123,
   IF(AND(L123&lt;&gt;"",ISNUMBER(L123),L123&gt;0,NOT(ISNA(L123))),VLOOKUP(L123,'ESO dumped WayshrineInfo'!$K$3:$L$9999,2,FALSE),"")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WayshrineInfo'!$K$3:$L$9999,2,FALSE),"")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5" t="s">
        <v>2672</v>
      </c>
      <c r="BA123" s="85"/>
      <c r="BB123" s="85"/>
      <c r="BC123" s="21" t="str">
        <f t="shared" si="8"/>
        <v>[142] = {wayshrines={231,231,231,}, dlcId=DLC_BASE_GAME</v>
      </c>
      <c r="BD123" s="21" t="str">
        <f t="shared" si="9"/>
        <v>, zoneIds={638,888,888}, veteran=false</v>
      </c>
      <c r="BE123" s="21" t="str">
        <f t="shared" si="10"/>
        <v>, setType=LIBSETS_SETTYPE_TRIAL</v>
      </c>
      <c r="BF123" s="21" t="str">
        <f t="shared" si="13"/>
        <v>, dropMechanic={LIBSETS_DROP_MECHANIC_TRIAL_BOSS}</v>
      </c>
      <c r="BG123" s="21" t="str">
        <f t="shared" si="12"/>
        <v>}, --Quick Serpent / Flinke Schlange   [Aetherian Archive, Craglorn, Craglorn]</v>
      </c>
    </row>
    <row r="124" spans="1:59" x14ac:dyDescent="0.25">
      <c r="A124" s="12">
        <v>143</v>
      </c>
      <c r="B124" t="s">
        <v>915</v>
      </c>
      <c r="C124" t="s">
        <v>916</v>
      </c>
      <c r="D124" s="3">
        <f t="shared" si="7"/>
        <v>143</v>
      </c>
      <c r="G124" s="8" t="s">
        <v>1482</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WayshrineInfo'!$K$3:$N$9999,4,FALSE),"")))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constants'!$B$4:$C$1003,2,FALSE),"")</f>
        <v>Included in base game</v>
      </c>
      <c r="V124" s="33" t="s">
        <v>3349</v>
      </c>
      <c r="Y124" s="65"/>
      <c r="Z124" s="3">
        <f>IF(AND(G124&lt;&gt;"LIBSETS_SETTYPE_BATTLEGROUND",G124&lt;&gt;"LIBSETS_SETTYPE_SPECIAL"),
IF(AND(Y124&lt;&gt;"",ISNUMBER(Y124),NOT(ISNA(Y124))),Y124,
   IF(AND(L124&lt;&gt;"",ISNUMBER(L124),L124&gt;0,NOT(ISNA(L124))),VLOOKUP(L124,'ESO dumped WayshrineInfo'!$K$3:$L$9999,2,FALSE),"")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WayshrineInfo'!$K$3:$L$9999,2,FALSE),"")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5" t="s">
        <v>2672</v>
      </c>
      <c r="BA124" s="85"/>
      <c r="BB124" s="85"/>
      <c r="BC124" s="21" t="str">
        <f t="shared" si="8"/>
        <v>[143] = {wayshrines={230,230,230,}, dlcId=DLC_BASE_GAME</v>
      </c>
      <c r="BD124" s="21" t="str">
        <f t="shared" si="9"/>
        <v>, zoneIds={636,888,888}, veteran=false</v>
      </c>
      <c r="BE124" s="21" t="str">
        <f t="shared" si="10"/>
        <v>, setType=LIBSETS_SETTYPE_TRIAL</v>
      </c>
      <c r="BF124" s="21" t="str">
        <f t="shared" si="13"/>
        <v>, dropMechanic={LIBSETS_DROP_MECHANIC_TRIAL_BOSS}</v>
      </c>
      <c r="BG124" s="21" t="str">
        <f t="shared" si="12"/>
        <v>}, --Poisonous Serpent / Giftschlange   [Hel Ra Citadel, Craglorn, Craglorn]</v>
      </c>
    </row>
    <row r="125" spans="1:59" x14ac:dyDescent="0.25">
      <c r="A125" s="12">
        <v>144</v>
      </c>
      <c r="B125" t="s">
        <v>917</v>
      </c>
      <c r="C125" t="s">
        <v>918</v>
      </c>
      <c r="D125" s="3">
        <f t="shared" si="7"/>
        <v>144</v>
      </c>
      <c r="G125" s="8" t="s">
        <v>1482</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WayshrineInfo'!$K$3:$N$9999,4,FALSE),"")))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constants'!$B$4:$C$1003,2,FALSE),"")</f>
        <v>Included in base game</v>
      </c>
      <c r="V125" s="33" t="s">
        <v>3349</v>
      </c>
      <c r="Y125" s="65"/>
      <c r="Z125" s="3">
        <f>IF(AND(G125&lt;&gt;"LIBSETS_SETTYPE_BATTLEGROUND",G125&lt;&gt;"LIBSETS_SETTYPE_SPECIAL"),
IF(AND(Y125&lt;&gt;"",ISNUMBER(Y125),NOT(ISNA(Y125))),Y125,
   IF(AND(L125&lt;&gt;"",ISNUMBER(L125),L125&gt;0,NOT(ISNA(L125))),VLOOKUP(L125,'ESO dumped WayshrineInfo'!$K$3:$L$9999,2,FALSE),"")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WayshrineInfo'!$K$3:$L$9999,2,FALSE),"")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5" t="s">
        <v>2672</v>
      </c>
      <c r="BA125" s="85"/>
      <c r="BB125" s="85"/>
      <c r="BC125" s="21" t="str">
        <f t="shared" si="8"/>
        <v>[144] = {wayshrines={232,232,232,}, dlcId=DLC_BASE_GAME</v>
      </c>
      <c r="BD125" s="21" t="str">
        <f t="shared" si="9"/>
        <v>, zoneIds={639,888,888}, veteran=false</v>
      </c>
      <c r="BE125" s="21" t="str">
        <f t="shared" si="10"/>
        <v>, setType=LIBSETS_SETTYPE_TRIAL</v>
      </c>
      <c r="BF125" s="21" t="str">
        <f t="shared" si="13"/>
        <v>, dropMechanic={LIBSETS_DROP_MECHANIC_TRIAL_BOSS}</v>
      </c>
      <c r="BG125" s="21" t="str">
        <f t="shared" si="12"/>
        <v>}, --Twice-Fanged Serpent / Doppelzüngige Schlange   [Sanctum Ophidia, Craglorn, Craglorn]</v>
      </c>
    </row>
    <row r="126" spans="1:59" x14ac:dyDescent="0.25">
      <c r="A126" s="12">
        <v>145</v>
      </c>
      <c r="B126" t="s">
        <v>919</v>
      </c>
      <c r="C126" t="s">
        <v>920</v>
      </c>
      <c r="D126" s="3">
        <f t="shared" si="7"/>
        <v>145</v>
      </c>
      <c r="E126" s="42"/>
      <c r="G126" s="8" t="s">
        <v>1481</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WayshrineInfo'!$K$3:$N$9999,4,FALSE),"")))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constants'!$B$4:$C$1003,2,FALSE),"")</f>
        <v>Included in base game</v>
      </c>
      <c r="V126" s="33" t="s">
        <v>1561</v>
      </c>
      <c r="Y126" s="65"/>
      <c r="Z126" s="3">
        <f>IF(AND(G126&lt;&gt;"LIBSETS_SETTYPE_BATTLEGROUND",G126&lt;&gt;"LIBSETS_SETTYPE_SPECIAL"),
IF(AND(Y126&lt;&gt;"",ISNUMBER(Y126),NOT(ISNA(Y126))),Y126,
   IF(AND(L126&lt;&gt;"",ISNUMBER(L126),L126&gt;0,NOT(ISNA(L126))),VLOOKUP(L126,'ESO dumped WayshrineInfo'!$K$3:$L$9999,2,FALSE),"")
),"")</f>
        <v>888</v>
      </c>
      <c r="AA126" t="str">
        <f>IF(AND(Z126&lt;&gt;"",ISNUMBER(Z126),NOT(ISNA(Z126))),VLOOKUP(Z126,'ESO zone constants'!$A$3:$D$9999,4,FALSE),"")</f>
        <v>Craglorn</v>
      </c>
      <c r="AB126" s="33" t="s">
        <v>1562</v>
      </c>
      <c r="AC126" s="43"/>
      <c r="AD126" s="43"/>
      <c r="AE126" s="43"/>
      <c r="AF126" s="3">
        <f>IF(AND(G126&lt;&gt;"LIBSETS_SETTYPE_BATTLEGROUND",G126&lt;&gt;"LIBSETS_SETTYPE_SPECIAL"),
IF(AND(AE126&lt;&gt;"",ISNUMBER(AE126),NOT(ISNA(AE126))),AE126,
   IF(AND(M126&lt;&gt;"",ISNUMBER(M126),M126&gt;0,NOT(ISNA(M126))),VLOOKUP(M126,'ESO dumped WayshrineInfo'!$K$3:$L$9999,2,FALSE),"")
),"")</f>
        <v>888</v>
      </c>
      <c r="AG126" t="str">
        <f>IF(AND(AF126&lt;&gt;"",ISNUMBER(AF126),NOT(ISNA(AF126))),VLOOKUP(AF126,'ESO zone constants'!$A$3:$D$9999,4,FALSE),"")</f>
        <v>Craglorn</v>
      </c>
      <c r="AH126" s="44" t="s">
        <v>1563</v>
      </c>
      <c r="AI126" s="43"/>
      <c r="AJ126" s="43"/>
      <c r="AK126" s="3">
        <f>IF(AND(G126&lt;&gt;"LIBSETS_SETTYPE_BATTLEGROUND",G126&lt;&gt;"LIBSETS_SETTYPE_SPECIAL"),IF(AL126&lt;&gt;"",VLOOKUP(AL126,'ESO zone constants'!$D$3:$H$4953,5,FALSE),""),"")</f>
        <v>888</v>
      </c>
      <c r="AL126" t="s">
        <v>565</v>
      </c>
      <c r="AM126" s="44" t="s">
        <v>1564</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5" t="s">
        <v>2672</v>
      </c>
      <c r="BA126" s="85"/>
      <c r="BB126" s="85"/>
      <c r="BC126" s="21" t="str">
        <f t="shared" si="8"/>
        <v>[145] = {wayshrines={220,220,220,}, dlcId=DLC_BASE_GAME</v>
      </c>
      <c r="BD126" s="21" t="str">
        <f t="shared" si="9"/>
        <v>, zoneIds={888,888,888,888}, veteran=false</v>
      </c>
      <c r="BE126" s="21" t="str">
        <f t="shared" si="10"/>
        <v>, setType=LIBSETS_SETTYPE_OVERLAND</v>
      </c>
      <c r="BF126" s="21" t="str">
        <f t="shared" si="13"/>
        <v>, dropMechanic={LIBSETS_DROP_MECHANIC_OVERLAND_BOSS_DELVE,LIBSETS_DROP_MECHANIC_OVERLAND_WORLDBOSS,LIBSETS_DROP_MECHANIC_OVERLAND_BOSS_PUBLIC_DUNGEON,LIBSETS_DROP_MECHANIC_OVERLAND_CHEST}</v>
      </c>
      <c r="BG126" s="21" t="str">
        <f t="shared" si="12"/>
        <v>}, --Way of Fire / Weg des Feuers   [Craglorn, Craglorn, Craglorn, Craglorn]</v>
      </c>
    </row>
    <row r="127" spans="1:59" x14ac:dyDescent="0.25">
      <c r="A127" s="12">
        <v>146</v>
      </c>
      <c r="B127" t="s">
        <v>921</v>
      </c>
      <c r="C127" t="s">
        <v>922</v>
      </c>
      <c r="D127" s="3">
        <f t="shared" si="7"/>
        <v>146</v>
      </c>
      <c r="E127" s="42"/>
      <c r="G127" s="8" t="s">
        <v>1481</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WayshrineInfo'!$K$3:$N$9999,4,FALSE),"")))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constants'!$B$4:$C$1003,2,FALSE),"")</f>
        <v>Included in base game</v>
      </c>
      <c r="V127" s="33" t="s">
        <v>1561</v>
      </c>
      <c r="Y127" s="65"/>
      <c r="Z127" s="3">
        <f>IF(AND(G127&lt;&gt;"LIBSETS_SETTYPE_BATTLEGROUND",G127&lt;&gt;"LIBSETS_SETTYPE_SPECIAL"),
IF(AND(Y127&lt;&gt;"",ISNUMBER(Y127),NOT(ISNA(Y127))),Y127,
   IF(AND(L127&lt;&gt;"",ISNUMBER(L127),L127&gt;0,NOT(ISNA(L127))),VLOOKUP(L127,'ESO dumped WayshrineInfo'!$K$3:$L$9999,2,FALSE),"")
),"")</f>
        <v>888</v>
      </c>
      <c r="AA127" t="str">
        <f>IF(AND(Z127&lt;&gt;"",ISNUMBER(Z127),NOT(ISNA(Z127))),VLOOKUP(Z127,'ESO zone constants'!$A$3:$D$9999,4,FALSE),"")</f>
        <v>Craglorn</v>
      </c>
      <c r="AB127" s="33" t="s">
        <v>1562</v>
      </c>
      <c r="AC127" s="43"/>
      <c r="AD127" s="43"/>
      <c r="AE127" s="43"/>
      <c r="AF127" s="3">
        <f>IF(AND(G127&lt;&gt;"LIBSETS_SETTYPE_BATTLEGROUND",G127&lt;&gt;"LIBSETS_SETTYPE_SPECIAL"),
IF(AND(AE127&lt;&gt;"",ISNUMBER(AE127),NOT(ISNA(AE127))),AE127,
   IF(AND(M127&lt;&gt;"",ISNUMBER(M127),M127&gt;0,NOT(ISNA(M127))),VLOOKUP(M127,'ESO dumped WayshrineInfo'!$K$3:$L$9999,2,FALSE),"")
),"")</f>
        <v>888</v>
      </c>
      <c r="AG127" t="str">
        <f>IF(AND(AF127&lt;&gt;"",ISNUMBER(AF127),NOT(ISNA(AF127))),VLOOKUP(AF127,'ESO zone constants'!$A$3:$D$9999,4,FALSE),"")</f>
        <v>Craglorn</v>
      </c>
      <c r="AH127" s="44" t="s">
        <v>1563</v>
      </c>
      <c r="AI127" s="43"/>
      <c r="AJ127" s="43"/>
      <c r="AK127" s="3">
        <f>IF(AND(G127&lt;&gt;"LIBSETS_SETTYPE_BATTLEGROUND",G127&lt;&gt;"LIBSETS_SETTYPE_SPECIAL"),IF(AL127&lt;&gt;"",VLOOKUP(AL127,'ESO zone constants'!$D$3:$H$4953,5,FALSE),""),"")</f>
        <v>888</v>
      </c>
      <c r="AL127" t="s">
        <v>565</v>
      </c>
      <c r="AM127" s="44" t="s">
        <v>1564</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5" t="s">
        <v>2673</v>
      </c>
      <c r="BA127" s="85"/>
      <c r="BB127" s="85"/>
      <c r="BC127" s="21" t="str">
        <f t="shared" si="8"/>
        <v>[146] = {wayshrines={220,220,220,}, dlcId=DLC_BASE_GAME</v>
      </c>
      <c r="BD127" s="21" t="str">
        <f t="shared" si="9"/>
        <v>, zoneIds={888,888,888,888}, veteran=false</v>
      </c>
      <c r="BE127" s="21" t="str">
        <f t="shared" si="10"/>
        <v>, setType=LIBSETS_SETTYPE_OVERLAND</v>
      </c>
      <c r="BF127" s="21" t="str">
        <f t="shared" si="13"/>
        <v>, isProcSetAllowedInPvP=1, dropMechanic={LIBSETS_DROP_MECHANIC_OVERLAND_BOSS_DELVE,LIBSETS_DROP_MECHANIC_OVERLAND_WORLDBOSS,LIBSETS_DROP_MECHANIC_OVERLAND_BOSS_PUBLIC_DUNGEON,LIBSETS_DROP_MECHANIC_OVERLAND_CHEST}</v>
      </c>
      <c r="BG127" s="21" t="str">
        <f t="shared" si="12"/>
        <v>}, --Way of Air / Weg der Luft   [Craglorn, Craglorn, Craglorn, Craglorn]</v>
      </c>
    </row>
    <row r="128" spans="1:59" x14ac:dyDescent="0.25">
      <c r="A128" s="12">
        <v>147</v>
      </c>
      <c r="B128" t="s">
        <v>923</v>
      </c>
      <c r="C128" t="s">
        <v>924</v>
      </c>
      <c r="D128" s="3">
        <f t="shared" si="7"/>
        <v>147</v>
      </c>
      <c r="E128" s="42"/>
      <c r="G128" s="8" t="s">
        <v>1481</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WayshrineInfo'!$K$3:$N$9999,4,FALSE),"")))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constants'!$B$4:$C$1003,2,FALSE),"")</f>
        <v>Included in base game</v>
      </c>
      <c r="V128" s="33" t="s">
        <v>1561</v>
      </c>
      <c r="Y128" s="65"/>
      <c r="Z128" s="3">
        <f>IF(AND(G128&lt;&gt;"LIBSETS_SETTYPE_BATTLEGROUND",G128&lt;&gt;"LIBSETS_SETTYPE_SPECIAL"),
IF(AND(Y128&lt;&gt;"",ISNUMBER(Y128),NOT(ISNA(Y128))),Y128,
   IF(AND(L128&lt;&gt;"",ISNUMBER(L128),L128&gt;0,NOT(ISNA(L128))),VLOOKUP(L128,'ESO dumped WayshrineInfo'!$K$3:$L$9999,2,FALSE),"")
),"")</f>
        <v>888</v>
      </c>
      <c r="AA128" t="str">
        <f>IF(AND(Z128&lt;&gt;"",ISNUMBER(Z128),NOT(ISNA(Z128))),VLOOKUP(Z128,'ESO zone constants'!$A$3:$D$9999,4,FALSE),"")</f>
        <v>Craglorn</v>
      </c>
      <c r="AB128" s="33" t="s">
        <v>1562</v>
      </c>
      <c r="AC128" s="43"/>
      <c r="AD128" s="43"/>
      <c r="AE128" s="43"/>
      <c r="AF128" s="3">
        <f>IF(AND(G128&lt;&gt;"LIBSETS_SETTYPE_BATTLEGROUND",G128&lt;&gt;"LIBSETS_SETTYPE_SPECIAL"),
IF(AND(AE128&lt;&gt;"",ISNUMBER(AE128),NOT(ISNA(AE128))),AE128,
   IF(AND(M128&lt;&gt;"",ISNUMBER(M128),M128&gt;0,NOT(ISNA(M128))),VLOOKUP(M128,'ESO dumped WayshrineInfo'!$K$3:$L$9999,2,FALSE),"")
),"")</f>
        <v>888</v>
      </c>
      <c r="AG128" t="str">
        <f>IF(AND(AF128&lt;&gt;"",ISNUMBER(AF128),NOT(ISNA(AF128))),VLOOKUP(AF128,'ESO zone constants'!$A$3:$D$9999,4,FALSE),"")</f>
        <v>Craglorn</v>
      </c>
      <c r="AH128" s="44" t="s">
        <v>1563</v>
      </c>
      <c r="AI128" s="43"/>
      <c r="AJ128" s="43"/>
      <c r="AK128" s="3">
        <f>IF(AND(G128&lt;&gt;"LIBSETS_SETTYPE_BATTLEGROUND",G128&lt;&gt;"LIBSETS_SETTYPE_SPECIAL"),IF(AL128&lt;&gt;"",VLOOKUP(AL128,'ESO zone constants'!$D$3:$H$4953,5,FALSE),""),"")</f>
        <v>888</v>
      </c>
      <c r="AL128" t="s">
        <v>565</v>
      </c>
      <c r="AM128" s="44" t="s">
        <v>1564</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5" t="s">
        <v>2672</v>
      </c>
      <c r="BA128" s="85"/>
      <c r="BB128" s="85"/>
      <c r="BC128" s="21" t="str">
        <f t="shared" si="8"/>
        <v>[147] = {wayshrines={220,220,220,}, dlcId=DLC_BASE_GAME</v>
      </c>
      <c r="BD128" s="21" t="str">
        <f t="shared" si="9"/>
        <v>, zoneIds={888,888,888,888}, veteran=false</v>
      </c>
      <c r="BE128" s="21" t="str">
        <f t="shared" si="10"/>
        <v>, setType=LIBSETS_SETTYPE_OVERLAND</v>
      </c>
      <c r="BF128" s="21" t="str">
        <f t="shared" si="13"/>
        <v>, dropMechanic={LIBSETS_DROP_MECHANIC_OVERLAND_BOSS_DELVE,LIBSETS_DROP_MECHANIC_OVERLAND_WORLDBOSS,LIBSETS_DROP_MECHANIC_OVERLAND_BOSS_PUBLIC_DUNGEON,LIBSETS_DROP_MECHANIC_OVERLAND_CHEST}</v>
      </c>
      <c r="BG128" s="21" t="str">
        <f t="shared" si="12"/>
        <v>}, --Way of Martial Knowledge / Weg der Kampfkunst   [Craglorn, Craglorn, Craglorn, Craglorn]</v>
      </c>
    </row>
    <row r="129" spans="1:59" x14ac:dyDescent="0.25">
      <c r="A129" s="5">
        <v>148</v>
      </c>
      <c r="B129" t="s">
        <v>925</v>
      </c>
      <c r="C129" t="s">
        <v>926</v>
      </c>
      <c r="D129" s="3">
        <f t="shared" si="7"/>
        <v>148</v>
      </c>
      <c r="G129" s="8" t="s">
        <v>1475</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WayshrineInfo'!$K$3:$N$9999,4,FALSE),"")))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constants'!$B$4:$C$1003,2,FALSE),"")</f>
        <v>Included in base game</v>
      </c>
      <c r="V129" s="33" t="s">
        <v>3372</v>
      </c>
      <c r="Y129" s="65"/>
      <c r="Z129" s="3">
        <f>IF(AND(G129&lt;&gt;"LIBSETS_SETTYPE_BATTLEGROUND",G129&lt;&gt;"LIBSETS_SETTYPE_SPECIAL"),
IF(AND(Y129&lt;&gt;"",ISNUMBER(Y129),NOT(ISNA(Y129))),Y129,
   IF(AND(L129&lt;&gt;"",ISNUMBER(L129),L129&gt;0,NOT(ISNA(L129))),VLOOKUP(L129,'ESO dumped WayshrineInfo'!$K$3:$L$9999,2,FALSE),"")
),"")</f>
        <v>888</v>
      </c>
      <c r="AA129" t="str">
        <f>IF(AND(Z129&lt;&gt;"",ISNUMBER(Z129),NOT(ISNA(Z129))),VLOOKUP(Z129,'ESO zone constants'!$A$3:$D$9999,4,FALSE),"")</f>
        <v>Craglorn</v>
      </c>
      <c r="AB129" s="33" t="s">
        <v>3372</v>
      </c>
      <c r="AC129" s="43"/>
      <c r="AD129" s="43"/>
      <c r="AE129" s="43"/>
      <c r="AF129" s="3">
        <f>IF(AND(G129&lt;&gt;"LIBSETS_SETTYPE_BATTLEGROUND",G129&lt;&gt;"LIBSETS_SETTYPE_SPECIAL"),
IF(AND(AE129&lt;&gt;"",ISNUMBER(AE129),NOT(ISNA(AE129))),AE129,
   IF(AND(M129&lt;&gt;"",ISNUMBER(M129),M129&gt;0,NOT(ISNA(M129))),VLOOKUP(M129,'ESO dumped WayshrineInfo'!$K$3:$L$9999,2,FALSE),"")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5" t="s">
        <v>2673</v>
      </c>
      <c r="BA129" s="85"/>
      <c r="BB129" s="85"/>
      <c r="BC129" s="21" t="str">
        <f t="shared" si="8"/>
        <v>[148] = {wayshrines={217,217,217,}, traitsNeeded=8, dlcId=DLC_BASE_GAME</v>
      </c>
      <c r="BD129" s="21" t="str">
        <f t="shared" si="9"/>
        <v>, zoneIds={888,888,888}, veteran=false</v>
      </c>
      <c r="BE129" s="21" t="str">
        <f t="shared" si="10"/>
        <v>, setType=LIBSETS_SETTYPE_CRAFTED</v>
      </c>
      <c r="BF129" s="21" t="str">
        <f t="shared" si="13"/>
        <v>, isProcSetAllowedInPvP=1, dropMechanic={LIBSETS_DROP_MECHANIC_CRAFTED,LIBSETS_DROP_MECHANIC_CRAFTED}</v>
      </c>
      <c r="BG129" s="21" t="str">
        <f t="shared" si="12"/>
        <v>}, --Way of the Arena / Weg der Arena   [Craglorn, Craglorn, Craglorn]</v>
      </c>
    </row>
    <row r="130" spans="1:59" x14ac:dyDescent="0.25">
      <c r="A130" s="12">
        <v>155</v>
      </c>
      <c r="B130" t="s">
        <v>927</v>
      </c>
      <c r="C130" t="s">
        <v>928</v>
      </c>
      <c r="D130" s="3">
        <f t="shared" si="7"/>
        <v>155</v>
      </c>
      <c r="G130" s="8" t="s">
        <v>1478</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WayshrineInfo'!$K$3:$N$9999,4,FALSE),"")))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constants'!$B$4:$C$1003,2,FALSE),"")</f>
        <v>Included in base game</v>
      </c>
      <c r="V130" s="33" t="s">
        <v>3369</v>
      </c>
      <c r="Y130" s="65">
        <v>931</v>
      </c>
      <c r="Z130" s="3">
        <f>IF(AND(G130&lt;&gt;"LIBSETS_SETTYPE_BATTLEGROUND",G130&lt;&gt;"LIBSETS_SETTYPE_SPECIAL"),
IF(AND(Y130&lt;&gt;"",ISNUMBER(Y130),NOT(ISNA(Y130))),Y130,
   IF(AND(L130&lt;&gt;"",ISNUMBER(L130),L130&gt;0,NOT(ISNA(L130))),VLOOKUP(L130,'ESO dumped WayshrineInfo'!$K$3:$L$9999,2,FALSE),"")
),"")</f>
        <v>931</v>
      </c>
      <c r="AA130" t="str">
        <f>IF(AND(Z130&lt;&gt;"",ISNUMBER(Z130),NOT(ISNA(Z130))),VLOOKUP(Z130,'ESO zone constants'!$A$3:$D$9999,4,FALSE),"")</f>
        <v>Elden Hollow II</v>
      </c>
      <c r="AB130" s="33" t="s">
        <v>3369</v>
      </c>
      <c r="AC130" s="43"/>
      <c r="AD130" s="43"/>
      <c r="AE130" s="43"/>
      <c r="AF130" s="3">
        <f>IF(AND(G130&lt;&gt;"LIBSETS_SETTYPE_BATTLEGROUND",G130&lt;&gt;"LIBSETS_SETTYPE_SPECIAL"),
IF(AND(AE130&lt;&gt;"",ISNUMBER(AE130),NOT(ISNA(AE130))),AE130,
   IF(AND(M130&lt;&gt;"",ISNUMBER(M130),M130&gt;0,NOT(ISNA(M130))),VLOOKUP(M130,'ESO dumped WayshrineInfo'!$K$3:$L$9999,2,FALSE),"")
),"")</f>
        <v>383</v>
      </c>
      <c r="AG130" t="str">
        <f>IF(AND(AF130&lt;&gt;"",ISNUMBER(AF130),NOT(ISNA(AF130))),VLOOKUP(AF130,'ESO zone constants'!$A$3:$D$9999,4,FALSE),"")</f>
        <v>Grahtwood</v>
      </c>
      <c r="AH130" s="98" t="s">
        <v>3369</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5" t="s">
        <v>2672</v>
      </c>
      <c r="BA130" s="85"/>
      <c r="BB130" s="85"/>
      <c r="BC130" s="21" t="str">
        <f t="shared" si="8"/>
        <v>[155] = {wayshrines={191,191,191,}, dlcId=DLC_BASE_GAME</v>
      </c>
      <c r="BD130" s="21" t="str">
        <f t="shared" si="9"/>
        <v>, zoneIds={126,931,383}, veteran=false</v>
      </c>
      <c r="BE130" s="21" t="str">
        <f t="shared" si="10"/>
        <v>, setType=LIBSETS_SETTYPE_DUNGEON</v>
      </c>
      <c r="BF130" s="21" t="str">
        <f t="shared" si="13"/>
        <v>, dropMechanic={LIBSETS_DROP_MECHANIC_GROUP_DUNGEON_BOSS,LIBSETS_DROP_MECHANIC_GROUP_DUNGEON_BOSS,LIBSETS_DROP_MECHANIC_GROUP_DUNGEON_BOSS}</v>
      </c>
      <c r="BG130" s="21" t="str">
        <f t="shared" si="12"/>
        <v>}, --Undaunted Bastion / Unerschrockenen-Bastion   [Elden Hollow I, Elden Hollow II, Grahtwood]</v>
      </c>
    </row>
    <row r="131" spans="1:59" x14ac:dyDescent="0.25">
      <c r="A131" s="12">
        <v>156</v>
      </c>
      <c r="B131" t="s">
        <v>929</v>
      </c>
      <c r="C131" t="s">
        <v>930</v>
      </c>
      <c r="D131" s="3">
        <f t="shared" ref="D131:D194" si="14">A131</f>
        <v>156</v>
      </c>
      <c r="G131" s="8" t="s">
        <v>1478</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WayshrineInfo'!$K$3:$N$9999,4,FALSE),"")))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constants'!$B$4:$C$1003,2,FALSE),"")</f>
        <v>Included in base game</v>
      </c>
      <c r="V131" s="33" t="s">
        <v>3369</v>
      </c>
      <c r="Y131" s="65"/>
      <c r="Z131" s="3">
        <f>IF(AND(G131&lt;&gt;"LIBSETS_SETTYPE_BATTLEGROUND",G131&lt;&gt;"LIBSETS_SETTYPE_SPECIAL"),
IF(AND(Y131&lt;&gt;"",ISNUMBER(Y131),NOT(ISNA(Y131))),Y131,
   IF(AND(L131&lt;&gt;"",ISNUMBER(L131),L131&gt;0,NOT(ISNA(L131))),VLOOKUP(L131,'ESO dumped WayshrineInfo'!$K$3:$L$9999,2,FALSE),"")
),"")</f>
        <v>117</v>
      </c>
      <c r="AA131" t="str">
        <f>IF(AND(Z131&lt;&gt;"",ISNUMBER(Z131),NOT(ISNA(Z131))),VLOOKUP(Z131,'ESO zone constants'!$A$3:$D$9999,4,FALSE),"")</f>
        <v>Shadowfen</v>
      </c>
      <c r="AB131" s="33" t="s">
        <v>3369</v>
      </c>
      <c r="AC131" s="43"/>
      <c r="AD131" s="43"/>
      <c r="AE131" s="43"/>
      <c r="AF131" s="3">
        <f>IF(AND(G131&lt;&gt;"LIBSETS_SETTYPE_BATTLEGROUND",G131&lt;&gt;"LIBSETS_SETTYPE_SPECIAL"),
IF(AND(AE131&lt;&gt;"",ISNUMBER(AE131),NOT(ISNA(AE131))),AE131,
   IF(AND(M131&lt;&gt;"",ISNUMBER(M131),M131&gt;0,NOT(ISNA(M131))),VLOOKUP(M131,'ESO dumped WayshrineInfo'!$K$3:$L$9999,2,FALSE),"")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5" t="s">
        <v>2672</v>
      </c>
      <c r="BA131" s="85"/>
      <c r="BB131" s="85"/>
      <c r="BC131" s="21" t="str">
        <f t="shared" ref="BC131:BC194" si="15">IF(A131="???","--","")&amp;IF(F131&lt;&gt;"Not in the game (anymore)",IF(A131&lt;&gt;"",CONCATENATE("[",A131,"] = {wayshrines={")&amp;IF(K131&lt;&gt;"",CONCATENATE(K131,","),"")&amp;IF(L131&lt;&gt;"",CONCATENATE(L131,","),"")&amp;IF(M131&lt;&gt;"",CONCATENATE(M131,","),"")&amp;CONCATENATE("}")&amp;IF(VALUE(N131)&gt;0,CONCATENATE(", traitsNeeded=",N131),"")&amp;CONCATENATE(", dlcId=",IF(T131&lt;&gt;"",T131,"DLC_BASE_GAME")),""),"")</f>
        <v>[156] = {wayshrines={192,192,192,}, dlcId=DLC_BASE_GAME</v>
      </c>
      <c r="BD131" s="21" t="str">
        <f t="shared" ref="BD131:BD194" si="16">IF(F131&lt;&gt;"Not in the game (anymore)",IF(A131&lt;&gt;"",IF(Q131&lt;&gt;"",CONCATENATE(", zoneIds={",Q131),"")&amp;IF(Z131&lt;&gt;"",CONCATENATE(",",Z131),"")&amp;IF(AF131&lt;&gt;"",CONCATENATE(",",AF131),"")&amp;IF(AK131&lt;&gt;"",CONCATENATE(",",AK131),"")&amp;IF(AP131&lt;&gt;"",CONCATENATE(",",AP131),"")&amp;IF(AU131&lt;&gt;"",CONCATENATE(",",AU131),"")&amp;IF(Q131&lt;&gt;"",CONCATENATE("}",""),"")&amp;IF(OR(I131="true",I131="false",I131&lt;&gt;""), CONCATENATE(", veteran=", I131), ""),""),"")</f>
        <v>, zoneIds={148,117,117}, veteran=false</v>
      </c>
      <c r="BE131" s="21" t="str">
        <f t="shared" ref="BE131:BE194" si="17">IF(F131&lt;&gt;"Not in the game (anymore)",IF(A131&lt;&gt;"",", setType="&amp;G131,"")&amp;IF(J131="true",", multiTrialSet=true",""),"")
&amp; IF(AND(H131&lt;&gt;"",ISNUMBER(H131)),", undauntedChestId=" &amp; H131,"")</f>
        <v>, setType=LIBSETS_SETTYPE_DUNGEON</v>
      </c>
      <c r="BF131" s="21" t="str">
        <f t="shared" ref="BF131:BF162" si="18">IF(F131&lt;&gt;"Not in the game (anymore)",IF(AZ131&lt;&gt;"",", isProcSetAllowedInPvP="&amp; AZ131,"")
&amp; IF(F131&lt;&gt;"Not in the game (anymore)",
  IF(V131&lt;&gt;"",", dropMechanic={"&amp;V131&amp;IF(AB131&lt;&gt;"",","&amp;AB131,"")&amp;IF(AH131&lt;&gt;"",","&amp;AH131,"")&amp;IF(AM131&lt;&gt;"",","&amp;AM131,"")&amp;IF(AR131&lt;&gt;"",","&amp;AR131,"")&amp;IF(AW131&lt;&gt;"",","&amp;AW131,"")&amp;"}"
     &amp;IF(OR(W131&lt;&gt;"",AC131&lt;&gt;"",AI131&lt;&gt;"",AN131&lt;&gt;"",AS131&lt;&gt;"",AX131&lt;&gt;"",X131&lt;&gt;"",AD131&lt;&gt;"",AJ131&lt;&gt;"",AO131&lt;&gt;"",AT131&lt;&gt;"",AY131&lt;&gt;""),", dropMechanicDropLocationNames={"
        &amp; IF(OR(W131&lt;&gt;"",AC131&lt;&gt;"",AI131&lt;&gt;"",AN131&lt;&gt;"",AS131&lt;&gt;"",AX131&lt;&gt;""),"['en']={"&amp;IF(W131&lt;&gt;"","'"&amp;W131&amp;"',","'',")&amp;IF(AC131&lt;&gt;"","'"&amp;AC131&amp;"',","'',")&amp;IF(AI131&lt;&gt;"","'"&amp;AI131&amp;"',","'',")&amp;IF(AN131&lt;&gt;"","'"&amp;AN131&amp;"',","'',")&amp;IF(AS131&lt;&gt;"","'"&amp;AS131&amp;"',","'',")&amp;IF(AX131&lt;&gt;"","'"&amp;AX131&amp;"',","'',")&amp;"},","")
        &amp; IF(OR(X131&lt;&gt;"",AD131&lt;&gt;"",AJ131&lt;&gt;"",AO131&lt;&gt;"",AT131&lt;&gt;"",AY131&lt;&gt;""),"['de']={"&amp;IF(X131&lt;&gt;"","'"&amp;X131&amp;"',","'',")&amp;IF(AD131&lt;&gt;"","'"&amp;AD131&amp;"',","'',")&amp;IF(AJ131&lt;&gt;"","'"&amp;AJ131&amp;"',","'',")&amp;IF(AO131&lt;&gt;"","'"&amp;AO131&amp;"',","'',")&amp;IF(AT131&lt;&gt;"","'"&amp;AT131&amp;"',","'',")&amp;IF(AY131&lt;&gt;"","'"&amp;AY131&amp;"',","'',")&amp;"},","")
     &amp; "}",""),"")),"")</f>
        <v>, dropMechanic={LIBSETS_DROP_MECHANIC_GROUP_DUNGEON_BOSS,LIBSETS_DROP_MECHANIC_GROUP_DUNGEON_BOSS}</v>
      </c>
      <c r="BG131" s="21" t="str">
        <f t="shared" ref="BG131:BG194" si="19">IF(F131&lt;&gt;"Not in the game (anymore)",
IF(OR(BA131&lt;&gt;"",BB131&lt;&gt;""),", addTooltip={" &amp; IF(BA131&lt;&gt;"","['en']='"&amp; BA131 &amp; "',","")  &amp; IF(AND(BA131&lt;&gt;"",BA131&lt;&gt;BB131), IF(BB131&lt;&gt;"","['de']='"&amp; BB131 &amp; "',",""),"") &amp; "},","")
&amp; "},"
&amp; IF(C131&lt;&gt;"",CONCATENATE(" --",C131," / ",B131,"   [",IF(R131&lt;&gt;"",R131,""),IF(AA131&lt;&gt;"",", "&amp;AA131,""),IF(AG131&lt;&gt;"",", "&amp;AG131,""),IF(AL131&lt;&gt;"",", "&amp;AL131,""),IF(AQ131&lt;&gt;"",", "&amp;AQ131,""),IF(AV131&lt;&gt;"",", "&amp;AV131,""),"]")),"")</f>
        <v>}, --Undaunted Infiltrator / Unerschrockener Infiltrator   [Arx Corinium, Shadowfen, Shadowfen]</v>
      </c>
    </row>
    <row r="132" spans="1:59" x14ac:dyDescent="0.25">
      <c r="A132" s="12">
        <v>157</v>
      </c>
      <c r="B132" t="s">
        <v>931</v>
      </c>
      <c r="C132" t="s">
        <v>932</v>
      </c>
      <c r="D132" s="3">
        <f t="shared" si="14"/>
        <v>157</v>
      </c>
      <c r="E132" s="42"/>
      <c r="G132" s="8" t="s">
        <v>1478</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WayshrineInfo'!$K$3:$N$9999,4,FALSE),"")))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constants'!$B$4:$C$1003,2,FALSE),"")</f>
        <v>Included in base game</v>
      </c>
      <c r="V132" s="33" t="s">
        <v>3369</v>
      </c>
      <c r="Y132" s="65"/>
      <c r="Z132" s="3">
        <f>IF(AND(G132&lt;&gt;"LIBSETS_SETTYPE_BATTLEGROUND",G132&lt;&gt;"LIBSETS_SETTYPE_SPECIAL"),
IF(AND(Y132&lt;&gt;"",ISNUMBER(Y132),NOT(ISNA(Y132))),Y132,
   IF(AND(L132&lt;&gt;"",ISNUMBER(L132),L132&gt;0,NOT(ISNA(L132))),VLOOKUP(L132,'ESO dumped WayshrineInfo'!$K$3:$L$9999,2,FALSE),"")
),"")</f>
        <v>92</v>
      </c>
      <c r="AA132" t="str">
        <f>IF(AND(Z132&lt;&gt;"",ISNUMBER(Z132),NOT(ISNA(Z132))),VLOOKUP(Z132,'ESO zone constants'!$A$3:$D$9999,4,FALSE),"")</f>
        <v>Bangkorai</v>
      </c>
      <c r="AB132" s="33" t="s">
        <v>3369</v>
      </c>
      <c r="AC132" s="43"/>
      <c r="AD132" s="43"/>
      <c r="AE132" s="43"/>
      <c r="AF132" s="3">
        <f>IF(AND(G132&lt;&gt;"LIBSETS_SETTYPE_BATTLEGROUND",G132&lt;&gt;"LIBSETS_SETTYPE_SPECIAL"),
IF(AND(AE132&lt;&gt;"",ISNUMBER(AE132),NOT(ISNA(AE132))),AE132,
   IF(AND(M132&lt;&gt;"",ISNUMBER(M132),M132&gt;0,NOT(ISNA(M132))),VLOOKUP(M132,'ESO dumped WayshrineInfo'!$K$3:$L$9999,2,FALSE),"")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5" t="s">
        <v>2672</v>
      </c>
      <c r="BA132" s="85"/>
      <c r="BB132" s="85"/>
      <c r="BC132" s="21" t="str">
        <f t="shared" si="15"/>
        <v>[157] = {wayshrines={186,186,186,}, dlcId=DLC_BASE_GAME</v>
      </c>
      <c r="BD132" s="21" t="str">
        <f t="shared" si="16"/>
        <v>, zoneIds={38,92,92}, veteran=false</v>
      </c>
      <c r="BE132" s="21" t="str">
        <f t="shared" si="17"/>
        <v>, setType=LIBSETS_SETTYPE_DUNGEON</v>
      </c>
      <c r="BF132" s="21" t="str">
        <f t="shared" si="18"/>
        <v>, dropMechanic={LIBSETS_DROP_MECHANIC_GROUP_DUNGEON_BOSS,LIBSETS_DROP_MECHANIC_GROUP_DUNGEON_BOSS}</v>
      </c>
      <c r="BG132" s="21" t="str">
        <f t="shared" si="19"/>
        <v>}, --Undaunted Unweaver / Unerschrockener Entflechter   [Blackheart Haven, Bangkorai, Bangkorai]</v>
      </c>
    </row>
    <row r="133" spans="1:59" x14ac:dyDescent="0.25">
      <c r="A133" s="12">
        <v>158</v>
      </c>
      <c r="B133" t="s">
        <v>933</v>
      </c>
      <c r="C133" t="s">
        <v>934</v>
      </c>
      <c r="D133" s="3">
        <f t="shared" si="14"/>
        <v>158</v>
      </c>
      <c r="G133" s="8" t="s">
        <v>1478</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WayshrineInfo'!$K$3:$N$9999,4,FALSE),"")))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constants'!$B$4:$C$1003,2,FALSE),"")</f>
        <v>Included in base game</v>
      </c>
      <c r="V133" s="33" t="s">
        <v>3369</v>
      </c>
      <c r="Y133" s="65">
        <v>681</v>
      </c>
      <c r="Z133" s="3">
        <f>IF(AND(G133&lt;&gt;"LIBSETS_SETTYPE_BATTLEGROUND",G133&lt;&gt;"LIBSETS_SETTYPE_SPECIAL"),
IF(AND(Y133&lt;&gt;"",ISNUMBER(Y133),NOT(ISNA(Y133))),Y133,
   IF(AND(L133&lt;&gt;"",ISNUMBER(L133),L133&gt;0,NOT(ISNA(L133))),VLOOKUP(L133,'ESO dumped WayshrineInfo'!$K$3:$L$9999,2,FALSE),"")
),"")</f>
        <v>681</v>
      </c>
      <c r="AA133" t="str">
        <f>IF(AND(Z133&lt;&gt;"",ISNUMBER(Z133),NOT(ISNA(Z133))),VLOOKUP(Z133,'ESO zone constants'!$A$3:$D$9999,4,FALSE),"")</f>
        <v>City of Ash II</v>
      </c>
      <c r="AB133" s="33" t="s">
        <v>3369</v>
      </c>
      <c r="AC133" s="43"/>
      <c r="AD133" s="43"/>
      <c r="AE133" s="43"/>
      <c r="AF133" s="3">
        <f>IF(AND(G133&lt;&gt;"LIBSETS_SETTYPE_BATTLEGROUND",G133&lt;&gt;"LIBSETS_SETTYPE_SPECIAL"),
IF(AND(AE133&lt;&gt;"",ISNUMBER(AE133),NOT(ISNA(AE133))),AE133,
   IF(AND(M133&lt;&gt;"",ISNUMBER(M133),M133&gt;0,NOT(ISNA(M133))),VLOOKUP(M133,'ESO dumped WayshrineInfo'!$K$3:$L$9999,2,FALSE),"")
),"")</f>
        <v>108</v>
      </c>
      <c r="AG133" t="str">
        <f>IF(AND(AF133&lt;&gt;"",ISNUMBER(AF133),NOT(ISNA(AF133))),VLOOKUP(AF133,'ESO zone constants'!$A$3:$D$9999,4,FALSE),"")</f>
        <v>Greenshade</v>
      </c>
      <c r="AH133" s="98" t="s">
        <v>3369</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5" t="s">
        <v>2672</v>
      </c>
      <c r="BA133" s="85"/>
      <c r="BB133" s="85"/>
      <c r="BC133" s="21" t="str">
        <f t="shared" si="15"/>
        <v>[158] = {wayshrines={197,197,197,}, dlcId=DLC_BASE_GAME</v>
      </c>
      <c r="BD133" s="21" t="str">
        <f t="shared" si="16"/>
        <v>, zoneIds={176,681,108}, veteran=false</v>
      </c>
      <c r="BE133" s="21" t="str">
        <f t="shared" si="17"/>
        <v>, setType=LIBSETS_SETTYPE_DUNGEON</v>
      </c>
      <c r="BF133" s="21" t="str">
        <f t="shared" si="18"/>
        <v>, dropMechanic={LIBSETS_DROP_MECHANIC_GROUP_DUNGEON_BOSS,LIBSETS_DROP_MECHANIC_GROUP_DUNGEON_BOSS,LIBSETS_DROP_MECHANIC_GROUP_DUNGEON_BOSS}</v>
      </c>
      <c r="BG133" s="21" t="str">
        <f t="shared" si="19"/>
        <v>}, --Embershield / Glutschild   [City of Ash I, City of Ash II, Greenshade]</v>
      </c>
    </row>
    <row r="134" spans="1:59" x14ac:dyDescent="0.25">
      <c r="A134" s="12">
        <v>159</v>
      </c>
      <c r="B134" t="s">
        <v>935</v>
      </c>
      <c r="C134" t="s">
        <v>936</v>
      </c>
      <c r="D134" s="3">
        <f t="shared" si="14"/>
        <v>159</v>
      </c>
      <c r="G134" s="8" t="s">
        <v>1478</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WayshrineInfo'!$K$3:$N$9999,4,FALSE),"")))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constants'!$B$4:$C$1003,2,FALSE),"")</f>
        <v>Included in base game</v>
      </c>
      <c r="V134" s="33" t="s">
        <v>3369</v>
      </c>
      <c r="Y134" s="65">
        <v>681</v>
      </c>
      <c r="Z134" s="3">
        <f>IF(AND(G134&lt;&gt;"LIBSETS_SETTYPE_BATTLEGROUND",G134&lt;&gt;"LIBSETS_SETTYPE_SPECIAL"),
IF(AND(Y134&lt;&gt;"",ISNUMBER(Y134),NOT(ISNA(Y134))),Y134,
   IF(AND(L134&lt;&gt;"",ISNUMBER(L134),L134&gt;0,NOT(ISNA(L134))),VLOOKUP(L134,'ESO dumped WayshrineInfo'!$K$3:$L$9999,2,FALSE),"")
),"")</f>
        <v>681</v>
      </c>
      <c r="AA134" t="str">
        <f>IF(AND(Z134&lt;&gt;"",ISNUMBER(Z134),NOT(ISNA(Z134))),VLOOKUP(Z134,'ESO zone constants'!$A$3:$D$9999,4,FALSE),"")</f>
        <v>City of Ash II</v>
      </c>
      <c r="AB134" s="33" t="s">
        <v>3369</v>
      </c>
      <c r="AC134" s="43"/>
      <c r="AD134" s="43"/>
      <c r="AE134" s="43"/>
      <c r="AF134" s="3">
        <f>IF(AND(G134&lt;&gt;"LIBSETS_SETTYPE_BATTLEGROUND",G134&lt;&gt;"LIBSETS_SETTYPE_SPECIAL"),
IF(AND(AE134&lt;&gt;"",ISNUMBER(AE134),NOT(ISNA(AE134))),AE134,
   IF(AND(M134&lt;&gt;"",ISNUMBER(M134),M134&gt;0,NOT(ISNA(M134))),VLOOKUP(M134,'ESO dumped WayshrineInfo'!$K$3:$L$9999,2,FALSE),"")
),"")</f>
        <v>108</v>
      </c>
      <c r="AG134" t="str">
        <f>IF(AND(AF134&lt;&gt;"",ISNUMBER(AF134),NOT(ISNA(AF134))),VLOOKUP(AF134,'ESO zone constants'!$A$3:$D$9999,4,FALSE),"")</f>
        <v>Greenshade</v>
      </c>
      <c r="AH134" s="98" t="s">
        <v>3369</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5" t="s">
        <v>2672</v>
      </c>
      <c r="BA134" s="85"/>
      <c r="BB134" s="85"/>
      <c r="BC134" s="21" t="str">
        <f t="shared" si="15"/>
        <v>[159] = {wayshrines={197,197,197,}, dlcId=DLC_BASE_GAME</v>
      </c>
      <c r="BD134" s="21" t="str">
        <f t="shared" si="16"/>
        <v>, zoneIds={176,681,108}, veteran=false</v>
      </c>
      <c r="BE134" s="21" t="str">
        <f t="shared" si="17"/>
        <v>, setType=LIBSETS_SETTYPE_DUNGEON</v>
      </c>
      <c r="BF134" s="21" t="str">
        <f t="shared" si="18"/>
        <v>, dropMechanic={LIBSETS_DROP_MECHANIC_GROUP_DUNGEON_BOSS,LIBSETS_DROP_MECHANIC_GROUP_DUNGEON_BOSS,LIBSETS_DROP_MECHANIC_GROUP_DUNGEON_BOSS}</v>
      </c>
      <c r="BG134" s="21" t="str">
        <f t="shared" si="19"/>
        <v>}, --Sunderflame / Trennflamme   [City of Ash I, City of Ash II, Greenshade]</v>
      </c>
    </row>
    <row r="135" spans="1:59" x14ac:dyDescent="0.25">
      <c r="A135" s="12">
        <v>160</v>
      </c>
      <c r="B135" t="s">
        <v>937</v>
      </c>
      <c r="C135" t="s">
        <v>938</v>
      </c>
      <c r="D135" s="3">
        <f t="shared" si="14"/>
        <v>160</v>
      </c>
      <c r="E135" s="42"/>
      <c r="G135" s="8" t="s">
        <v>1478</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WayshrineInfo'!$K$3:$N$9999,4,FALSE),"")))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constants'!$B$4:$C$1003,2,FALSE),"")</f>
        <v>Included in base game</v>
      </c>
      <c r="V135" s="33" t="s">
        <v>3369</v>
      </c>
      <c r="Y135" s="65">
        <v>681</v>
      </c>
      <c r="Z135" s="3">
        <f>IF(AND(G135&lt;&gt;"LIBSETS_SETTYPE_BATTLEGROUND",G135&lt;&gt;"LIBSETS_SETTYPE_SPECIAL"),
IF(AND(Y135&lt;&gt;"",ISNUMBER(Y135),NOT(ISNA(Y135))),Y135,
   IF(AND(L135&lt;&gt;"",ISNUMBER(L135),L135&gt;0,NOT(ISNA(L135))),VLOOKUP(L135,'ESO dumped WayshrineInfo'!$K$3:$L$9999,2,FALSE),"")
),"")</f>
        <v>681</v>
      </c>
      <c r="AA135" t="str">
        <f>IF(AND(Z135&lt;&gt;"",ISNUMBER(Z135),NOT(ISNA(Z135))),VLOOKUP(Z135,'ESO zone constants'!$A$3:$D$9999,4,FALSE),"")</f>
        <v>City of Ash II</v>
      </c>
      <c r="AB135" s="33" t="s">
        <v>3369</v>
      </c>
      <c r="AC135" s="43"/>
      <c r="AD135" s="43"/>
      <c r="AE135" s="43"/>
      <c r="AF135" s="3">
        <f>IF(AND(G135&lt;&gt;"LIBSETS_SETTYPE_BATTLEGROUND",G135&lt;&gt;"LIBSETS_SETTYPE_SPECIAL"),
IF(AND(AE135&lt;&gt;"",ISNUMBER(AE135),NOT(ISNA(AE135))),AE135,
   IF(AND(M135&lt;&gt;"",ISNUMBER(M135),M135&gt;0,NOT(ISNA(M135))),VLOOKUP(M135,'ESO dumped WayshrineInfo'!$K$3:$L$9999,2,FALSE),"")
),"")</f>
        <v>108</v>
      </c>
      <c r="AG135" t="str">
        <f>IF(AND(AF135&lt;&gt;"",ISNUMBER(AF135),NOT(ISNA(AF135))),VLOOKUP(AF135,'ESO zone constants'!$A$3:$D$9999,4,FALSE),"")</f>
        <v>Greenshade</v>
      </c>
      <c r="AH135" s="98" t="s">
        <v>3369</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5" t="s">
        <v>2672</v>
      </c>
      <c r="BA135" s="85"/>
      <c r="BB135" s="85"/>
      <c r="BC135" s="21" t="str">
        <f t="shared" si="15"/>
        <v>[160] = {wayshrines={197,197,197,}, dlcId=DLC_BASE_GAME</v>
      </c>
      <c r="BD135" s="21" t="str">
        <f t="shared" si="16"/>
        <v>, zoneIds={176,681,108}, veteran=false</v>
      </c>
      <c r="BE135" s="21" t="str">
        <f t="shared" si="17"/>
        <v>, setType=LIBSETS_SETTYPE_DUNGEON</v>
      </c>
      <c r="BF135" s="21" t="str">
        <f t="shared" si="18"/>
        <v>, dropMechanic={LIBSETS_DROP_MECHANIC_GROUP_DUNGEON_BOSS,LIBSETS_DROP_MECHANIC_GROUP_DUNGEON_BOSS,LIBSETS_DROP_MECHANIC_GROUP_DUNGEON_BOSS}</v>
      </c>
      <c r="BG135" s="21" t="str">
        <f t="shared" si="19"/>
        <v>}, --Burning Spellweave / Branntzauberweber   [City of Ash I, City of Ash II, Greenshade]</v>
      </c>
    </row>
    <row r="136" spans="1:59" x14ac:dyDescent="0.25">
      <c r="A136" s="5">
        <v>161</v>
      </c>
      <c r="B136" t="s">
        <v>939</v>
      </c>
      <c r="C136" t="s">
        <v>940</v>
      </c>
      <c r="D136" s="3">
        <f t="shared" si="14"/>
        <v>161</v>
      </c>
      <c r="G136" s="8" t="s">
        <v>1475</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WayshrineInfo'!$K$3:$N$9999,4,FALSE),"")))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constants'!$B$4:$C$1003,2,FALSE),"")</f>
        <v>Included in base game</v>
      </c>
      <c r="V136" s="33" t="s">
        <v>3372</v>
      </c>
      <c r="Y136" s="65"/>
      <c r="Z136" s="3">
        <f>IF(AND(G136&lt;&gt;"LIBSETS_SETTYPE_BATTLEGROUND",G136&lt;&gt;"LIBSETS_SETTYPE_SPECIAL"),
IF(AND(Y136&lt;&gt;"",ISNUMBER(Y136),NOT(ISNA(Y136))),Y136,
   IF(AND(L136&lt;&gt;"",ISNUMBER(L136),L136&gt;0,NOT(ISNA(L136))),VLOOKUP(L136,'ESO dumped WayshrineInfo'!$K$3:$L$9999,2,FALSE),"")
),"")</f>
        <v>888</v>
      </c>
      <c r="AA136" t="str">
        <f>IF(AND(Z136&lt;&gt;"",ISNUMBER(Z136),NOT(ISNA(Z136))),VLOOKUP(Z136,'ESO zone constants'!$A$3:$D$9999,4,FALSE),"")</f>
        <v>Craglorn</v>
      </c>
      <c r="AB136" s="33" t="s">
        <v>3372</v>
      </c>
      <c r="AC136" s="43"/>
      <c r="AD136" s="43"/>
      <c r="AE136" s="43"/>
      <c r="AF136" s="3">
        <f>IF(AND(G136&lt;&gt;"LIBSETS_SETTYPE_BATTLEGROUND",G136&lt;&gt;"LIBSETS_SETTYPE_SPECIAL"),
IF(AND(AE136&lt;&gt;"",ISNUMBER(AE136),NOT(ISNA(AE136))),AE136,
   IF(AND(M136&lt;&gt;"",ISNUMBER(M136),M136&gt;0,NOT(ISNA(M136))),VLOOKUP(M136,'ESO dumped WayshrineInfo'!$K$3:$L$9999,2,FALSE),"")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5" t="s">
        <v>2672</v>
      </c>
      <c r="BA136" s="85"/>
      <c r="BB136" s="85"/>
      <c r="BC136" s="21" t="str">
        <f t="shared" si="15"/>
        <v>[161] = {wayshrines={234,234,234,}, traitsNeeded=9, dlcId=DLC_BASE_GAME</v>
      </c>
      <c r="BD136" s="21" t="str">
        <f t="shared" si="16"/>
        <v>, zoneIds={888,888,888}, veteran=false</v>
      </c>
      <c r="BE136" s="21" t="str">
        <f t="shared" si="17"/>
        <v>, setType=LIBSETS_SETTYPE_CRAFTED</v>
      </c>
      <c r="BF136" s="21" t="str">
        <f t="shared" si="18"/>
        <v>, dropMechanic={LIBSETS_DROP_MECHANIC_CRAFTED,LIBSETS_DROP_MECHANIC_CRAFTED}</v>
      </c>
      <c r="BG136" s="21" t="str">
        <f t="shared" si="19"/>
        <v>}, --Twice-Born Star / Doppelstern   [Craglorn, Craglorn, Craglorn]</v>
      </c>
    </row>
    <row r="137" spans="1:59" x14ac:dyDescent="0.25">
      <c r="A137" s="5">
        <v>162</v>
      </c>
      <c r="B137" t="s">
        <v>941</v>
      </c>
      <c r="C137" t="s">
        <v>24</v>
      </c>
      <c r="D137" s="3">
        <f t="shared" si="14"/>
        <v>162</v>
      </c>
      <c r="G137" s="8" t="s">
        <v>1480</v>
      </c>
      <c r="H137" s="95">
        <v>2</v>
      </c>
      <c r="I137" t="s">
        <v>1467</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WayshrineInfo'!$K$3:$N$9999,4,FALSE),"")))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constants'!$B$4:$C$1003,2,FALSE),"")</f>
        <v>Included in base game</v>
      </c>
      <c r="V137" s="33" t="s">
        <v>1545</v>
      </c>
      <c r="W137" s="3" t="s">
        <v>1635</v>
      </c>
      <c r="X137" s="3" t="s">
        <v>1635</v>
      </c>
      <c r="Y137" s="65"/>
      <c r="Z137" s="3">
        <f>IF(AND(G137&lt;&gt;"LIBSETS_SETTYPE_BATTLEGROUND",G137&lt;&gt;"LIBSETS_SETTYPE_SPECIAL"),
IF(AND(Y137&lt;&gt;"",ISNUMBER(Y137),NOT(ISNA(Y137))),Y137,
   IF(AND(L137&lt;&gt;"",ISNUMBER(L137),L137&gt;0,NOT(ISNA(L137))),VLOOKUP(L137,'ESO dumped WayshrineInfo'!$K$3:$L$9999,2,FALSE),"")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WayshrineInfo'!$K$3:$L$9999,2,FALSE),"")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5" t="s">
        <v>2672</v>
      </c>
      <c r="BA137" s="85"/>
      <c r="BB137" s="85"/>
      <c r="BC137" s="21" t="str">
        <f t="shared" si="15"/>
        <v>[162] = {wayshrines={266,266,266,}, dlcId=DLC_BASE_GAME</v>
      </c>
      <c r="BD137" s="21" t="str">
        <f t="shared" si="16"/>
        <v>, zoneIds={934,41,41}, veteran={[EQUIP_TYPE_HEAD]=true, [EQUIP_TYPE_SHOULDERS]=false}</v>
      </c>
      <c r="BE137" s="21" t="str">
        <f t="shared" si="17"/>
        <v>, setType=LIBSETS_SETTYPE_MONSTER, undauntedChestId=2</v>
      </c>
      <c r="BF137" s="21" t="str">
        <f t="shared" si="18"/>
        <v>, dropMechanic={LIBSETS_DROP_MECHANIC_MONSTER_NAME}, dropMechanicDropLocationNames={['en']={'Vila Theran','','','','','',},['de']={'Vila Theran','','','','','',},}</v>
      </c>
      <c r="BG137" s="21" t="str">
        <f t="shared" si="19"/>
        <v>}, --Spawn of Mephala / Mephalas Brut   [Fungal Grotto II, Stonefalls, Stonefalls]</v>
      </c>
    </row>
    <row r="138" spans="1:59" x14ac:dyDescent="0.25">
      <c r="A138" s="5">
        <v>163</v>
      </c>
      <c r="B138" t="s">
        <v>942</v>
      </c>
      <c r="C138" t="s">
        <v>1</v>
      </c>
      <c r="D138" s="3">
        <f t="shared" si="14"/>
        <v>163</v>
      </c>
      <c r="E138" s="42"/>
      <c r="G138" s="8" t="s">
        <v>1480</v>
      </c>
      <c r="H138" s="95">
        <v>2</v>
      </c>
      <c r="I138" t="s">
        <v>1467</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WayshrineInfo'!$K$3:$N$9999,4,FALSE),"")))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constants'!$B$4:$C$1003,2,FALSE),"")</f>
        <v>Included in base game</v>
      </c>
      <c r="V138" s="33" t="s">
        <v>1545</v>
      </c>
      <c r="W138" s="3" t="s">
        <v>1360</v>
      </c>
      <c r="X138" s="3" t="s">
        <v>1639</v>
      </c>
      <c r="Y138" s="65"/>
      <c r="Z138" s="3">
        <f>IF(AND(G138&lt;&gt;"LIBSETS_SETTYPE_BATTLEGROUND",G138&lt;&gt;"LIBSETS_SETTYPE_SPECIAL"),
IF(AND(Y138&lt;&gt;"",ISNUMBER(Y138),NOT(ISNA(Y138))),Y138,
   IF(AND(L138&lt;&gt;"",ISNUMBER(L138),L138&gt;0,NOT(ISNA(L138))),VLOOKUP(L138,'ESO dumped WayshrineInfo'!$K$3:$L$9999,2,FALSE),"")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WayshrineInfo'!$K$3:$L$9999,2,FALSE),"")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5" t="s">
        <v>2672</v>
      </c>
      <c r="BA138" s="85"/>
      <c r="BB138" s="85"/>
      <c r="BC138" s="21" t="str">
        <f t="shared" si="15"/>
        <v>[163] = {wayshrines={267,267,267,}, dlcId=DLC_BASE_GAME</v>
      </c>
      <c r="BD138" s="21" t="str">
        <f t="shared" si="16"/>
        <v>, zoneIds={936,3,3}, veteran={[EQUIP_TYPE_HEAD]=true, [EQUIP_TYPE_SHOULDERS]=false}</v>
      </c>
      <c r="BE138" s="21" t="str">
        <f t="shared" si="17"/>
        <v>, setType=LIBSETS_SETTYPE_MONSTER, undauntedChestId=2</v>
      </c>
      <c r="BF138" s="21" t="str">
        <f t="shared" si="18"/>
        <v>, dropMechanic={LIBSETS_DROP_MECHANIC_MONSTER_NAME}, dropMechanicDropLocationNames={['en']={'Vorenor Winterbourne','','','','','',},['de']={'Vorenor Winterkind','','','','','',},}</v>
      </c>
      <c r="BG138" s="21" t="str">
        <f t="shared" si="19"/>
        <v>}, --Blood Spawn / Blutbrut   [Spindleclutch II, Glenumbra, Glenumbra]</v>
      </c>
    </row>
    <row r="139" spans="1:59" x14ac:dyDescent="0.25">
      <c r="A139" s="5">
        <v>164</v>
      </c>
      <c r="B139" t="s">
        <v>943</v>
      </c>
      <c r="C139" t="s">
        <v>11</v>
      </c>
      <c r="D139" s="3">
        <f t="shared" si="14"/>
        <v>164</v>
      </c>
      <c r="E139" s="42"/>
      <c r="G139" s="8" t="s">
        <v>1480</v>
      </c>
      <c r="H139" s="95">
        <v>3</v>
      </c>
      <c r="I139" t="s">
        <v>1467</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WayshrineInfo'!$K$3:$N$9999,4,FALSE),"")))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constants'!$B$4:$C$1003,2,FALSE),"")</f>
        <v>Imperial City</v>
      </c>
      <c r="V139" s="33" t="s">
        <v>1545</v>
      </c>
      <c r="W139" s="3" t="s">
        <v>1546</v>
      </c>
      <c r="X139" s="3" t="s">
        <v>1623</v>
      </c>
      <c r="Y139" s="65"/>
      <c r="Z139" s="3">
        <f>IF(AND(G139&lt;&gt;"LIBSETS_SETTYPE_BATTLEGROUND",G139&lt;&gt;"LIBSETS_SETTYPE_SPECIAL"),
IF(AND(Y139&lt;&gt;"",ISNUMBER(Y139),NOT(ISNA(Y139))),Y139,
   IF(AND(L139&lt;&gt;"",ISNUMBER(L139),L139&gt;0,NOT(ISNA(L139))),VLOOKUP(L139,'ESO dumped WayshrineInfo'!$K$3:$L$9999,2,FALSE),"")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WayshrineInfo'!$K$3:$L$9999,2,FALSE),"")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5" t="s">
        <v>2672</v>
      </c>
      <c r="BA139" s="85"/>
      <c r="BB139" s="85"/>
      <c r="BC139" s="21" t="str">
        <f t="shared" si="15"/>
        <v>[164] = {wayshrines={236,236,236,}, dlcId=DLC_IMPERIAL_CITY</v>
      </c>
      <c r="BD139" s="21" t="str">
        <f t="shared" si="16"/>
        <v>, zoneIds={678,181,181}, veteran={[EQUIP_TYPE_HEAD]=true, [EQUIP_TYPE_SHOULDERS]=false}</v>
      </c>
      <c r="BE139" s="21" t="str">
        <f t="shared" si="17"/>
        <v>, setType=LIBSETS_SETTYPE_MONSTER, undauntedChestId=3</v>
      </c>
      <c r="BF139" s="21" t="str">
        <f t="shared" si="18"/>
        <v>, dropMechanic={LIBSETS_DROP_MECHANIC_MONSTER_NAME}, dropMechanicDropLocationNames={['en']={'Lord Warden Dusk','','','','','',},['de']={'Hochwärter Dämmer','','','','','',},}</v>
      </c>
      <c r="BG139" s="21" t="str">
        <f t="shared" si="19"/>
        <v>}, --Lord Warden / Hochwärter   [Imperial City Prison, Cyrodiil, Cyrodiil]</v>
      </c>
    </row>
    <row r="140" spans="1:59" x14ac:dyDescent="0.25">
      <c r="A140" s="5">
        <v>165</v>
      </c>
      <c r="B140" t="s">
        <v>944</v>
      </c>
      <c r="C140" t="s">
        <v>18</v>
      </c>
      <c r="D140" s="3">
        <f t="shared" si="14"/>
        <v>165</v>
      </c>
      <c r="G140" s="8" t="s">
        <v>1480</v>
      </c>
      <c r="H140" s="95">
        <v>2</v>
      </c>
      <c r="I140" t="s">
        <v>1467</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WayshrineInfo'!$K$3:$N$9999,4,FALSE),"")))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constants'!$B$4:$C$1003,2,FALSE),"")</f>
        <v>Included in base game</v>
      </c>
      <c r="V140" s="33" t="s">
        <v>1545</v>
      </c>
      <c r="W140" s="3" t="s">
        <v>1647</v>
      </c>
      <c r="X140" s="3" t="s">
        <v>1648</v>
      </c>
      <c r="Y140" s="65"/>
      <c r="Z140" s="3">
        <f>IF(AND(G140&lt;&gt;"LIBSETS_SETTYPE_BATTLEGROUND",G140&lt;&gt;"LIBSETS_SETTYPE_SPECIAL"),
IF(AND(Y140&lt;&gt;"",ISNUMBER(Y140),NOT(ISNA(Y140))),Y140,
   IF(AND(L140&lt;&gt;"",ISNUMBER(L140),L140&gt;0,NOT(ISNA(L140))),VLOOKUP(L140,'ESO dumped WayshrineInfo'!$K$3:$L$9999,2,FALSE),"")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WayshrineInfo'!$K$3:$L$9999,2,FALSE),"")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5" t="s">
        <v>2672</v>
      </c>
      <c r="BA140" s="85"/>
      <c r="BB140" s="85"/>
      <c r="BC140" s="21" t="str">
        <f t="shared" si="15"/>
        <v>[165] = {wayshrines={263,263,263,}, dlcId=DLC_BASE_GAME</v>
      </c>
      <c r="BD140" s="21" t="str">
        <f t="shared" si="16"/>
        <v>, zoneIds={933,19,19}, veteran={[EQUIP_TYPE_HEAD]=true, [EQUIP_TYPE_SHOULDERS]=false}</v>
      </c>
      <c r="BE140" s="21" t="str">
        <f t="shared" si="17"/>
        <v>, setType=LIBSETS_SETTYPE_MONSTER, undauntedChestId=2</v>
      </c>
      <c r="BF140" s="21" t="str">
        <f t="shared" si="18"/>
        <v>, dropMechanic={LIBSETS_DROP_MECHANIC_MONSTER_NAME}, dropMechanicDropLocationNames={['en']={'Varaine and Allene Pellingare','','','','','',},['de']={'Varaine und Allene Pellingare','','','','','',},}</v>
      </c>
      <c r="BG140" s="21" t="str">
        <f t="shared" si="19"/>
        <v>}, --Scourge Harvester / Geißelernter   [Wayrest Sewers II, Stormhaven, Stormhaven]</v>
      </c>
    </row>
    <row r="141" spans="1:59" x14ac:dyDescent="0.25">
      <c r="A141" s="5">
        <v>166</v>
      </c>
      <c r="B141" t="s">
        <v>945</v>
      </c>
      <c r="C141" t="s">
        <v>5</v>
      </c>
      <c r="D141" s="3">
        <f t="shared" si="14"/>
        <v>166</v>
      </c>
      <c r="G141" s="8" t="s">
        <v>1480</v>
      </c>
      <c r="H141" s="95">
        <v>2</v>
      </c>
      <c r="I141" t="s">
        <v>1467</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WayshrineInfo'!$K$3:$N$9999,4,FALSE),"")))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constants'!$B$4:$C$1003,2,FALSE),"")</f>
        <v>Included in base game</v>
      </c>
      <c r="V141" s="33" t="s">
        <v>1545</v>
      </c>
      <c r="W141" s="3" t="s">
        <v>1362</v>
      </c>
      <c r="X141" s="3" t="s">
        <v>1628</v>
      </c>
      <c r="Y141" s="65"/>
      <c r="Z141" s="3">
        <f>IF(AND(G141&lt;&gt;"LIBSETS_SETTYPE_BATTLEGROUND",G141&lt;&gt;"LIBSETS_SETTYPE_SPECIAL"),
IF(AND(Y141&lt;&gt;"",ISNUMBER(Y141),NOT(ISNA(Y141))),Y141,
   IF(AND(L141&lt;&gt;"",ISNUMBER(L141),L141&gt;0,NOT(ISNA(L141))),VLOOKUP(L141,'ESO dumped WayshrineInfo'!$K$3:$L$9999,2,FALSE),"")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WayshrineInfo'!$K$3:$L$9999,2,FALSE),"")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5" t="s">
        <v>2672</v>
      </c>
      <c r="BA141" s="85"/>
      <c r="BB141" s="85"/>
      <c r="BC141" s="21" t="str">
        <f t="shared" si="15"/>
        <v>[166] = {wayshrines={264,264,264,}, dlcId=DLC_BASE_GAME</v>
      </c>
      <c r="BD141" s="21" t="str">
        <f t="shared" si="16"/>
        <v>, zoneIds={930,57,57}, veteran={[EQUIP_TYPE_HEAD]=true, [EQUIP_TYPE_SHOULDERS]=false}</v>
      </c>
      <c r="BE141" s="21" t="str">
        <f t="shared" si="17"/>
        <v>, setType=LIBSETS_SETTYPE_MONSTER, undauntedChestId=2</v>
      </c>
      <c r="BF141" s="21" t="str">
        <f t="shared" si="18"/>
        <v>, dropMechanic={LIBSETS_DROP_MECHANIC_MONSTER_NAME}, dropMechanicDropLocationNames={['en']={'The Engine Guardian','','','','','',},['de']={'Der Maschinenwächter','','','','','',},}</v>
      </c>
      <c r="BG141" s="21" t="str">
        <f t="shared" si="19"/>
        <v>}, --Engine Guardian / Maschinenwächter   [Darkshade Caverns II, Deshaan, Deshaan]</v>
      </c>
    </row>
    <row r="142" spans="1:59" x14ac:dyDescent="0.25">
      <c r="A142" s="5">
        <v>167</v>
      </c>
      <c r="B142" t="s">
        <v>946</v>
      </c>
      <c r="C142" t="s">
        <v>16</v>
      </c>
      <c r="D142" s="3">
        <f t="shared" si="14"/>
        <v>167</v>
      </c>
      <c r="G142" s="8" t="s">
        <v>1480</v>
      </c>
      <c r="H142" s="95">
        <v>2</v>
      </c>
      <c r="I142" t="s">
        <v>1467</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WayshrineInfo'!$K$3:$N$9999,4,FALSE),"")))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constants'!$B$4:$C$1003,2,FALSE),"")</f>
        <v>Included in base game</v>
      </c>
      <c r="V142" s="33" t="s">
        <v>1545</v>
      </c>
      <c r="W142" s="3" t="s">
        <v>1547</v>
      </c>
      <c r="X142" s="3" t="s">
        <v>1629</v>
      </c>
      <c r="Y142" s="65"/>
      <c r="Z142" s="3">
        <f>IF(AND(G142&lt;&gt;"LIBSETS_SETTYPE_BATTLEGROUND",G142&lt;&gt;"LIBSETS_SETTYPE_SPECIAL"),
IF(AND(Y142&lt;&gt;"",ISNUMBER(Y142),NOT(ISNA(Y142))),Y142,
   IF(AND(L142&lt;&gt;"",ISNUMBER(L142),L142&gt;0,NOT(ISNA(L142))),VLOOKUP(L142,'ESO dumped WayshrineInfo'!$K$3:$L$9999,2,FALSE),"")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WayshrineInfo'!$K$3:$L$9999,2,FALSE),"")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5" t="s">
        <v>2672</v>
      </c>
      <c r="BA142" s="85"/>
      <c r="BB142" s="85"/>
      <c r="BC142" s="21" t="str">
        <f t="shared" si="15"/>
        <v>[167] = {wayshrines={265,265,265,}, dlcId=DLC_BASE_GAME</v>
      </c>
      <c r="BD142" s="21" t="str">
        <f t="shared" si="16"/>
        <v>, zoneIds={931,383,383}, veteran={[EQUIP_TYPE_HEAD]=true, [EQUIP_TYPE_SHOULDERS]=false}</v>
      </c>
      <c r="BE142" s="21" t="str">
        <f t="shared" si="17"/>
        <v>, setType=LIBSETS_SETTYPE_MONSTER, undauntedChestId=2</v>
      </c>
      <c r="BF142" s="21" t="str">
        <f t="shared" si="18"/>
        <v>, dropMechanic={LIBSETS_DROP_MECHANIC_MONSTER_NAME}, dropMechanicDropLocationNames={['en']={'Bogdan the Nightflame','','','','','',},['de']={'Bogdan die Nachtflamme','','','','','',},}</v>
      </c>
      <c r="BG142" s="21" t="str">
        <f t="shared" si="19"/>
        <v>}, --Nightflame / Nachtflamme   [Elden Hollow II, Grahtwood, Grahtwood]</v>
      </c>
    </row>
    <row r="143" spans="1:59" x14ac:dyDescent="0.25">
      <c r="A143" s="5">
        <v>168</v>
      </c>
      <c r="B143" t="s">
        <v>15</v>
      </c>
      <c r="C143" t="s">
        <v>1560</v>
      </c>
      <c r="D143" s="3">
        <f t="shared" si="14"/>
        <v>168</v>
      </c>
      <c r="G143" s="8" t="s">
        <v>1480</v>
      </c>
      <c r="H143" s="95">
        <v>1</v>
      </c>
      <c r="I143" t="s">
        <v>1467</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WayshrineInfo'!$K$3:$N$9999,4,FALSE),"")))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constants'!$B$4:$C$1003,2,FALSE),"")</f>
        <v>Included in base game</v>
      </c>
      <c r="V143" s="33" t="s">
        <v>1545</v>
      </c>
      <c r="W143" s="3" t="s">
        <v>1560</v>
      </c>
      <c r="X143" s="3" t="s">
        <v>1633</v>
      </c>
      <c r="Y143" s="65"/>
      <c r="Z143" s="3">
        <f>IF(AND(G143&lt;&gt;"LIBSETS_SETTYPE_BATTLEGROUND",G143&lt;&gt;"LIBSETS_SETTYPE_SPECIAL"),
IF(AND(Y143&lt;&gt;"",ISNUMBER(Y143),NOT(ISNA(Y143))),Y143,
   IF(AND(L143&lt;&gt;"",ISNUMBER(L143),L143&gt;0,NOT(ISNA(L143))),VLOOKUP(L143,'ESO dumped WayshrineInfo'!$K$3:$L$9999,2,FALSE),"")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WayshrineInfo'!$K$3:$L$9999,2,FALSE),"")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5" t="s">
        <v>2672</v>
      </c>
      <c r="BA143" s="85"/>
      <c r="BB143" s="85"/>
      <c r="BC143" s="21" t="str">
        <f t="shared" si="15"/>
        <v>[168] = {wayshrines={269,269,269,}, dlcId=DLC_BASE_GAME</v>
      </c>
      <c r="BD143" s="21" t="str">
        <f t="shared" si="16"/>
        <v>, zoneIds={932,20,20}, veteran={[EQUIP_TYPE_HEAD]=true, [EQUIP_TYPE_SHOULDERS]=false}</v>
      </c>
      <c r="BE143" s="21" t="str">
        <f t="shared" si="17"/>
        <v>, setType=LIBSETS_SETTYPE_MONSTER, undauntedChestId=1</v>
      </c>
      <c r="BF143" s="21" t="str">
        <f t="shared" si="18"/>
        <v>, dropMechanic={LIBSETS_DROP_MECHANIC_MONSTER_NAME}, dropMechanicDropLocationNames={['en']={'Nerien\'eth','','','','','',},['de']={'Nerien\’eth','','','','','',},}</v>
      </c>
      <c r="BG143" s="21" t="str">
        <f t="shared" si="19"/>
        <v>}, --Nerien\'eth / Nerien'eth   [Crypt of Hearts II, Rivenspire, Rivenspire]</v>
      </c>
    </row>
    <row r="144" spans="1:59" x14ac:dyDescent="0.25">
      <c r="A144" s="5">
        <v>169</v>
      </c>
      <c r="B144" t="s">
        <v>31</v>
      </c>
      <c r="C144" t="s">
        <v>31</v>
      </c>
      <c r="D144" s="3">
        <f t="shared" si="14"/>
        <v>169</v>
      </c>
      <c r="G144" s="8" t="s">
        <v>1480</v>
      </c>
      <c r="H144" s="95">
        <v>1</v>
      </c>
      <c r="I144" t="s">
        <v>1467</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WayshrineInfo'!$K$3:$N$9999,4,FALSE),"")))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constants'!$B$4:$C$1003,2,FALSE),"")</f>
        <v>Included in base game</v>
      </c>
      <c r="V144" s="33" t="s">
        <v>1545</v>
      </c>
      <c r="W144" s="3" t="s">
        <v>31</v>
      </c>
      <c r="X144" s="3" t="s">
        <v>31</v>
      </c>
      <c r="Y144" s="65"/>
      <c r="Z144" s="3">
        <f>IF(AND(G144&lt;&gt;"LIBSETS_SETTYPE_BATTLEGROUND",G144&lt;&gt;"LIBSETS_SETTYPE_SPECIAL"),
IF(AND(Y144&lt;&gt;"",ISNUMBER(Y144),NOT(ISNA(Y144))),Y144,
   IF(AND(L144&lt;&gt;"",ISNUMBER(L144),L144&gt;0,NOT(ISNA(L144))),VLOOKUP(L144,'ESO dumped WayshrineInfo'!$K$3:$L$9999,2,FALSE),"")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WayshrineInfo'!$K$3:$L$9999,2,FALSE),"")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5" t="s">
        <v>2672</v>
      </c>
      <c r="BA144" s="85"/>
      <c r="BB144" s="85"/>
      <c r="BC144" s="21" t="str">
        <f t="shared" si="15"/>
        <v>[169] = {wayshrines={268,268,268,}, dlcId=DLC_BASE_GAME</v>
      </c>
      <c r="BD144" s="21" t="str">
        <f t="shared" si="16"/>
        <v>, zoneIds={681,108,108}, veteran={[EQUIP_TYPE_HEAD]=true, [EQUIP_TYPE_SHOULDERS]=false}</v>
      </c>
      <c r="BE144" s="21" t="str">
        <f t="shared" si="17"/>
        <v>, setType=LIBSETS_SETTYPE_MONSTER, undauntedChestId=1</v>
      </c>
      <c r="BF144" s="21" t="str">
        <f t="shared" si="18"/>
        <v>, dropMechanic={LIBSETS_DROP_MECHANIC_MONSTER_NAME}, dropMechanicDropLocationNames={['en']={'Valkyn Skoria','','','','','',},['de']={'Valkyn Skoria','','','','','',},}</v>
      </c>
      <c r="BG144" s="21" t="str">
        <f t="shared" si="19"/>
        <v>}, --Valkyn Skoria / Valkyn Skoria   [City of Ash II, Greenshade, Greenshade]</v>
      </c>
    </row>
    <row r="145" spans="1:59" x14ac:dyDescent="0.25">
      <c r="A145" s="5">
        <v>170</v>
      </c>
      <c r="B145" t="s">
        <v>947</v>
      </c>
      <c r="C145" t="s">
        <v>12</v>
      </c>
      <c r="D145" s="3">
        <f t="shared" si="14"/>
        <v>170</v>
      </c>
      <c r="G145" s="8" t="s">
        <v>1480</v>
      </c>
      <c r="H145" s="95">
        <v>2</v>
      </c>
      <c r="I145" t="s">
        <v>1467</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WayshrineInfo'!$K$3:$N$9999,4,FALSE),"")))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constants'!$B$4:$C$1003,2,FALSE),"")</f>
        <v>Included in base game</v>
      </c>
      <c r="V145" s="33" t="s">
        <v>1545</v>
      </c>
      <c r="W145" s="3" t="s">
        <v>1363</v>
      </c>
      <c r="X145" s="3" t="s">
        <v>1641</v>
      </c>
      <c r="Y145" s="65"/>
      <c r="Z145" s="3">
        <f>IF(AND(G145&lt;&gt;"LIBSETS_SETTYPE_BATTLEGROUND",G145&lt;&gt;"LIBSETS_SETTYPE_SPECIAL"),
IF(AND(Y145&lt;&gt;"",ISNUMBER(Y145),NOT(ISNA(Y145))),Y145,
   IF(AND(L145&lt;&gt;"",ISNUMBER(L145),L145&gt;0,NOT(ISNA(L145))),VLOOKUP(L145,'ESO dumped WayshrineInfo'!$K$3:$L$9999,2,FALSE),"")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WayshrineInfo'!$K$3:$L$9999,2,FALSE),"")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5" t="s">
        <v>2672</v>
      </c>
      <c r="BA145" s="85"/>
      <c r="BB145" s="85"/>
      <c r="BC145" s="21" t="str">
        <f t="shared" si="15"/>
        <v>[170] = {wayshrines={262,262,262,}, dlcId=DLC_BASE_GAME</v>
      </c>
      <c r="BD145" s="21" t="str">
        <f t="shared" si="16"/>
        <v>, zoneIds={935,381,381}, veteran={[EQUIP_TYPE_HEAD]=true, [EQUIP_TYPE_SHOULDERS]=false}</v>
      </c>
      <c r="BE145" s="21" t="str">
        <f t="shared" si="17"/>
        <v>, setType=LIBSETS_SETTYPE_MONSTER, undauntedChestId=2</v>
      </c>
      <c r="BF145" s="21" t="str">
        <f t="shared" si="18"/>
        <v>, dropMechanic={LIBSETS_DROP_MECHANIC_MONSTER_NAME}, dropMechanicDropLocationNames={['en']={'High Kinlord Rilis','','','','','',},['de']={'Sippenhochfürst Rilis','','','','','',},}</v>
      </c>
      <c r="BG145" s="21" t="str">
        <f t="shared" si="19"/>
        <v>}, --Maw of the Infernal / Schlund des Infernalen   [The Banished Cells II, Auridon, Auridon]</v>
      </c>
    </row>
    <row r="146" spans="1:59" x14ac:dyDescent="0.25">
      <c r="A146" s="12">
        <v>171</v>
      </c>
      <c r="B146" t="s">
        <v>948</v>
      </c>
      <c r="C146" t="s">
        <v>949</v>
      </c>
      <c r="D146" s="3">
        <f t="shared" si="14"/>
        <v>171</v>
      </c>
      <c r="F146" t="s">
        <v>1429</v>
      </c>
      <c r="G146" s="8" t="s">
        <v>1482</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WayshrineInfo'!$K$3:$N$9999,4,FALSE),"")))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constants'!$B$4:$C$1003,2,FALSE),"")</f>
        <v>Included in base game</v>
      </c>
      <c r="V146" s="33" t="s">
        <v>3349</v>
      </c>
      <c r="Y146" s="65"/>
      <c r="Z146" s="3">
        <f>IF(AND(G146&lt;&gt;"LIBSETS_SETTYPE_BATTLEGROUND",G146&lt;&gt;"LIBSETS_SETTYPE_SPECIAL"),
IF(AND(Y146&lt;&gt;"",ISNUMBER(Y146),NOT(ISNA(Y146))),Y146,
   IF(AND(L146&lt;&gt;"",ISNUMBER(L146),L146&gt;0,NOT(ISNA(L146))),VLOOKUP(L146,'ESO dumped WayshrineInfo'!$K$3:$L$9999,2,FALSE),"")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WayshrineInfo'!$K$3:$L$9999,2,FALSE),"")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5" t="s">
        <v>2672</v>
      </c>
      <c r="BA146" s="85"/>
      <c r="BB146" s="85"/>
      <c r="BC146" s="21" t="str">
        <f t="shared" si="15"/>
        <v>[171] = {wayshrines={230,230,230,}, dlcId=DLC_BASE_GAME</v>
      </c>
      <c r="BD146" s="21" t="str">
        <f t="shared" si="16"/>
        <v>, zoneIds={636,888,888}, veteran=false</v>
      </c>
      <c r="BE146" s="21" t="str">
        <f t="shared" si="17"/>
        <v>, setType=LIBSETS_SETTYPE_TRIAL, multiTrialSet=true</v>
      </c>
      <c r="BF146" s="21" t="str">
        <f t="shared" si="18"/>
        <v>, dropMechanic={LIBSETS_DROP_MECHANIC_TRIAL_BOSS}</v>
      </c>
      <c r="BG146" s="21" t="str">
        <f t="shared" si="19"/>
        <v>}, --Eternal Warrior / Ewiger Krieger   [Hel Ra Citadel, Craglorn, Craglorn]</v>
      </c>
    </row>
    <row r="147" spans="1:59" x14ac:dyDescent="0.25">
      <c r="A147" s="12">
        <v>172</v>
      </c>
      <c r="B147" t="s">
        <v>950</v>
      </c>
      <c r="C147" t="s">
        <v>951</v>
      </c>
      <c r="D147" s="3">
        <f t="shared" si="14"/>
        <v>172</v>
      </c>
      <c r="F147" t="s">
        <v>1429</v>
      </c>
      <c r="G147" s="8" t="s">
        <v>1482</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WayshrineInfo'!$K$3:$N$9999,4,FALSE),"")))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constants'!$B$4:$C$1003,2,FALSE),"")</f>
        <v>Included in base game</v>
      </c>
      <c r="V147" s="33" t="s">
        <v>3349</v>
      </c>
      <c r="Y147" s="65"/>
      <c r="Z147" s="3">
        <f>IF(AND(G147&lt;&gt;"LIBSETS_SETTYPE_BATTLEGROUND",G147&lt;&gt;"LIBSETS_SETTYPE_SPECIAL"),
IF(AND(Y147&lt;&gt;"",ISNUMBER(Y147),NOT(ISNA(Y147))),Y147,
   IF(AND(L147&lt;&gt;"",ISNUMBER(L147),L147&gt;0,NOT(ISNA(L147))),VLOOKUP(L147,'ESO dumped WayshrineInfo'!$K$3:$L$9999,2,FALSE),"")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WayshrineInfo'!$K$3:$L$9999,2,FALSE),"")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5" t="s">
        <v>2672</v>
      </c>
      <c r="BA147" s="85"/>
      <c r="BB147" s="85"/>
      <c r="BC147" s="21" t="str">
        <f t="shared" si="15"/>
        <v>[172] = {wayshrines={230,230,230,}, dlcId=DLC_BASE_GAME</v>
      </c>
      <c r="BD147" s="21" t="str">
        <f t="shared" si="16"/>
        <v>, zoneIds={636,888,888}, veteran=false</v>
      </c>
      <c r="BE147" s="21" t="str">
        <f t="shared" si="17"/>
        <v>, setType=LIBSETS_SETTYPE_TRIAL, multiTrialSet=true</v>
      </c>
      <c r="BF147" s="21" t="str">
        <f t="shared" si="18"/>
        <v>, dropMechanic={LIBSETS_DROP_MECHANIC_TRIAL_BOSS}</v>
      </c>
      <c r="BG147" s="21" t="str">
        <f t="shared" si="19"/>
        <v>}, --Infallible Mage / Unfehlbare Magierin   [Hel Ra Citadel, Craglorn, Craglorn]</v>
      </c>
    </row>
    <row r="148" spans="1:59" x14ac:dyDescent="0.25">
      <c r="A148" s="12">
        <v>173</v>
      </c>
      <c r="B148" t="s">
        <v>952</v>
      </c>
      <c r="C148" t="s">
        <v>953</v>
      </c>
      <c r="D148" s="3">
        <f t="shared" si="14"/>
        <v>173</v>
      </c>
      <c r="F148" t="s">
        <v>1429</v>
      </c>
      <c r="G148" s="8" t="s">
        <v>1482</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WayshrineInfo'!$K$3:$N$9999,4,FALSE),"")))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constants'!$B$4:$C$1003,2,FALSE),"")</f>
        <v>Included in base game</v>
      </c>
      <c r="V148" s="33" t="s">
        <v>3349</v>
      </c>
      <c r="Y148" s="65"/>
      <c r="Z148" s="3">
        <f>IF(AND(G148&lt;&gt;"LIBSETS_SETTYPE_BATTLEGROUND",G148&lt;&gt;"LIBSETS_SETTYPE_SPECIAL"),
IF(AND(Y148&lt;&gt;"",ISNUMBER(Y148),NOT(ISNA(Y148))),Y148,
   IF(AND(L148&lt;&gt;"",ISNUMBER(L148),L148&gt;0,NOT(ISNA(L148))),VLOOKUP(L148,'ESO dumped WayshrineInfo'!$K$3:$L$9999,2,FALSE),"")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WayshrineInfo'!$K$3:$L$9999,2,FALSE),"")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5" t="s">
        <v>2672</v>
      </c>
      <c r="BA148" s="85"/>
      <c r="BB148" s="85"/>
      <c r="BC148" s="21" t="str">
        <f t="shared" si="15"/>
        <v>[173] = {wayshrines={230,230,230,}, dlcId=DLC_BASE_GAME</v>
      </c>
      <c r="BD148" s="21" t="str">
        <f t="shared" si="16"/>
        <v>, zoneIds={636,888,888}, veteran=false</v>
      </c>
      <c r="BE148" s="21" t="str">
        <f t="shared" si="17"/>
        <v>, setType=LIBSETS_SETTYPE_TRIAL, multiTrialSet=true</v>
      </c>
      <c r="BF148" s="21" t="str">
        <f t="shared" si="18"/>
        <v>, dropMechanic={LIBSETS_DROP_MECHANIC_TRIAL_BOSS}</v>
      </c>
      <c r="BG148" s="21" t="str">
        <f t="shared" si="19"/>
        <v>}, --Vicious Serpent / Boshafte Schlange   [Hel Ra Citadel, Craglorn, Craglorn]</v>
      </c>
    </row>
    <row r="149" spans="1:59" x14ac:dyDescent="0.25">
      <c r="A149" s="5">
        <v>176</v>
      </c>
      <c r="B149" t="s">
        <v>954</v>
      </c>
      <c r="C149" t="s">
        <v>2600</v>
      </c>
      <c r="D149" s="3">
        <f t="shared" si="14"/>
        <v>176</v>
      </c>
      <c r="G149" s="8" t="s">
        <v>1475</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WayshrineInfo'!$K$3:$N$9999,4,FALSE),"")))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constants'!$B$4:$C$1003,2,FALSE),"")</f>
        <v>Included in base game</v>
      </c>
      <c r="V149" s="33" t="s">
        <v>3372</v>
      </c>
      <c r="Y149" s="65"/>
      <c r="Z149" s="3">
        <f>IF(AND(G149&lt;&gt;"LIBSETS_SETTYPE_BATTLEGROUND",G149&lt;&gt;"LIBSETS_SETTYPE_SPECIAL"),
IF(AND(Y149&lt;&gt;"",ISNUMBER(Y149),NOT(ISNA(Y149))),Y149,
   IF(AND(L149&lt;&gt;"",ISNUMBER(L149),L149&gt;0,NOT(ISNA(L149))),VLOOKUP(L149,'ESO dumped WayshrineInfo'!$K$3:$L$9999,2,FALSE),"")
),"")</f>
        <v>181</v>
      </c>
      <c r="AA149" t="str">
        <f>IF(AND(Z149&lt;&gt;"",ISNUMBER(Z149),NOT(ISNA(Z149))),VLOOKUP(Z149,'ESO zone constants'!$A$3:$D$9999,4,FALSE),"")</f>
        <v>Cyrodiil</v>
      </c>
      <c r="AB149" s="33" t="s">
        <v>3372</v>
      </c>
      <c r="AC149" s="43"/>
      <c r="AD149" s="43"/>
      <c r="AE149" s="43"/>
      <c r="AF149" s="3">
        <f>IF(AND(G149&lt;&gt;"LIBSETS_SETTYPE_BATTLEGROUND",G149&lt;&gt;"LIBSETS_SETTYPE_SPECIAL"),
IF(AND(AE149&lt;&gt;"",ISNUMBER(AE149),NOT(ISNA(AE149))),AE149,
   IF(AND(M149&lt;&gt;"",ISNUMBER(M149),M149&gt;0,NOT(ISNA(M149))),VLOOKUP(M149,'ESO dumped WayshrineInfo'!$K$3:$L$9999,2,FALSE),"")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5" t="s">
        <v>2672</v>
      </c>
      <c r="BA149" s="85"/>
      <c r="BB149" s="85"/>
      <c r="BC149" s="21" t="str">
        <f t="shared" si="15"/>
        <v>[176] = {wayshrines={199,201,203,}, traitsNeeded=5, dlcId=DLC_BASE_GAME</v>
      </c>
      <c r="BD149" s="21" t="str">
        <f t="shared" si="16"/>
        <v>, zoneIds={181,181,181}, veteran=false</v>
      </c>
      <c r="BE149" s="21" t="str">
        <f t="shared" si="17"/>
        <v>, setType=LIBSETS_SETTYPE_CRAFTED</v>
      </c>
      <c r="BF149" s="21" t="str">
        <f t="shared" si="18"/>
        <v>, dropMechanic={LIBSETS_DROP_MECHANIC_CRAFTED,LIBSETS_DROP_MECHANIC_CRAFTED}</v>
      </c>
      <c r="BG149" s="21" t="str">
        <f t="shared" si="19"/>
        <v>}, --Noble\'s Conquest / Adelssieg   [Cyrodiil, Cyrodiil, Cyrodiil]</v>
      </c>
    </row>
    <row r="150" spans="1:59" x14ac:dyDescent="0.25">
      <c r="A150" s="5">
        <v>177</v>
      </c>
      <c r="B150" t="s">
        <v>955</v>
      </c>
      <c r="C150" t="s">
        <v>956</v>
      </c>
      <c r="D150" s="3">
        <f t="shared" si="14"/>
        <v>177</v>
      </c>
      <c r="G150" s="8" t="s">
        <v>1475</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WayshrineInfo'!$K$3:$N$9999,4,FALSE),"")))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constants'!$B$4:$C$1003,2,FALSE),"")</f>
        <v>Included in base game</v>
      </c>
      <c r="V150" s="33" t="s">
        <v>3372</v>
      </c>
      <c r="Y150" s="65"/>
      <c r="Z150" s="3">
        <f>IF(AND(G150&lt;&gt;"LIBSETS_SETTYPE_BATTLEGROUND",G150&lt;&gt;"LIBSETS_SETTYPE_SPECIAL"),
IF(AND(Y150&lt;&gt;"",ISNUMBER(Y150),NOT(ISNA(Y150))),Y150,
   IF(AND(L150&lt;&gt;"",ISNUMBER(L150),L150&gt;0,NOT(ISNA(L150))),VLOOKUP(L150,'ESO dumped WayshrineInfo'!$K$3:$L$9999,2,FALSE),"")
),"")</f>
        <v>181</v>
      </c>
      <c r="AA150" t="str">
        <f>IF(AND(Z150&lt;&gt;"",ISNUMBER(Z150),NOT(ISNA(Z150))),VLOOKUP(Z150,'ESO zone constants'!$A$3:$D$9999,4,FALSE),"")</f>
        <v>Cyrodiil</v>
      </c>
      <c r="AB150" s="33" t="s">
        <v>3372</v>
      </c>
      <c r="AF150" s="3">
        <f>IF(AND(G150&lt;&gt;"LIBSETS_SETTYPE_BATTLEGROUND",G150&lt;&gt;"LIBSETS_SETTYPE_SPECIAL"),
IF(AND(AE150&lt;&gt;"",ISNUMBER(AE150),NOT(ISNA(AE150))),AE150,
   IF(AND(M150&lt;&gt;"",ISNUMBER(M150),M150&gt;0,NOT(ISNA(M150))),VLOOKUP(M150,'ESO dumped WayshrineInfo'!$K$3:$L$9999,2,FALSE),"")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5" t="s">
        <v>2672</v>
      </c>
      <c r="BA150" s="85"/>
      <c r="BB150" s="85"/>
      <c r="BC150" s="21" t="str">
        <f t="shared" si="15"/>
        <v>[177] = {wayshrines={199,201,203,}, traitsNeeded=7, dlcId=DLC_BASE_GAME</v>
      </c>
      <c r="BD150" s="21" t="str">
        <f t="shared" si="16"/>
        <v>, zoneIds={181,181,181}, veteran=false</v>
      </c>
      <c r="BE150" s="21" t="str">
        <f t="shared" si="17"/>
        <v>, setType=LIBSETS_SETTYPE_CRAFTED</v>
      </c>
      <c r="BF150" s="21" t="str">
        <f t="shared" si="18"/>
        <v>, dropMechanic={LIBSETS_DROP_MECHANIC_CRAFTED,LIBSETS_DROP_MECHANIC_CRAFTED}</v>
      </c>
      <c r="BG150" s="21" t="str">
        <f t="shared" si="19"/>
        <v>}, --Redistributor / Umverteilung   [Cyrodiil, Cyrodiil, Cyrodiil]</v>
      </c>
    </row>
    <row r="151" spans="1:59" x14ac:dyDescent="0.25">
      <c r="A151" s="5">
        <v>178</v>
      </c>
      <c r="B151" t="s">
        <v>957</v>
      </c>
      <c r="C151" t="s">
        <v>958</v>
      </c>
      <c r="D151" s="3">
        <f t="shared" si="14"/>
        <v>178</v>
      </c>
      <c r="G151" s="8" t="s">
        <v>1475</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WayshrineInfo'!$K$3:$N$9999,4,FALSE),"")))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constants'!$B$4:$C$1003,2,FALSE),"")</f>
        <v>Included in base game</v>
      </c>
      <c r="V151" s="33" t="s">
        <v>3372</v>
      </c>
      <c r="Y151" s="65"/>
      <c r="Z151" s="3">
        <f>IF(AND(G151&lt;&gt;"LIBSETS_SETTYPE_BATTLEGROUND",G151&lt;&gt;"LIBSETS_SETTYPE_SPECIAL"),
IF(AND(Y151&lt;&gt;"",ISNUMBER(Y151),NOT(ISNA(Y151))),Y151,
   IF(AND(L151&lt;&gt;"",ISNUMBER(L151),L151&gt;0,NOT(ISNA(L151))),VLOOKUP(L151,'ESO dumped WayshrineInfo'!$K$3:$L$9999,2,FALSE),"")
),"")</f>
        <v>181</v>
      </c>
      <c r="AA151" t="str">
        <f>IF(AND(Z151&lt;&gt;"",ISNUMBER(Z151),NOT(ISNA(Z151))),VLOOKUP(Z151,'ESO zone constants'!$A$3:$D$9999,4,FALSE),"")</f>
        <v>Cyrodiil</v>
      </c>
      <c r="AB151" s="33" t="s">
        <v>3372</v>
      </c>
      <c r="AF151" s="3">
        <f>IF(AND(G151&lt;&gt;"LIBSETS_SETTYPE_BATTLEGROUND",G151&lt;&gt;"LIBSETS_SETTYPE_SPECIAL"),
IF(AND(AE151&lt;&gt;"",ISNUMBER(AE151),NOT(ISNA(AE151))),AE151,
   IF(AND(M151&lt;&gt;"",ISNUMBER(M151),M151&gt;0,NOT(ISNA(M151))),VLOOKUP(M151,'ESO dumped WayshrineInfo'!$K$3:$L$9999,2,FALSE),"")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5" t="s">
        <v>2672</v>
      </c>
      <c r="BA151" s="85"/>
      <c r="BB151" s="85"/>
      <c r="BC151" s="21" t="str">
        <f t="shared" si="15"/>
        <v>[178] = {wayshrines={199,201,203,}, traitsNeeded=9, dlcId=DLC_BASE_GAME</v>
      </c>
      <c r="BD151" s="21" t="str">
        <f t="shared" si="16"/>
        <v>, zoneIds={181,181,181}, veteran=false</v>
      </c>
      <c r="BE151" s="21" t="str">
        <f t="shared" si="17"/>
        <v>, setType=LIBSETS_SETTYPE_CRAFTED</v>
      </c>
      <c r="BF151" s="21" t="str">
        <f t="shared" si="18"/>
        <v>, dropMechanic={LIBSETS_DROP_MECHANIC_CRAFTED,LIBSETS_DROP_MECHANIC_CRAFTED}</v>
      </c>
      <c r="BG151" s="21" t="str">
        <f t="shared" si="19"/>
        <v>}, --Armor Master / Rüstungsmeister   [Cyrodiil, Cyrodiil, Cyrodiil]</v>
      </c>
    </row>
    <row r="152" spans="1:59" x14ac:dyDescent="0.25">
      <c r="A152" s="12">
        <v>179</v>
      </c>
      <c r="B152" t="s">
        <v>959</v>
      </c>
      <c r="C152" t="s">
        <v>960</v>
      </c>
      <c r="D152" s="3">
        <f t="shared" si="14"/>
        <v>179</v>
      </c>
      <c r="E152" s="42"/>
      <c r="G152" s="8" t="s">
        <v>1479</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WayshrineInfo'!$K$3:$N$9999,4,FALSE),"")))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constants'!$B$4:$C$1003,2,FALSE),"")</f>
        <v>Imperial City</v>
      </c>
      <c r="V152" s="33" t="s">
        <v>2803</v>
      </c>
      <c r="Y152" s="65"/>
      <c r="Z152" s="3" t="str">
        <f>IF(AND(G152&lt;&gt;"LIBSETS_SETTYPE_BATTLEGROUND",G152&lt;&gt;"LIBSETS_SETTYPE_SPECIAL"),
IF(AND(Y152&lt;&gt;"",ISNUMBER(Y152),NOT(ISNA(Y152))),Y152,
   IF(AND(L152&lt;&gt;"",ISNUMBER(L152),L152&gt;0,NOT(ISNA(L152))),VLOOKUP(L152,'ESO dumped WayshrineInfo'!$K$3:$L$9999,2,FALSE),"")
),"")</f>
        <v/>
      </c>
      <c r="AA152" t="str">
        <f>IF(AND(Z152&lt;&gt;"",ISNUMBER(Z152),NOT(ISNA(Z152))),VLOOKUP(Z152,'ESO zone constants'!$A$3:$D$9999,4,FALSE),"")</f>
        <v/>
      </c>
      <c r="AC152" s="43" t="str">
        <f>IF(AB152&lt;&gt;"",IF(AB152&lt;&gt;"LIBSETS_DROP_MECHANIC_MONSTER_NAME",VLOOKUP(AB152,'LibSets constants'!$I$4:$L$1003,3,FALSE),""),"")</f>
        <v/>
      </c>
      <c r="AD152" s="43" t="str">
        <f>IF(AB152&lt;&gt;"",IF(AB152&lt;&gt;"LIBSETS_DROP_MECHANIC_MONSTER_NAME",VLOOKUP(AB152,'LibSets constants'!$I$4:$L$1003,4,FALSE),""),"")</f>
        <v/>
      </c>
      <c r="AE152" s="43"/>
      <c r="AF152" s="3" t="str">
        <f>IF(AND(G152&lt;&gt;"LIBSETS_SETTYPE_BATTLEGROUND",G152&lt;&gt;"LIBSETS_SETTYPE_SPECIAL"),
IF(AND(AE152&lt;&gt;"",ISNUMBER(AE152),NOT(ISNA(AE152))),AE152,
   IF(AND(M152&lt;&gt;"",ISNUMBER(M152),M152&gt;0,NOT(ISNA(M152))),VLOOKUP(M152,'ESO dumped WayshrineInfo'!$K$3:$L$9999,2,FALSE),"")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5" t="s">
        <v>2673</v>
      </c>
      <c r="BA152" s="85"/>
      <c r="BB152" s="85"/>
      <c r="BC152" s="21" t="str">
        <f t="shared" si="15"/>
        <v>[179] = {wayshrines={-1,-1,-1,}, dlcId=DLC_IMPERIAL_CITY</v>
      </c>
      <c r="BD152" s="21" t="str">
        <f t="shared" si="16"/>
        <v>, zoneIds={643}, veteran=false</v>
      </c>
      <c r="BE152" s="21" t="str">
        <f t="shared" si="17"/>
        <v>, setType=LIBSETS_SETTYPE_IMPERIALCITY</v>
      </c>
      <c r="BF152" s="21" t="str">
        <f t="shared" si="18"/>
        <v>, isProcSetAllowedInPvP=1, dropMechanic={LIBSETS_DROP_MECHANIC_TELVAR_EQUIPMENT_LOCKBOX_MERCHANT}</v>
      </c>
      <c r="BG152" s="21" t="str">
        <f t="shared" si="19"/>
        <v>}, --Black Rose / Schwarze Rose   [Imperial Sewers]</v>
      </c>
    </row>
    <row r="153" spans="1:59" x14ac:dyDescent="0.25">
      <c r="A153" s="12">
        <v>180</v>
      </c>
      <c r="B153" t="s">
        <v>961</v>
      </c>
      <c r="C153" t="s">
        <v>962</v>
      </c>
      <c r="D153" s="3">
        <f t="shared" si="14"/>
        <v>180</v>
      </c>
      <c r="G153" s="8" t="s">
        <v>1479</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WayshrineInfo'!$K$3:$N$9999,4,FALSE),"")))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constants'!$B$4:$C$1003,2,FALSE),"")</f>
        <v>Imperial City</v>
      </c>
      <c r="V153" s="33" t="s">
        <v>2803</v>
      </c>
      <c r="Y153" s="65"/>
      <c r="Z153" s="3" t="str">
        <f>IF(AND(G153&lt;&gt;"LIBSETS_SETTYPE_BATTLEGROUND",G153&lt;&gt;"LIBSETS_SETTYPE_SPECIAL"),
IF(AND(Y153&lt;&gt;"",ISNUMBER(Y153),NOT(ISNA(Y153))),Y153,
   IF(AND(L153&lt;&gt;"",ISNUMBER(L153),L153&gt;0,NOT(ISNA(L153))),VLOOKUP(L153,'ESO dumped WayshrineInfo'!$K$3:$L$9999,2,FALSE),"")
),"")</f>
        <v/>
      </c>
      <c r="AA153" t="str">
        <f>IF(AND(Z153&lt;&gt;"",ISNUMBER(Z153),NOT(ISNA(Z153))),VLOOKUP(Z153,'ESO zone constants'!$A$3:$D$9999,4,FALSE),"")</f>
        <v/>
      </c>
      <c r="AC153" s="3" t="str">
        <f>IF(AB153&lt;&gt;"",IF(AB153&lt;&gt;"LIBSETS_DROP_MECHANIC_MONSTER_NAME",VLOOKUP(AB153,'LibSets constants'!$I$4:$L$1003,3,FALSE),""),"")</f>
        <v/>
      </c>
      <c r="AD153" s="3" t="str">
        <f>IF(AB153&lt;&gt;"",IF(AB153&lt;&gt;"LIBSETS_DROP_MECHANIC_MONSTER_NAME",VLOOKUP(AB153,'LibSets constants'!$I$4:$L$1003,4,FALSE),""),"")</f>
        <v/>
      </c>
      <c r="AF153" s="3" t="str">
        <f>IF(AND(G153&lt;&gt;"LIBSETS_SETTYPE_BATTLEGROUND",G153&lt;&gt;"LIBSETS_SETTYPE_SPECIAL"),
IF(AND(AE153&lt;&gt;"",ISNUMBER(AE153),NOT(ISNA(AE153))),AE153,
   IF(AND(M153&lt;&gt;"",ISNUMBER(M153),M153&gt;0,NOT(ISNA(M153))),VLOOKUP(M153,'ESO dumped WayshrineInfo'!$K$3:$L$9999,2,FALSE),"")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5" t="s">
        <v>2672</v>
      </c>
      <c r="BA153" s="85"/>
      <c r="BB153" s="85"/>
      <c r="BC153" s="21" t="str">
        <f t="shared" si="15"/>
        <v>[180] = {wayshrines={-1,-1,-1,}, dlcId=DLC_IMPERIAL_CITY</v>
      </c>
      <c r="BD153" s="21" t="str">
        <f t="shared" si="16"/>
        <v>, zoneIds={643}, veteran=false</v>
      </c>
      <c r="BE153" s="21" t="str">
        <f t="shared" si="17"/>
        <v>, setType=LIBSETS_SETTYPE_IMPERIALCITY</v>
      </c>
      <c r="BF153" s="21" t="str">
        <f t="shared" si="18"/>
        <v>, dropMechanic={LIBSETS_DROP_MECHANIC_TELVAR_EQUIPMENT_LOCKBOX_MERCHANT}</v>
      </c>
      <c r="BG153" s="21" t="str">
        <f t="shared" si="19"/>
        <v>}, --Powerful Assault / Kraftvoller Ansturm   [Imperial Sewers]</v>
      </c>
    </row>
    <row r="154" spans="1:59" x14ac:dyDescent="0.25">
      <c r="A154" s="12">
        <v>181</v>
      </c>
      <c r="B154" t="s">
        <v>963</v>
      </c>
      <c r="C154" t="s">
        <v>964</v>
      </c>
      <c r="D154" s="3">
        <f t="shared" si="14"/>
        <v>181</v>
      </c>
      <c r="G154" s="8" t="s">
        <v>1479</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WayshrineInfo'!$K$3:$N$9999,4,FALSE),"")))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constants'!$B$4:$C$1003,2,FALSE),"")</f>
        <v>Imperial City</v>
      </c>
      <c r="V154" s="33" t="s">
        <v>2803</v>
      </c>
      <c r="Y154" s="65"/>
      <c r="Z154" s="3" t="str">
        <f>IF(AND(G154&lt;&gt;"LIBSETS_SETTYPE_BATTLEGROUND",G154&lt;&gt;"LIBSETS_SETTYPE_SPECIAL"),
IF(AND(Y154&lt;&gt;"",ISNUMBER(Y154),NOT(ISNA(Y154))),Y154,
   IF(AND(L154&lt;&gt;"",ISNUMBER(L154),L154&gt;0,NOT(ISNA(L154))),VLOOKUP(L154,'ESO dumped WayshrineInfo'!$K$3:$L$9999,2,FALSE),"")
),"")</f>
        <v/>
      </c>
      <c r="AA154" t="str">
        <f>IF(AND(Z154&lt;&gt;"",ISNUMBER(Z154),NOT(ISNA(Z154))),VLOOKUP(Z154,'ESO zone constants'!$A$3:$D$9999,4,FALSE),"")</f>
        <v/>
      </c>
      <c r="AC154" s="43" t="str">
        <f>IF(AB154&lt;&gt;"",IF(AB154&lt;&gt;"LIBSETS_DROP_MECHANIC_MONSTER_NAME",VLOOKUP(AB154,'LibSets constants'!$I$4:$L$1003,3,FALSE),""),"")</f>
        <v/>
      </c>
      <c r="AD154" s="43" t="str">
        <f>IF(AB154&lt;&gt;"",IF(AB154&lt;&gt;"LIBSETS_DROP_MECHANIC_MONSTER_NAME",VLOOKUP(AB154,'LibSets constants'!$I$4:$L$1003,4,FALSE),""),"")</f>
        <v/>
      </c>
      <c r="AE154" s="43"/>
      <c r="AF154" s="3" t="str">
        <f>IF(AND(G154&lt;&gt;"LIBSETS_SETTYPE_BATTLEGROUND",G154&lt;&gt;"LIBSETS_SETTYPE_SPECIAL"),
IF(AND(AE154&lt;&gt;"",ISNUMBER(AE154),NOT(ISNA(AE154))),AE154,
   IF(AND(M154&lt;&gt;"",ISNUMBER(M154),M154&gt;0,NOT(ISNA(M154))),VLOOKUP(M154,'ESO dumped WayshrineInfo'!$K$3:$L$9999,2,FALSE),"")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5" t="s">
        <v>2672</v>
      </c>
      <c r="BA154" s="85"/>
      <c r="BB154" s="85"/>
      <c r="BC154" s="21" t="str">
        <f t="shared" si="15"/>
        <v>[181] = {wayshrines={-1,-1,-1,}, dlcId=DLC_IMPERIAL_CITY</v>
      </c>
      <c r="BD154" s="21" t="str">
        <f t="shared" si="16"/>
        <v>, zoneIds={643}, veteran=false</v>
      </c>
      <c r="BE154" s="21" t="str">
        <f t="shared" si="17"/>
        <v>, setType=LIBSETS_SETTYPE_IMPERIALCITY</v>
      </c>
      <c r="BF154" s="21" t="str">
        <f t="shared" si="18"/>
        <v>, dropMechanic={LIBSETS_DROP_MECHANIC_TELVAR_EQUIPMENT_LOCKBOX_MERCHANT}</v>
      </c>
      <c r="BG154" s="21" t="str">
        <f t="shared" si="19"/>
        <v>}, --Meritorious Service / Meritorischer Dienst   [Imperial Sewers]</v>
      </c>
    </row>
    <row r="155" spans="1:59" x14ac:dyDescent="0.25">
      <c r="A155" s="5">
        <v>183</v>
      </c>
      <c r="B155" t="s">
        <v>14</v>
      </c>
      <c r="C155" t="s">
        <v>14</v>
      </c>
      <c r="D155" s="3">
        <f t="shared" si="14"/>
        <v>183</v>
      </c>
      <c r="G155" s="8" t="s">
        <v>1480</v>
      </c>
      <c r="H155" s="95">
        <v>3</v>
      </c>
      <c r="I155" t="s">
        <v>1467</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WayshrineInfo'!$K$3:$N$9999,4,FALSE),"")))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constants'!$B$4:$C$1003,2,FALSE),"")</f>
        <v>Imperial City</v>
      </c>
      <c r="V155" s="33" t="s">
        <v>1545</v>
      </c>
      <c r="W155" s="3" t="s">
        <v>14</v>
      </c>
      <c r="X155" s="3" t="s">
        <v>14</v>
      </c>
      <c r="Y155" s="65"/>
      <c r="Z155" s="3">
        <f>IF(AND(G155&lt;&gt;"LIBSETS_SETTYPE_BATTLEGROUND",G155&lt;&gt;"LIBSETS_SETTYPE_SPECIAL"),
IF(AND(Y155&lt;&gt;"",ISNUMBER(Y155),NOT(ISNA(Y155))),Y155,
   IF(AND(L155&lt;&gt;"",ISNUMBER(L155),L155&gt;0,NOT(ISNA(L155))),VLOOKUP(L155,'ESO dumped WayshrineInfo'!$K$3:$L$9999,2,FALSE),"")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WayshrineInfo'!$K$3:$L$9999,2,FALSE),"")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5" t="s">
        <v>2672</v>
      </c>
      <c r="BA155" s="85"/>
      <c r="BB155" s="85"/>
      <c r="BC155" s="21" t="str">
        <f t="shared" si="15"/>
        <v>[183] = {wayshrines={247,247,247,}, dlcId=DLC_IMPERIAL_CITY</v>
      </c>
      <c r="BD155" s="21" t="str">
        <f t="shared" si="16"/>
        <v>, zoneIds={688,181,181}, veteran={[EQUIP_TYPE_HEAD]=true, [EQUIP_TYPE_SHOULDERS]=false}</v>
      </c>
      <c r="BE155" s="21" t="str">
        <f t="shared" si="17"/>
        <v>, setType=LIBSETS_SETTYPE_MONSTER, undauntedChestId=3</v>
      </c>
      <c r="BF155" s="21" t="str">
        <f t="shared" si="18"/>
        <v>, dropMechanic={LIBSETS_DROP_MECHANIC_MONSTER_NAME}, dropMechanicDropLocationNames={['en']={'Molag Kena','','','','','',},['de']={'Molag Kena','','','','','',},}</v>
      </c>
      <c r="BG155" s="21" t="str">
        <f t="shared" si="19"/>
        <v>}, --Molag Kena / Molag Kena   [White-Gold Tower, Cyrodiil, Cyrodiil]</v>
      </c>
    </row>
    <row r="156" spans="1:59" x14ac:dyDescent="0.25">
      <c r="A156" s="12">
        <v>184</v>
      </c>
      <c r="B156" t="s">
        <v>965</v>
      </c>
      <c r="C156" t="s">
        <v>966</v>
      </c>
      <c r="D156" s="3">
        <f t="shared" si="14"/>
        <v>184</v>
      </c>
      <c r="E156" s="42"/>
      <c r="G156" s="8" t="s">
        <v>1478</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WayshrineInfo'!$K$3:$N$9999,4,FALSE),"")))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constants'!$B$4:$C$1003,2,FALSE),"")</f>
        <v>Imperial City</v>
      </c>
      <c r="V156" s="33" t="s">
        <v>3369</v>
      </c>
      <c r="Y156" s="65">
        <v>584</v>
      </c>
      <c r="Z156" s="3">
        <f>IF(AND(G156&lt;&gt;"LIBSETS_SETTYPE_BATTLEGROUND",G156&lt;&gt;"LIBSETS_SETTYPE_SPECIAL"),
IF(AND(Y156&lt;&gt;"",ISNUMBER(Y156),NOT(ISNA(Y156))),Y156,
   IF(AND(L156&lt;&gt;"",ISNUMBER(L156),L156&gt;0,NOT(ISNA(L156))),VLOOKUP(L156,'ESO dumped WayshrineInfo'!$K$3:$L$9999,2,FALSE),"")
),"")</f>
        <v>584</v>
      </c>
      <c r="AA156" t="str">
        <f>IF(AND(Z156&lt;&gt;"",ISNUMBER(Z156),NOT(ISNA(Z156))),VLOOKUP(Z156,'ESO zone constants'!$A$3:$D$9999,4,FALSE),"")</f>
        <v>Imperial City</v>
      </c>
      <c r="AB156" s="33" t="s">
        <v>1582</v>
      </c>
      <c r="AC156" s="43"/>
      <c r="AD156" s="43"/>
      <c r="AF156" s="3"/>
      <c r="AG156" t="str">
        <f>IF(AND(AF156&lt;&gt;"",ISNUMBER(AF156),NOT(ISNA(AF156))),VLOOKUP(AF156,'ESO zone constants'!$A$3:$D$9999,4,FALSE),"")</f>
        <v/>
      </c>
      <c r="AH156" s="98"/>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5" t="s">
        <v>2672</v>
      </c>
      <c r="BA156" s="85"/>
      <c r="BB156" s="85"/>
      <c r="BC156" s="21" t="str">
        <f t="shared" si="15"/>
        <v>[184] = {wayshrines={247,247,247,}, dlcId=DLC_IMPERIAL_CITY</v>
      </c>
      <c r="BD156" s="21" t="str">
        <f t="shared" si="16"/>
        <v>, zoneIds={688,584}, veteran=false</v>
      </c>
      <c r="BE156" s="21" t="str">
        <f t="shared" si="17"/>
        <v>, setType=LIBSETS_SETTYPE_DUNGEON</v>
      </c>
      <c r="BF156" s="21" t="str">
        <f t="shared" si="18"/>
        <v>, dropMechanic={LIBSETS_DROP_MECHANIC_GROUP_DUNGEON_BOSS,LIBSETS_DROP_MECHANIC_IMPERIAL_CITY_VAULTS}</v>
      </c>
      <c r="BG156" s="21" t="str">
        <f t="shared" si="19"/>
        <v>}, --Brands of Imperium / Male des Kaiserreichs   [White-Gold Tower, Imperial City]</v>
      </c>
    </row>
    <row r="157" spans="1:59" x14ac:dyDescent="0.25">
      <c r="A157" s="12">
        <v>185</v>
      </c>
      <c r="B157" t="s">
        <v>967</v>
      </c>
      <c r="C157" t="s">
        <v>968</v>
      </c>
      <c r="D157" s="3">
        <f t="shared" si="14"/>
        <v>185</v>
      </c>
      <c r="G157" s="8" t="s">
        <v>1478</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WayshrineInfo'!$K$3:$N$9999,4,FALSE),"")))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constants'!$B$4:$C$1003,2,FALSE),"")</f>
        <v>Imperial City</v>
      </c>
      <c r="V157" s="33" t="s">
        <v>3369</v>
      </c>
      <c r="Y157" s="65">
        <v>584</v>
      </c>
      <c r="Z157" s="3">
        <f>IF(AND(G157&lt;&gt;"LIBSETS_SETTYPE_BATTLEGROUND",G157&lt;&gt;"LIBSETS_SETTYPE_SPECIAL"),
IF(AND(Y157&lt;&gt;"",ISNUMBER(Y157),NOT(ISNA(Y157))),Y157,
   IF(AND(L157&lt;&gt;"",ISNUMBER(L157),L157&gt;0,NOT(ISNA(L157))),VLOOKUP(L157,'ESO dumped WayshrineInfo'!$K$3:$L$9999,2,FALSE),"")
),"")</f>
        <v>584</v>
      </c>
      <c r="AA157" t="str">
        <f>IF(AND(Z157&lt;&gt;"",ISNUMBER(Z157),NOT(ISNA(Z157))),VLOOKUP(Z157,'ESO zone constants'!$A$3:$D$9999,4,FALSE),"")</f>
        <v>Imperial City</v>
      </c>
      <c r="AB157" s="33" t="s">
        <v>1582</v>
      </c>
      <c r="AC157" s="43"/>
      <c r="AD157" s="43"/>
      <c r="AF157" s="3"/>
      <c r="AG157" t="str">
        <f>IF(AND(AF157&lt;&gt;"",ISNUMBER(AF157),NOT(ISNA(AF157))),VLOOKUP(AF157,'ESO zone constants'!$A$3:$D$9999,4,FALSE),"")</f>
        <v/>
      </c>
      <c r="AH157" s="98"/>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5" t="s">
        <v>2672</v>
      </c>
      <c r="BA157" s="85"/>
      <c r="BB157" s="85"/>
      <c r="BC157" s="21" t="str">
        <f t="shared" si="15"/>
        <v>[185] = {wayshrines={247,247,247,}, dlcId=DLC_IMPERIAL_CITY</v>
      </c>
      <c r="BD157" s="21" t="str">
        <f t="shared" si="16"/>
        <v>, zoneIds={688,584}, veteran=false</v>
      </c>
      <c r="BE157" s="21" t="str">
        <f t="shared" si="17"/>
        <v>, setType=LIBSETS_SETTYPE_DUNGEON</v>
      </c>
      <c r="BF157" s="21" t="str">
        <f t="shared" si="18"/>
        <v>, dropMechanic={LIBSETS_DROP_MECHANIC_GROUP_DUNGEON_BOSS,LIBSETS_DROP_MECHANIC_IMPERIAL_CITY_VAULTS}</v>
      </c>
      <c r="BG157" s="21" t="str">
        <f t="shared" si="19"/>
        <v>}, --Spell Power Cure / Magiekraftheilung   [White-Gold Tower, Imperial City]</v>
      </c>
    </row>
    <row r="158" spans="1:59" x14ac:dyDescent="0.25">
      <c r="A158" s="12">
        <v>186</v>
      </c>
      <c r="B158" t="s">
        <v>969</v>
      </c>
      <c r="C158" t="s">
        <v>970</v>
      </c>
      <c r="D158" s="3">
        <f t="shared" si="14"/>
        <v>186</v>
      </c>
      <c r="G158" s="8" t="s">
        <v>1478</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WayshrineInfo'!$K$3:$N$9999,4,FALSE),"")))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constants'!$B$4:$C$1003,2,FALSE),"")</f>
        <v>Included in base game</v>
      </c>
      <c r="V158" s="33" t="s">
        <v>3369</v>
      </c>
      <c r="Y158" s="65"/>
      <c r="Z158" s="3">
        <f>IF(AND(G158&lt;&gt;"LIBSETS_SETTYPE_BATTLEGROUND",G158&lt;&gt;"LIBSETS_SETTYPE_SPECIAL"),
IF(AND(Y158&lt;&gt;"",ISNUMBER(Y158),NOT(ISNA(Y158))),Y158,
   IF(AND(L158&lt;&gt;"",ISNUMBER(L158),L158&gt;0,NOT(ISNA(L158))),VLOOKUP(L158,'ESO dumped WayshrineInfo'!$K$3:$L$9999,2,FALSE),"")
),"")</f>
        <v>58</v>
      </c>
      <c r="AA158" t="str">
        <f>IF(AND(Z158&lt;&gt;"",ISNUMBER(Z158),NOT(ISNA(Z158))),VLOOKUP(Z158,'ESO zone constants'!$A$3:$D$9999,4,FALSE),"")</f>
        <v>Malabal Tor</v>
      </c>
      <c r="AB158" s="33" t="s">
        <v>3369</v>
      </c>
      <c r="AC158" s="43"/>
      <c r="AD158" s="43"/>
      <c r="AE158" s="43"/>
      <c r="AF158" s="3">
        <f>IF(AND(G158&lt;&gt;"LIBSETS_SETTYPE_BATTLEGROUND",G158&lt;&gt;"LIBSETS_SETTYPE_SPECIAL"),
IF(AND(AE158&lt;&gt;"",ISNUMBER(AE158),NOT(ISNA(AE158))),AE158,
   IF(AND(M158&lt;&gt;"",ISNUMBER(M158),M158&gt;0,NOT(ISNA(M158))),VLOOKUP(M158,'ESO dumped WayshrineInfo'!$K$3:$L$9999,2,FALSE),"")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5" t="s">
        <v>2672</v>
      </c>
      <c r="BA158" s="85"/>
      <c r="BB158" s="85"/>
      <c r="BC158" s="21" t="str">
        <f t="shared" si="15"/>
        <v>[186] = {wayshrines={188,188,188,}, dlcId=DLC_BASE_GAME</v>
      </c>
      <c r="BD158" s="21" t="str">
        <f t="shared" si="16"/>
        <v>, zoneIds={131,58,58}, veteran=false</v>
      </c>
      <c r="BE158" s="21" t="str">
        <f t="shared" si="17"/>
        <v>, setType=LIBSETS_SETTYPE_DUNGEON</v>
      </c>
      <c r="BF158" s="21" t="str">
        <f t="shared" si="18"/>
        <v>, dropMechanic={LIBSETS_DROP_MECHANIC_GROUP_DUNGEON_BOSS,LIBSETS_DROP_MECHANIC_GROUP_DUNGEON_BOSS}</v>
      </c>
      <c r="BG158" s="21" t="str">
        <f t="shared" si="19"/>
        <v>}, --Jolting Arms / Rüttelnde Rüstung   [Tempest Island, Malabal Tor, Malabal Tor]</v>
      </c>
    </row>
    <row r="159" spans="1:59" x14ac:dyDescent="0.25">
      <c r="A159" s="12">
        <v>187</v>
      </c>
      <c r="B159" t="s">
        <v>971</v>
      </c>
      <c r="C159" t="s">
        <v>972</v>
      </c>
      <c r="D159" s="3">
        <f t="shared" si="14"/>
        <v>187</v>
      </c>
      <c r="G159" s="8" t="s">
        <v>1481</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WayshrineInfo'!$K$3:$N$9999,4,FALSE),"")))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constants'!$B$4:$C$1003,2,FALSE),"")</f>
        <v>Included in base game</v>
      </c>
      <c r="V159" s="33" t="s">
        <v>1561</v>
      </c>
      <c r="Y159" s="65"/>
      <c r="Z159" s="3">
        <f>IF(AND(G159&lt;&gt;"LIBSETS_SETTYPE_BATTLEGROUND",G159&lt;&gt;"LIBSETS_SETTYPE_SPECIAL"),
IF(AND(Y159&lt;&gt;"",ISNUMBER(Y159),NOT(ISNA(Y159))),Y159,
   IF(AND(L159&lt;&gt;"",ISNUMBER(L159),L159&gt;0,NOT(ISNA(L159))),VLOOKUP(L159,'ESO dumped WayshrineInfo'!$K$3:$L$9999,2,FALSE),"")
),"")</f>
        <v>117</v>
      </c>
      <c r="AA159" t="str">
        <f>IF(AND(Z159&lt;&gt;"",ISNUMBER(Z159),NOT(ISNA(Z159))),VLOOKUP(Z159,'ESO zone constants'!$A$3:$D$9999,4,FALSE),"")</f>
        <v>Shadowfen</v>
      </c>
      <c r="AB159" s="33" t="s">
        <v>1562</v>
      </c>
      <c r="AC159" s="43"/>
      <c r="AD159" s="43"/>
      <c r="AE159" s="43"/>
      <c r="AF159" s="3">
        <f>IF(AND(G159&lt;&gt;"LIBSETS_SETTYPE_BATTLEGROUND",G159&lt;&gt;"LIBSETS_SETTYPE_SPECIAL"),
IF(AND(AE159&lt;&gt;"",ISNUMBER(AE159),NOT(ISNA(AE159))),AE159,
   IF(AND(M159&lt;&gt;"",ISNUMBER(M159),M159&gt;0,NOT(ISNA(M159))),VLOOKUP(M159,'ESO dumped WayshrineInfo'!$K$3:$L$9999,2,FALSE),"")
),"")</f>
        <v>117</v>
      </c>
      <c r="AG159" t="str">
        <f>IF(AND(AF159&lt;&gt;"",ISNUMBER(AF159),NOT(ISNA(AF159))),VLOOKUP(AF159,'ESO zone constants'!$A$3:$D$9999,4,FALSE),"")</f>
        <v>Shadowfen</v>
      </c>
      <c r="AH159" s="44" t="s">
        <v>1563</v>
      </c>
      <c r="AI159" s="43"/>
      <c r="AJ159" s="43"/>
      <c r="AK159" s="3">
        <f>IF(AND(G159&lt;&gt;"LIBSETS_SETTYPE_BATTLEGROUND",G159&lt;&gt;"LIBSETS_SETTYPE_SPECIAL"),IF(AL159&lt;&gt;"",VLOOKUP(AL159,'ESO zone constants'!$D$3:$H$4953,5,FALSE),""),"")</f>
        <v>117</v>
      </c>
      <c r="AL159" t="s">
        <v>114</v>
      </c>
      <c r="AM159" s="44" t="s">
        <v>1564</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5" t="s">
        <v>2673</v>
      </c>
      <c r="BA159" s="85"/>
      <c r="BB159" s="85"/>
      <c r="BC159" s="21" t="str">
        <f t="shared" si="15"/>
        <v>[187] = {wayshrines={48,48,48,}, dlcId=DLC_BASE_GAME</v>
      </c>
      <c r="BD159" s="21" t="str">
        <f t="shared" si="16"/>
        <v>, zoneIds={117,117,117,117}, veteran=false</v>
      </c>
      <c r="BE159" s="21" t="str">
        <f t="shared" si="17"/>
        <v>, setType=LIBSETS_SETTYPE_OVERLAND</v>
      </c>
      <c r="BF159" s="21" t="str">
        <f t="shared" si="18"/>
        <v>, isProcSetAllowedInPvP=1, dropMechanic={LIBSETS_DROP_MECHANIC_OVERLAND_BOSS_DELVE,LIBSETS_DROP_MECHANIC_OVERLAND_WORLDBOSS,LIBSETS_DROP_MECHANIC_OVERLAND_BOSS_PUBLIC_DUNGEON,LIBSETS_DROP_MECHANIC_OVERLAND_CHEST}</v>
      </c>
      <c r="BG159" s="21" t="str">
        <f t="shared" si="19"/>
        <v>}, --Swamp Raider / Sumpfräuber   [Shadowfen, Shadowfen, Shadowfen, Shadowfen]</v>
      </c>
    </row>
    <row r="160" spans="1:59" x14ac:dyDescent="0.25">
      <c r="A160" s="12">
        <v>188</v>
      </c>
      <c r="B160" t="s">
        <v>973</v>
      </c>
      <c r="C160" t="s">
        <v>974</v>
      </c>
      <c r="D160" s="3">
        <f t="shared" si="14"/>
        <v>188</v>
      </c>
      <c r="G160" s="8" t="s">
        <v>1478</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WayshrineInfo'!$K$3:$N$9999,4,FALSE),"")))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constants'!$B$4:$C$1003,2,FALSE),"")</f>
        <v>Included in base game</v>
      </c>
      <c r="V160" s="33" t="s">
        <v>3369</v>
      </c>
      <c r="Y160" s="65"/>
      <c r="Z160" s="3">
        <f>IF(AND(G160&lt;&gt;"LIBSETS_SETTYPE_BATTLEGROUND",G160&lt;&gt;"LIBSETS_SETTYPE_SPECIAL"),
IF(AND(Y160&lt;&gt;"",ISNUMBER(Y160),NOT(ISNA(Y160))),Y160,
   IF(AND(L160&lt;&gt;"",ISNUMBER(L160),L160&gt;0,NOT(ISNA(L160))),VLOOKUP(L160,'ESO dumped WayshrineInfo'!$K$3:$L$9999,2,FALSE),"")
),"")</f>
        <v>58</v>
      </c>
      <c r="AA160" t="str">
        <f>IF(AND(Z160&lt;&gt;"",ISNUMBER(Z160),NOT(ISNA(Z160))),VLOOKUP(Z160,'ESO zone constants'!$A$3:$D$9999,4,FALSE),"")</f>
        <v>Malabal Tor</v>
      </c>
      <c r="AB160" s="33" t="s">
        <v>3369</v>
      </c>
      <c r="AC160" s="43"/>
      <c r="AD160" s="43"/>
      <c r="AE160" s="43"/>
      <c r="AF160" s="3">
        <f>IF(AND(G160&lt;&gt;"LIBSETS_SETTYPE_BATTLEGROUND",G160&lt;&gt;"LIBSETS_SETTYPE_SPECIAL"),
IF(AND(AE160&lt;&gt;"",ISNUMBER(AE160),NOT(ISNA(AE160))),AE160,
   IF(AND(M160&lt;&gt;"",ISNUMBER(M160),M160&gt;0,NOT(ISNA(M160))),VLOOKUP(M160,'ESO dumped WayshrineInfo'!$K$3:$L$9999,2,FALSE),"")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5" t="s">
        <v>2672</v>
      </c>
      <c r="BA160" s="85"/>
      <c r="BB160" s="85"/>
      <c r="BC160" s="21" t="str">
        <f t="shared" si="15"/>
        <v>[188] = {wayshrines={188,188,188,}, dlcId=DLC_BASE_GAME</v>
      </c>
      <c r="BD160" s="21" t="str">
        <f t="shared" si="16"/>
        <v>, zoneIds={131,58,58}, veteran=false</v>
      </c>
      <c r="BE160" s="21" t="str">
        <f t="shared" si="17"/>
        <v>, setType=LIBSETS_SETTYPE_DUNGEON</v>
      </c>
      <c r="BF160" s="21" t="str">
        <f t="shared" si="18"/>
        <v>, dropMechanic={LIBSETS_DROP_MECHANIC_GROUP_DUNGEON_BOSS,LIBSETS_DROP_MECHANIC_GROUP_DUNGEON_BOSS}</v>
      </c>
      <c r="BG160" s="21" t="str">
        <f t="shared" si="19"/>
        <v>}, --Storm Master / Sturmmeister   [Tempest Island, Malabal Tor, Malabal Tor]</v>
      </c>
    </row>
    <row r="161" spans="1:59" x14ac:dyDescent="0.25">
      <c r="A161" s="12">
        <v>190</v>
      </c>
      <c r="B161" t="s">
        <v>975</v>
      </c>
      <c r="C161" t="s">
        <v>976</v>
      </c>
      <c r="D161" s="3">
        <f t="shared" si="14"/>
        <v>190</v>
      </c>
      <c r="G161" s="8" t="s">
        <v>1478</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WayshrineInfo'!$K$3:$N$9999,4,FALSE),"")))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constants'!$B$4:$C$1003,2,FALSE),"")</f>
        <v>Imperial City</v>
      </c>
      <c r="V161" s="33" t="s">
        <v>3369</v>
      </c>
      <c r="Y161" s="65">
        <v>584</v>
      </c>
      <c r="Z161" s="3">
        <f>IF(AND(G161&lt;&gt;"LIBSETS_SETTYPE_BATTLEGROUND",G161&lt;&gt;"LIBSETS_SETTYPE_SPECIAL"),
IF(AND(Y161&lt;&gt;"",ISNUMBER(Y161),NOT(ISNA(Y161))),Y161,
   IF(AND(L161&lt;&gt;"",ISNUMBER(L161),L161&gt;0,NOT(ISNA(L161))),VLOOKUP(L161,'ESO dumped WayshrineInfo'!$K$3:$L$9999,2,FALSE),"")
),"")</f>
        <v>584</v>
      </c>
      <c r="AA161" t="str">
        <f>IF(AND(Z161&lt;&gt;"",ISNUMBER(Z161),NOT(ISNA(Z161))),VLOOKUP(Z161,'ESO zone constants'!$A$3:$D$9999,4,FALSE),"")</f>
        <v>Imperial City</v>
      </c>
      <c r="AB161" s="33" t="s">
        <v>1582</v>
      </c>
      <c r="AC161" s="43"/>
      <c r="AD161" s="43"/>
      <c r="AE161" s="43"/>
      <c r="AF161" s="3"/>
      <c r="AG161" t="str">
        <f>IF(AND(AF161&lt;&gt;"",ISNUMBER(AF161),NOT(ISNA(AF161))),VLOOKUP(AF161,'ESO zone constants'!$A$3:$D$9999,4,FALSE),"")</f>
        <v/>
      </c>
      <c r="AH161" s="98"/>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5" t="s">
        <v>2672</v>
      </c>
      <c r="BA161" s="85"/>
      <c r="BB161" s="85"/>
      <c r="BC161" s="21" t="str">
        <f t="shared" si="15"/>
        <v>[190] = {wayshrines={236,236,236,}, dlcId=DLC_IMPERIAL_CITY</v>
      </c>
      <c r="BD161" s="21" t="str">
        <f t="shared" si="16"/>
        <v>, zoneIds={678,584}, veteran=false</v>
      </c>
      <c r="BE161" s="21" t="str">
        <f t="shared" si="17"/>
        <v>, setType=LIBSETS_SETTYPE_DUNGEON</v>
      </c>
      <c r="BF161" s="21" t="str">
        <f t="shared" si="18"/>
        <v>, dropMechanic={LIBSETS_DROP_MECHANIC_GROUP_DUNGEON_BOSS,LIBSETS_DROP_MECHANIC_IMPERIAL_CITY_VAULTS}</v>
      </c>
      <c r="BG161" s="21" t="str">
        <f t="shared" si="19"/>
        <v>}, --Scathing Mage / Verletzender Magier   [Imperial City Prison, Imperial City]</v>
      </c>
    </row>
    <row r="162" spans="1:59" x14ac:dyDescent="0.25">
      <c r="A162" s="12">
        <v>193</v>
      </c>
      <c r="B162" t="s">
        <v>977</v>
      </c>
      <c r="C162" t="s">
        <v>978</v>
      </c>
      <c r="D162" s="3">
        <f t="shared" si="14"/>
        <v>193</v>
      </c>
      <c r="G162" s="8" t="s">
        <v>1478</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WayshrineInfo'!$K$3:$N$9999,4,FALSE),"")))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constants'!$B$4:$C$1003,2,FALSE),"")</f>
        <v>Included in base game</v>
      </c>
      <c r="V162" s="33" t="s">
        <v>3369</v>
      </c>
      <c r="Y162" s="65"/>
      <c r="Z162" s="3">
        <f>IF(AND(G162&lt;&gt;"LIBSETS_SETTYPE_BATTLEGROUND",G162&lt;&gt;"LIBSETS_SETTYPE_SPECIAL"),
IF(AND(Y162&lt;&gt;"",ISNUMBER(Y162),NOT(ISNA(Y162))),Y162,
   IF(AND(L162&lt;&gt;"",ISNUMBER(L162),L162&gt;0,NOT(ISNA(L162))),VLOOKUP(L162,'ESO dumped WayshrineInfo'!$K$3:$L$9999,2,FALSE),"")
),"")</f>
        <v>58</v>
      </c>
      <c r="AA162" t="str">
        <f>IF(AND(Z162&lt;&gt;"",ISNUMBER(Z162),NOT(ISNA(Z162))),VLOOKUP(Z162,'ESO zone constants'!$A$3:$D$9999,4,FALSE),"")</f>
        <v>Malabal Tor</v>
      </c>
      <c r="AB162" s="33" t="s">
        <v>3369</v>
      </c>
      <c r="AC162" s="43"/>
      <c r="AD162" s="43"/>
      <c r="AE162" s="43"/>
      <c r="AF162" s="3">
        <f>IF(AND(G162&lt;&gt;"LIBSETS_SETTYPE_BATTLEGROUND",G162&lt;&gt;"LIBSETS_SETTYPE_SPECIAL"),
IF(AND(AE162&lt;&gt;"",ISNUMBER(AE162),NOT(ISNA(AE162))),AE162,
   IF(AND(M162&lt;&gt;"",ISNUMBER(M162),M162&gt;0,NOT(ISNA(M162))),VLOOKUP(M162,'ESO dumped WayshrineInfo'!$K$3:$L$9999,2,FALSE),"")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5" t="s">
        <v>2672</v>
      </c>
      <c r="BA162" s="85"/>
      <c r="BB162" s="85"/>
      <c r="BC162" s="21" t="str">
        <f t="shared" si="15"/>
        <v>[193] = {wayshrines={188,188,188,}, dlcId=DLC_BASE_GAME</v>
      </c>
      <c r="BD162" s="21" t="str">
        <f t="shared" si="16"/>
        <v>, zoneIds={131,58,58}, veteran=false</v>
      </c>
      <c r="BE162" s="21" t="str">
        <f t="shared" si="17"/>
        <v>, setType=LIBSETS_SETTYPE_DUNGEON</v>
      </c>
      <c r="BF162" s="21" t="str">
        <f t="shared" si="18"/>
        <v>, dropMechanic={LIBSETS_DROP_MECHANIC_GROUP_DUNGEON_BOSS,LIBSETS_DROP_MECHANIC_GROUP_DUNGEON_BOSS}</v>
      </c>
      <c r="BG162" s="21" t="str">
        <f t="shared" si="19"/>
        <v>}, --Overwhelming Surge / Überwältigende Woge   [Tempest Island, Malabal Tor, Malabal Tor]</v>
      </c>
    </row>
    <row r="163" spans="1:59" x14ac:dyDescent="0.25">
      <c r="A163" s="12">
        <v>194</v>
      </c>
      <c r="B163" t="s">
        <v>979</v>
      </c>
      <c r="C163" t="s">
        <v>980</v>
      </c>
      <c r="D163" s="3">
        <f t="shared" si="14"/>
        <v>194</v>
      </c>
      <c r="G163" s="8" t="s">
        <v>1478</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WayshrineInfo'!$K$3:$N$9999,4,FALSE),"")))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constants'!$B$4:$C$1003,2,FALSE),"")</f>
        <v>Included in base game</v>
      </c>
      <c r="V163" s="33" t="s">
        <v>3369</v>
      </c>
      <c r="Y163" s="65">
        <v>933</v>
      </c>
      <c r="Z163" s="3">
        <f>IF(AND(G163&lt;&gt;"LIBSETS_SETTYPE_BATTLEGROUND",G163&lt;&gt;"LIBSETS_SETTYPE_SPECIAL"),
IF(AND(Y163&lt;&gt;"",ISNUMBER(Y163),NOT(ISNA(Y163))),Y163,
   IF(AND(L163&lt;&gt;"",ISNUMBER(L163),L163&gt;0,NOT(ISNA(L163))),VLOOKUP(L163,'ESO dumped WayshrineInfo'!$K$3:$L$9999,2,FALSE),"")
),"")</f>
        <v>933</v>
      </c>
      <c r="AA163" t="str">
        <f>IF(AND(Z163&lt;&gt;"",ISNUMBER(Z163),NOT(ISNA(Z163))),VLOOKUP(Z163,'ESO zone constants'!$A$3:$D$9999,4,FALSE),"")</f>
        <v>Wayrest Sewers II</v>
      </c>
      <c r="AB163" s="33" t="s">
        <v>3369</v>
      </c>
      <c r="AC163" s="43"/>
      <c r="AD163" s="43"/>
      <c r="AE163" s="43"/>
      <c r="AF163" s="3">
        <f>IF(AND(G163&lt;&gt;"LIBSETS_SETTYPE_BATTLEGROUND",G163&lt;&gt;"LIBSETS_SETTYPE_SPECIAL"),
IF(AND(AE163&lt;&gt;"",ISNUMBER(AE163),NOT(ISNA(AE163))),AE163,
   IF(AND(M163&lt;&gt;"",ISNUMBER(M163),M163&gt;0,NOT(ISNA(M163))),VLOOKUP(M163,'ESO dumped WayshrineInfo'!$K$3:$L$9999,2,FALSE),"")
),"")</f>
        <v>19</v>
      </c>
      <c r="AG163" t="str">
        <f>IF(AND(AF163&lt;&gt;"",ISNUMBER(AF163),NOT(ISNA(AF163))),VLOOKUP(AF163,'ESO zone constants'!$A$3:$D$9999,4,FALSE),"")</f>
        <v>Stormhaven</v>
      </c>
      <c r="AH163" s="98" t="s">
        <v>3369</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5" t="s">
        <v>2672</v>
      </c>
      <c r="BA163" s="85"/>
      <c r="BB163" s="85"/>
      <c r="BC163" s="21" t="str">
        <f t="shared" si="15"/>
        <v>[194] = {wayshrines={189,189,189,}, dlcId=DLC_BASE_GAME</v>
      </c>
      <c r="BD163" s="21" t="str">
        <f t="shared" si="16"/>
        <v>, zoneIds={146,933,19}, veteran=false</v>
      </c>
      <c r="BE163" s="21" t="str">
        <f t="shared" si="17"/>
        <v>, setType=LIBSETS_SETTYPE_DUNGEON</v>
      </c>
      <c r="BF163" s="21" t="str">
        <f t="shared" ref="BF163:BF169" si="20">IF(F163&lt;&gt;"Not in the game (anymore)",IF(AZ163&lt;&gt;"",", isProcSetAllowedInPvP="&amp; AZ163,"")
&amp; IF(F163&lt;&gt;"Not in the game (anymore)",
  IF(V163&lt;&gt;"",", dropMechanic={"&amp;V163&amp;IF(AB163&lt;&gt;"",","&amp;AB163,"")&amp;IF(AH163&lt;&gt;"",","&amp;AH163,"")&amp;IF(AM163&lt;&gt;"",","&amp;AM163,"")&amp;IF(AR163&lt;&gt;"",","&amp;AR163,"")&amp;IF(AW163&lt;&gt;"",","&amp;AW163,"")&amp;"}"
     &amp;IF(OR(W163&lt;&gt;"",AC163&lt;&gt;"",AI163&lt;&gt;"",AN163&lt;&gt;"",AS163&lt;&gt;"",AX163&lt;&gt;"",X163&lt;&gt;"",AD163&lt;&gt;"",AJ163&lt;&gt;"",AO163&lt;&gt;"",AT163&lt;&gt;"",AY163&lt;&gt;""),", dropMechanicDropLocationNames={"
        &amp; IF(OR(W163&lt;&gt;"",AC163&lt;&gt;"",AI163&lt;&gt;"",AN163&lt;&gt;"",AS163&lt;&gt;"",AX163&lt;&gt;""),"['en']={"&amp;IF(W163&lt;&gt;"","'"&amp;W163&amp;"',","'',")&amp;IF(AC163&lt;&gt;"","'"&amp;AC163&amp;"',","'',")&amp;IF(AI163&lt;&gt;"","'"&amp;AI163&amp;"',","'',")&amp;IF(AN163&lt;&gt;"","'"&amp;AN163&amp;"',","'',")&amp;IF(AS163&lt;&gt;"","'"&amp;AS163&amp;"',","'',")&amp;IF(AX163&lt;&gt;"","'"&amp;AX163&amp;"',","'',")&amp;"},","")
        &amp; IF(OR(X163&lt;&gt;"",AD163&lt;&gt;"",AJ163&lt;&gt;"",AO163&lt;&gt;"",AT163&lt;&gt;"",AY163&lt;&gt;""),"['de']={"&amp;IF(X163&lt;&gt;"","'"&amp;X163&amp;"',","'',")&amp;IF(AD163&lt;&gt;"","'"&amp;AD163&amp;"',","'',")&amp;IF(AJ163&lt;&gt;"","'"&amp;AJ163&amp;"',","'',")&amp;IF(AO163&lt;&gt;"","'"&amp;AO163&amp;"',","'',")&amp;IF(AT163&lt;&gt;"","'"&amp;AT163&amp;"',","'',")&amp;IF(AY163&lt;&gt;"","'"&amp;AY163&amp;"',","'',")&amp;"},","")
     &amp; "}",""),"")),"")</f>
        <v>, dropMechanic={LIBSETS_DROP_MECHANIC_GROUP_DUNGEON_BOSS,LIBSETS_DROP_MECHANIC_GROUP_DUNGEON_BOSS,LIBSETS_DROP_MECHANIC_GROUP_DUNGEON_BOSS}</v>
      </c>
      <c r="BG163" s="21" t="str">
        <f t="shared" si="19"/>
        <v>}, --Combat Physician / Feldarzt   [Wayrest Sewers I, Wayrest Sewers II, Stormhaven]</v>
      </c>
    </row>
    <row r="164" spans="1:59" x14ac:dyDescent="0.25">
      <c r="A164" s="12">
        <v>195</v>
      </c>
      <c r="B164" t="s">
        <v>981</v>
      </c>
      <c r="C164" t="s">
        <v>982</v>
      </c>
      <c r="D164" s="3">
        <f t="shared" si="14"/>
        <v>195</v>
      </c>
      <c r="G164" s="8" t="s">
        <v>1478</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WayshrineInfo'!$K$3:$N$9999,4,FALSE),"")))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constants'!$B$4:$C$1003,2,FALSE),"")</f>
        <v>Imperial City</v>
      </c>
      <c r="V164" s="33" t="s">
        <v>3369</v>
      </c>
      <c r="Y164" s="65">
        <v>584</v>
      </c>
      <c r="Z164" s="3">
        <f>IF(AND(G164&lt;&gt;"LIBSETS_SETTYPE_BATTLEGROUND",G164&lt;&gt;"LIBSETS_SETTYPE_SPECIAL"),
IF(AND(Y164&lt;&gt;"",ISNUMBER(Y164),NOT(ISNA(Y164))),Y164,
   IF(AND(L164&lt;&gt;"",ISNUMBER(L164),L164&gt;0,NOT(ISNA(L164))),VLOOKUP(L164,'ESO dumped WayshrineInfo'!$K$3:$L$9999,2,FALSE),"")
),"")</f>
        <v>584</v>
      </c>
      <c r="AA164" t="str">
        <f>IF(AND(Z164&lt;&gt;"",ISNUMBER(Z164),NOT(ISNA(Z164))),VLOOKUP(Z164,'ESO zone constants'!$A$3:$D$9999,4,FALSE),"")</f>
        <v>Imperial City</v>
      </c>
      <c r="AB164" s="33" t="s">
        <v>1582</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5" t="s">
        <v>2672</v>
      </c>
      <c r="BA164" s="85"/>
      <c r="BB164" s="85"/>
      <c r="BC164" s="21" t="str">
        <f t="shared" si="15"/>
        <v>[195] = {wayshrines={236,236,236,}, dlcId=DLC_IMPERIAL_CITY</v>
      </c>
      <c r="BD164" s="21" t="str">
        <f t="shared" si="16"/>
        <v>, zoneIds={678,584}, veteran=false</v>
      </c>
      <c r="BE164" s="21" t="str">
        <f t="shared" si="17"/>
        <v>, setType=LIBSETS_SETTYPE_DUNGEON</v>
      </c>
      <c r="BF164" s="21" t="str">
        <f t="shared" si="20"/>
        <v>, dropMechanic={LIBSETS_DROP_MECHANIC_GROUP_DUNGEON_BOSS,LIBSETS_DROP_MECHANIC_IMPERIAL_CITY_VAULTS}</v>
      </c>
      <c r="BG164" s="21" t="str">
        <f t="shared" si="19"/>
        <v>}, --Sheer Venom / Reingift   [Imperial City Prison, Imperial City]</v>
      </c>
    </row>
    <row r="165" spans="1:59" x14ac:dyDescent="0.25">
      <c r="A165" s="12">
        <v>196</v>
      </c>
      <c r="B165" t="s">
        <v>983</v>
      </c>
      <c r="C165" t="s">
        <v>984</v>
      </c>
      <c r="D165" s="3">
        <f t="shared" si="14"/>
        <v>196</v>
      </c>
      <c r="G165" s="8" t="s">
        <v>1478</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WayshrineInfo'!$K$3:$N$9999,4,FALSE),"")))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constants'!$B$4:$C$1003,2,FALSE),"")</f>
        <v>Imperial City</v>
      </c>
      <c r="V165" s="33" t="s">
        <v>3369</v>
      </c>
      <c r="Y165" s="65">
        <v>584</v>
      </c>
      <c r="Z165" s="3">
        <f>IF(AND(G165&lt;&gt;"LIBSETS_SETTYPE_BATTLEGROUND",G165&lt;&gt;"LIBSETS_SETTYPE_SPECIAL"),
IF(AND(Y165&lt;&gt;"",ISNUMBER(Y165),NOT(ISNA(Y165))),Y165,
   IF(AND(L165&lt;&gt;"",ISNUMBER(L165),L165&gt;0,NOT(ISNA(L165))),VLOOKUP(L165,'ESO dumped WayshrineInfo'!$K$3:$L$9999,2,FALSE),"")
),"")</f>
        <v>584</v>
      </c>
      <c r="AA165" t="str">
        <f>IF(AND(Z165&lt;&gt;"",ISNUMBER(Z165),NOT(ISNA(Z165))),VLOOKUP(Z165,'ESO zone constants'!$A$3:$D$9999,4,FALSE),"")</f>
        <v>Imperial City</v>
      </c>
      <c r="AB165" s="33" t="s">
        <v>1582</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5" t="s">
        <v>2672</v>
      </c>
      <c r="BA165" s="85"/>
      <c r="BB165" s="85"/>
      <c r="BC165" s="21" t="str">
        <f t="shared" si="15"/>
        <v>[196] = {wayshrines={236,236,236,}, dlcId=DLC_IMPERIAL_CITY</v>
      </c>
      <c r="BD165" s="21" t="str">
        <f t="shared" si="16"/>
        <v>, zoneIds={678,584}, veteran=false</v>
      </c>
      <c r="BE165" s="21" t="str">
        <f t="shared" si="17"/>
        <v>, setType=LIBSETS_SETTYPE_DUNGEON</v>
      </c>
      <c r="BF165" s="21" t="str">
        <f t="shared" si="20"/>
        <v>, dropMechanic={LIBSETS_DROP_MECHANIC_GROUP_DUNGEON_BOSS,LIBSETS_DROP_MECHANIC_IMPERIAL_CITY_VAULTS}</v>
      </c>
      <c r="BG165" s="21" t="str">
        <f t="shared" si="19"/>
        <v>}, --Leeching Plate / Auslaugende Rüstung   [Imperial City Prison, Imperial City]</v>
      </c>
    </row>
    <row r="166" spans="1:59" x14ac:dyDescent="0.25">
      <c r="A166" s="12">
        <v>197</v>
      </c>
      <c r="B166" t="s">
        <v>985</v>
      </c>
      <c r="C166" t="s">
        <v>986</v>
      </c>
      <c r="D166" s="3">
        <f t="shared" si="14"/>
        <v>197</v>
      </c>
      <c r="G166" s="8" t="s">
        <v>1478</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WayshrineInfo'!$K$3:$N$9999,4,FALSE),"")))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constants'!$B$4:$C$1003,2,FALSE),"")</f>
        <v>Included in base game</v>
      </c>
      <c r="V166" s="33" t="s">
        <v>3369</v>
      </c>
      <c r="Y166" s="65">
        <v>935</v>
      </c>
      <c r="Z166" s="3">
        <f>IF(AND(G166&lt;&gt;"LIBSETS_SETTYPE_BATTLEGROUND",G166&lt;&gt;"LIBSETS_SETTYPE_SPECIAL"),
IF(AND(Y166&lt;&gt;"",ISNUMBER(Y166),NOT(ISNA(Y166))),Y166,
   IF(AND(L166&lt;&gt;"",ISNUMBER(L166),L166&gt;0,NOT(ISNA(L166))),VLOOKUP(L166,'ESO dumped WayshrineInfo'!$K$3:$L$9999,2,FALSE),"")
),"")</f>
        <v>935</v>
      </c>
      <c r="AA166" t="str">
        <f>IF(AND(Z166&lt;&gt;"",ISNUMBER(Z166),NOT(ISNA(Z166))),VLOOKUP(Z166,'ESO zone constants'!$A$3:$D$9999,4,FALSE),"")</f>
        <v>The Banished Cells II</v>
      </c>
      <c r="AB166" s="33" t="s">
        <v>3369</v>
      </c>
      <c r="AC166" s="43"/>
      <c r="AD166" s="43"/>
      <c r="AE166" s="43"/>
      <c r="AF166" s="3">
        <f>IF(AND(G166&lt;&gt;"LIBSETS_SETTYPE_BATTLEGROUND",G166&lt;&gt;"LIBSETS_SETTYPE_SPECIAL"),
IF(AND(AE166&lt;&gt;"",ISNUMBER(AE166),NOT(ISNA(AE166))),AE166,
   IF(AND(M166&lt;&gt;"",ISNUMBER(M166),M166&gt;0,NOT(ISNA(M166))),VLOOKUP(M166,'ESO dumped WayshrineInfo'!$K$3:$L$9999,2,FALSE),"")
),"")</f>
        <v>381</v>
      </c>
      <c r="AG166" t="str">
        <f>IF(AND(AF166&lt;&gt;"",ISNUMBER(AF166),NOT(ISNA(AF166))),VLOOKUP(AF166,'ESO zone constants'!$A$3:$D$9999,4,FALSE),"")</f>
        <v>Auridon</v>
      </c>
      <c r="AH166" s="98" t="s">
        <v>3369</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5" t="s">
        <v>2672</v>
      </c>
      <c r="BA166" s="85"/>
      <c r="BB166" s="85"/>
      <c r="BC166" s="21" t="str">
        <f t="shared" si="15"/>
        <v>[197] = {wayshrines={194,194,194,}, dlcId=DLC_BASE_GAME</v>
      </c>
      <c r="BD166" s="21" t="str">
        <f t="shared" si="16"/>
        <v>, zoneIds={380,935,381}, veteran=false</v>
      </c>
      <c r="BE166" s="21" t="str">
        <f t="shared" si="17"/>
        <v>, setType=LIBSETS_SETTYPE_DUNGEON</v>
      </c>
      <c r="BF166" s="21" t="str">
        <f t="shared" si="20"/>
        <v>, dropMechanic={LIBSETS_DROP_MECHANIC_GROUP_DUNGEON_BOSS,LIBSETS_DROP_MECHANIC_GROUP_DUNGEON_BOSS,LIBSETS_DROP_MECHANIC_GROUP_DUNGEON_BOSS}</v>
      </c>
      <c r="BG166" s="21" t="str">
        <f t="shared" si="19"/>
        <v>}, --Tormentor / Quälender   [The Banished Cells I, The Banished Cells II, Auridon]</v>
      </c>
    </row>
    <row r="167" spans="1:59" x14ac:dyDescent="0.25">
      <c r="A167" s="12">
        <v>198</v>
      </c>
      <c r="B167" t="s">
        <v>987</v>
      </c>
      <c r="C167" t="s">
        <v>988</v>
      </c>
      <c r="D167" s="3">
        <f t="shared" si="14"/>
        <v>198</v>
      </c>
      <c r="G167" s="8" t="s">
        <v>1478</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WayshrineInfo'!$K$3:$N$9999,4,FALSE),"")))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constants'!$B$4:$C$1003,2,FALSE),"")</f>
        <v>Imperial City</v>
      </c>
      <c r="V167" s="33" t="s">
        <v>3369</v>
      </c>
      <c r="Y167" s="65">
        <v>584</v>
      </c>
      <c r="Z167" s="3">
        <f>IF(AND(G167&lt;&gt;"LIBSETS_SETTYPE_BATTLEGROUND",G167&lt;&gt;"LIBSETS_SETTYPE_SPECIAL"),
IF(AND(Y167&lt;&gt;"",ISNUMBER(Y167),NOT(ISNA(Y167))),Y167,
   IF(AND(L167&lt;&gt;"",ISNUMBER(L167),L167&gt;0,NOT(ISNA(L167))),VLOOKUP(L167,'ESO dumped WayshrineInfo'!$K$3:$L$9999,2,FALSE),"")
),"")</f>
        <v>584</v>
      </c>
      <c r="AA167" t="str">
        <f>IF(AND(Z167&lt;&gt;"",ISNUMBER(Z167),NOT(ISNA(Z167))),VLOOKUP(Z167,'ESO zone constants'!$A$3:$D$9999,4,FALSE),"")</f>
        <v>Imperial City</v>
      </c>
      <c r="AB167" s="33" t="s">
        <v>1582</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5" t="s">
        <v>2672</v>
      </c>
      <c r="BA167" s="85"/>
      <c r="BB167" s="85"/>
      <c r="BC167" s="21" t="str">
        <f t="shared" si="15"/>
        <v>[198] = {wayshrines={247,247,247,}, dlcId=DLC_IMPERIAL_CITY</v>
      </c>
      <c r="BD167" s="21" t="str">
        <f t="shared" si="16"/>
        <v>, zoneIds={688,584}, veteran=false</v>
      </c>
      <c r="BE167" s="21" t="str">
        <f t="shared" si="17"/>
        <v>, setType=LIBSETS_SETTYPE_DUNGEON</v>
      </c>
      <c r="BF167" s="21" t="str">
        <f t="shared" si="20"/>
        <v>, dropMechanic={LIBSETS_DROP_MECHANIC_GROUP_DUNGEON_BOSS,LIBSETS_DROP_MECHANIC_IMPERIAL_CITY_VAULTS}</v>
      </c>
      <c r="BG167" s="21" t="str">
        <f t="shared" si="19"/>
        <v>}, --Essence Thief / Essenzdieb   [White-Gold Tower, Imperial City]</v>
      </c>
    </row>
    <row r="168" spans="1:59" x14ac:dyDescent="0.25">
      <c r="A168" s="12">
        <v>199</v>
      </c>
      <c r="B168" t="s">
        <v>989</v>
      </c>
      <c r="C168" t="s">
        <v>990</v>
      </c>
      <c r="D168" s="3">
        <f t="shared" si="14"/>
        <v>199</v>
      </c>
      <c r="G168" s="8" t="s">
        <v>1479</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WayshrineInfo'!$K$3:$N$9999,4,FALSE),"")))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constants'!$B$4:$C$1003,2,FALSE),"")</f>
        <v>Imperial City</v>
      </c>
      <c r="V168" s="33" t="s">
        <v>2803</v>
      </c>
      <c r="Y168" s="65"/>
      <c r="Z168" s="3" t="str">
        <f>IF(AND(G168&lt;&gt;"LIBSETS_SETTYPE_BATTLEGROUND",G168&lt;&gt;"LIBSETS_SETTYPE_SPECIAL"),
IF(AND(Y168&lt;&gt;"",ISNUMBER(Y168),NOT(ISNA(Y168))),Y168,
   IF(AND(L168&lt;&gt;"",ISNUMBER(L168),L168&gt;0,NOT(ISNA(L168))),VLOOKUP(L168,'ESO dumped WayshrineInfo'!$K$3:$L$9999,2,FALSE),"")
),"")</f>
        <v/>
      </c>
      <c r="AA168" t="str">
        <f>IF(AND(Z168&lt;&gt;"",ISNUMBER(Z168),NOT(ISNA(Z168))),VLOOKUP(Z168,'ESO zone constants'!$A$3:$D$9999,4,FALSE),"")</f>
        <v/>
      </c>
      <c r="AC168" s="43" t="str">
        <f>IF(AB168&lt;&gt;"",IF(AB168&lt;&gt;"LIBSETS_DROP_MECHANIC_MONSTER_NAME",VLOOKUP(AB168,'LibSets constants'!$I$4:$L$1003,3,FALSE),""),"")</f>
        <v/>
      </c>
      <c r="AD168" s="43" t="str">
        <f>IF(AB168&lt;&gt;"",IF(AB168&lt;&gt;"LIBSETS_DROP_MECHANIC_MONSTER_NAME",VLOOKUP(AB168,'LibSets constants'!$I$4:$L$1003,4,FALSE),""),"")</f>
        <v/>
      </c>
      <c r="AE168" s="43"/>
      <c r="AF168" s="3" t="str">
        <f>IF(AND(G168&lt;&gt;"LIBSETS_SETTYPE_BATTLEGROUND",G168&lt;&gt;"LIBSETS_SETTYPE_SPECIAL"),
IF(AND(AE168&lt;&gt;"",ISNUMBER(AE168),NOT(ISNA(AE168))),AE168,
   IF(AND(M168&lt;&gt;"",ISNUMBER(M168),M168&gt;0,NOT(ISNA(M168))),VLOOKUP(M168,'ESO dumped WayshrineInfo'!$K$3:$L$9999,2,FALSE),"")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5" t="s">
        <v>2673</v>
      </c>
      <c r="BA168" s="85"/>
      <c r="BB168" s="85"/>
      <c r="BC168" s="21" t="str">
        <f t="shared" si="15"/>
        <v>[199] = {wayshrines={-1,-1,-1,}, dlcId=DLC_IMPERIAL_CITY</v>
      </c>
      <c r="BD168" s="21" t="str">
        <f t="shared" si="16"/>
        <v>, zoneIds={643}, veteran=false</v>
      </c>
      <c r="BE168" s="21" t="str">
        <f t="shared" si="17"/>
        <v>, setType=LIBSETS_SETTYPE_IMPERIALCITY</v>
      </c>
      <c r="BF168" s="21" t="str">
        <f t="shared" si="20"/>
        <v>, isProcSetAllowedInPvP=1, dropMechanic={LIBSETS_DROP_MECHANIC_TELVAR_EQUIPMENT_LOCKBOX_MERCHANT}</v>
      </c>
      <c r="BG168" s="21" t="str">
        <f t="shared" si="19"/>
        <v>}, --Shield Breaker / Schildbrecher   [Imperial Sewers]</v>
      </c>
    </row>
    <row r="169" spans="1:59" x14ac:dyDescent="0.25">
      <c r="A169" s="12">
        <v>200</v>
      </c>
      <c r="B169" t="s">
        <v>991</v>
      </c>
      <c r="C169" t="s">
        <v>992</v>
      </c>
      <c r="D169" s="3">
        <f t="shared" si="14"/>
        <v>200</v>
      </c>
      <c r="G169" s="8" t="s">
        <v>1479</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WayshrineInfo'!$K$3:$N$9999,4,FALSE),"")))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constants'!$B$4:$C$1003,2,FALSE),"")</f>
        <v>Imperial City</v>
      </c>
      <c r="V169" s="33" t="s">
        <v>2803</v>
      </c>
      <c r="Y169" s="65"/>
      <c r="Z169" s="3" t="str">
        <f>IF(AND(G169&lt;&gt;"LIBSETS_SETTYPE_BATTLEGROUND",G169&lt;&gt;"LIBSETS_SETTYPE_SPECIAL"),
IF(AND(Y169&lt;&gt;"",ISNUMBER(Y169),NOT(ISNA(Y169))),Y169,
   IF(AND(L169&lt;&gt;"",ISNUMBER(L169),L169&gt;0,NOT(ISNA(L169))),VLOOKUP(L169,'ESO dumped WayshrineInfo'!$K$3:$L$9999,2,FALSE),"")
),"")</f>
        <v/>
      </c>
      <c r="AA169" t="str">
        <f>IF(AND(Z169&lt;&gt;"",ISNUMBER(Z169),NOT(ISNA(Z169))),VLOOKUP(Z169,'ESO zone constants'!$A$3:$D$9999,4,FALSE),"")</f>
        <v/>
      </c>
      <c r="AC169" s="43" t="str">
        <f>IF(AB169&lt;&gt;"",IF(AB169&lt;&gt;"LIBSETS_DROP_MECHANIC_MONSTER_NAME",VLOOKUP(AB169,'LibSets constants'!$I$4:$L$1003,3,FALSE),""),"")</f>
        <v/>
      </c>
      <c r="AD169" s="43" t="str">
        <f>IF(AB169&lt;&gt;"",IF(AB169&lt;&gt;"LIBSETS_DROP_MECHANIC_MONSTER_NAME",VLOOKUP(AB169,'LibSets constants'!$I$4:$L$1003,4,FALSE),""),"")</f>
        <v/>
      </c>
      <c r="AE169" s="43"/>
      <c r="AF169" s="3" t="str">
        <f>IF(AND(G169&lt;&gt;"LIBSETS_SETTYPE_BATTLEGROUND",G169&lt;&gt;"LIBSETS_SETTYPE_SPECIAL"),
IF(AND(AE169&lt;&gt;"",ISNUMBER(AE169),NOT(ISNA(AE169))),AE169,
   IF(AND(M169&lt;&gt;"",ISNUMBER(M169),M169&gt;0,NOT(ISNA(M169))),VLOOKUP(M169,'ESO dumped WayshrineInfo'!$K$3:$L$9999,2,FALSE),"")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5" t="s">
        <v>2672</v>
      </c>
      <c r="BA169" s="85"/>
      <c r="BB169" s="85"/>
      <c r="BC169" s="21" t="str">
        <f t="shared" si="15"/>
        <v>[200] = {wayshrines={-1,-1,-1,}, dlcId=DLC_IMPERIAL_CITY</v>
      </c>
      <c r="BD169" s="21" t="str">
        <f t="shared" si="16"/>
        <v>, zoneIds={643}, veteran=false</v>
      </c>
      <c r="BE169" s="21" t="str">
        <f t="shared" si="17"/>
        <v>, setType=LIBSETS_SETTYPE_IMPERIALCITY</v>
      </c>
      <c r="BF169" s="21" t="str">
        <f t="shared" si="20"/>
        <v>, dropMechanic={LIBSETS_DROP_MECHANIC_TELVAR_EQUIPMENT_LOCKBOX_MERCHANT}</v>
      </c>
      <c r="BG169" s="21" t="str">
        <f t="shared" si="19"/>
        <v>}, --Phoenix / Phönix   [Imperial Sewers]</v>
      </c>
    </row>
    <row r="170" spans="1:59" x14ac:dyDescent="0.25">
      <c r="A170" s="12">
        <v>201</v>
      </c>
      <c r="B170" t="s">
        <v>993</v>
      </c>
      <c r="C170" t="s">
        <v>994</v>
      </c>
      <c r="D170" s="3">
        <f t="shared" si="14"/>
        <v>201</v>
      </c>
      <c r="G170" s="8" t="s">
        <v>1479</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WayshrineInfo'!$K$3:$N$9999,4,FALSE),"")))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constants'!$B$4:$C$1003,2,FALSE),"")</f>
        <v>Imperial City</v>
      </c>
      <c r="V170" s="33" t="s">
        <v>2803</v>
      </c>
      <c r="Y170" s="65"/>
      <c r="Z170" s="3" t="str">
        <f>IF(AND(G170&lt;&gt;"LIBSETS_SETTYPE_BATTLEGROUND",G170&lt;&gt;"LIBSETS_SETTYPE_SPECIAL"),
IF(AND(Y170&lt;&gt;"",ISNUMBER(Y170),NOT(ISNA(Y170))),Y170,
   IF(AND(L170&lt;&gt;"",ISNUMBER(L170),L170&gt;0,NOT(ISNA(L170))),VLOOKUP(L170,'ESO dumped WayshrineInfo'!$K$3:$L$9999,2,FALSE),"")
),"")</f>
        <v/>
      </c>
      <c r="AA170" t="str">
        <f>IF(AND(Z170&lt;&gt;"",ISNUMBER(Z170),NOT(ISNA(Z170))),VLOOKUP(Z170,'ESO zone constants'!$A$3:$D$9999,4,FALSE),"")</f>
        <v/>
      </c>
      <c r="AC170" s="3" t="str">
        <f>IF(AB171&lt;&gt;"",IF(AB171&lt;&gt;"LIBSETS_DROP_MECHANIC_MONSTER_NAME",VLOOKUP(AB171,'LibSets constants'!$I$4:$L$1003,3,FALSE),""),"")</f>
        <v>Daily random dungeon reward mail</v>
      </c>
      <c r="AD170" s="3" t="str">
        <f>IF(AB171&lt;&gt;"",IF(AB171&lt;&gt;"LIBSETS_DROP_MECHANIC_MONSTER_NAME",VLOOKUP(AB171,'LibSets constants'!$I$4:$L$1003,4,FALSE),""),"")</f>
        <v>Tägliches Zufallsverlies Belohnungsemail</v>
      </c>
      <c r="AF170" s="3" t="str">
        <f>IF(AND(G170&lt;&gt;"LIBSETS_SETTYPE_BATTLEGROUND",G170&lt;&gt;"LIBSETS_SETTYPE_SPECIAL"),
IF(AND(AE170&lt;&gt;"",ISNUMBER(AE170),NOT(ISNA(AE170))),AE170,
   IF(AND(M170&lt;&gt;"",ISNUMBER(M170),M170&gt;0,NOT(ISNA(M170))),VLOOKUP(M170,'ESO dumped WayshrineInfo'!$K$3:$L$9999,2,FALSE),"")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5" t="s">
        <v>2672</v>
      </c>
      <c r="BA170" s="85"/>
      <c r="BB170" s="85"/>
      <c r="BC170" s="21" t="str">
        <f t="shared" si="15"/>
        <v>[201] = {wayshrines={-1,-1,-1,}, dlcId=DLC_IMPERIAL_CITY</v>
      </c>
      <c r="BD170" s="21" t="str">
        <f t="shared" si="16"/>
        <v>, zoneIds={643}, veteran=false</v>
      </c>
      <c r="BE170" s="21" t="str">
        <f t="shared" si="17"/>
        <v>, setType=LIBSETS_SETTYPE_IMPERIALCITY</v>
      </c>
      <c r="BF170" s="21" t="str">
        <f>IF(F170&lt;&gt;"Not in the game (anymore)",IF(AZ170&lt;&gt;"",", isProcSetAllowedInPvP="&amp; AZ170,"")
&amp; IF(F170&lt;&gt;"Not in the game (anymore)",
  IF(V170&lt;&gt;"",", dropMechanic={"&amp;V170&amp;IF(AB171&lt;&gt;"",","&amp;AB171,"")&amp;IF(AH170&lt;&gt;"",","&amp;AH170,"")&amp;IF(AM170&lt;&gt;"",","&amp;AM170,"")&amp;IF(AR170&lt;&gt;"",","&amp;AR170,"")&amp;IF(AW170&lt;&gt;"",","&amp;AW170,"")&amp;"}"
     &amp;IF(OR(W170&lt;&gt;"",AC170&lt;&gt;"",AI170&lt;&gt;"",AN170&lt;&gt;"",AS170&lt;&gt;"",AX170&lt;&gt;"",X170&lt;&gt;"",AD170&lt;&gt;"",AJ170&lt;&gt;"",AO170&lt;&gt;"",AT170&lt;&gt;"",AY170&lt;&gt;""),", dropMechanicDropLocationNames={"
        &amp; IF(OR(W170&lt;&gt;"",AC170&lt;&gt;"",AI170&lt;&gt;"",AN170&lt;&gt;"",AS170&lt;&gt;"",AX170&lt;&gt;""),"['en']={"&amp;IF(W170&lt;&gt;"","'"&amp;W170&amp;"',","'',")&amp;IF(AC170&lt;&gt;"","'"&amp;AC170&amp;"',","'',")&amp;IF(AI170&lt;&gt;"","'"&amp;AI170&amp;"',","'',")&amp;IF(AN170&lt;&gt;"","'"&amp;AN170&amp;"',","'',")&amp;IF(AS170&lt;&gt;"","'"&amp;AS170&amp;"',","'',")&amp;IF(AX170&lt;&gt;"","'"&amp;AX170&amp;"',","'',")&amp;"},","")
        &amp; IF(OR(X170&lt;&gt;"",AD170&lt;&gt;"",AJ170&lt;&gt;"",AO170&lt;&gt;"",AT170&lt;&gt;"",AY170&lt;&gt;""),"['de']={"&amp;IF(X170&lt;&gt;"","'"&amp;X170&amp;"',","'',")&amp;IF(AD170&lt;&gt;"","'"&amp;AD170&amp;"',","'',")&amp;IF(AJ170&lt;&gt;"","'"&amp;AJ170&amp;"',","'',")&amp;IF(AO170&lt;&gt;"","'"&amp;AO170&amp;"',","'',")&amp;IF(AT170&lt;&gt;"","'"&amp;AT170&amp;"',","'',")&amp;IF(AY170&lt;&gt;"","'"&amp;AY170&amp;"',","'',")&amp;"},","")
     &amp; "}",""),"")),"")</f>
        <v>, dropMechanic={LIBSETS_DROP_MECHANIC_TELVAR_EQUIPMENT_LOCKBOX_MERCHANT,LIBSETS_DROP_MECHANIC_MAIL_DAILY_RANDOM_DUNGEON_REWARD}, dropMechanicDropLocationNames={['en']={'','Daily random dungeon reward mail','','','','',},['de']={'','Tägliches Zufallsverlies Belohnungsemail','','','','',},}</v>
      </c>
      <c r="BG170" s="21" t="str">
        <f t="shared" si="19"/>
        <v>}, --Reactive Armor / Reaktive Rüstung   [Imperial Sewers]</v>
      </c>
    </row>
    <row r="171" spans="1:59" x14ac:dyDescent="0.25">
      <c r="A171" s="12">
        <v>204</v>
      </c>
      <c r="B171" t="s">
        <v>995</v>
      </c>
      <c r="C171" t="s">
        <v>996</v>
      </c>
      <c r="D171" s="3">
        <f t="shared" si="14"/>
        <v>204</v>
      </c>
      <c r="G171" s="8" t="s">
        <v>1477</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WayshrineInfo'!$K$3:$N$9999,4,FALSE),"")))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constants'!$B$4:$C$1003,2,FALSE),"")</f>
        <v>Included in base game</v>
      </c>
      <c r="V171" s="33" t="s">
        <v>1582</v>
      </c>
      <c r="Y171" s="65"/>
      <c r="Z171" s="3" t="str">
        <f>IF(AND(G171&lt;&gt;"LIBSETS_SETTYPE_BATTLEGROUND",G171&lt;&gt;"LIBSETS_SETTYPE_SPECIAL"),
IF(AND(Y171&lt;&gt;"",ISNUMBER(Y171),NOT(ISNA(Y171))),Y171,
   IF(AND(L171&lt;&gt;"",ISNUMBER(L171),L171&gt;0,NOT(ISNA(L171))),VLOOKUP(L171,'ESO dumped WayshrineInfo'!$K$3:$L$9999,2,FALSE),"")
),"")</f>
        <v/>
      </c>
      <c r="AA171" t="str">
        <f>IF(AND(Z171&lt;&gt;"",ISNUMBER(Z171),NOT(ISNA(Z171))),VLOOKUP(Z171,'ESO zone constants'!$A$3:$D$9999,4,FALSE),"")</f>
        <v/>
      </c>
      <c r="AB171" s="33" t="s">
        <v>1579</v>
      </c>
      <c r="AC171" s="3" t="s">
        <v>3374</v>
      </c>
      <c r="AD171" s="3" t="s">
        <v>3375</v>
      </c>
      <c r="AE171" s="43"/>
      <c r="AF171" s="3" t="str">
        <f>IF(AND(G171&lt;&gt;"LIBSETS_SETTYPE_BATTLEGROUND",G171&lt;&gt;"LIBSETS_SETTYPE_SPECIAL"),
IF(AND(AE171&lt;&gt;"",ISNUMBER(AE171),NOT(ISNA(AE171))),AE171,
   IF(AND(M171&lt;&gt;"",ISNUMBER(M171),M171&gt;0,NOT(ISNA(M171))),VLOOKUP(M171,'ESO dumped WayshrineInfo'!$K$3:$L$9999,2,FALSE),"")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5" t="s">
        <v>2673</v>
      </c>
      <c r="BA171" s="85"/>
      <c r="BB171" s="85"/>
      <c r="BC171" s="21" t="str">
        <f t="shared" si="15"/>
        <v>[204] = {wayshrines={-1,-1,-1,}, dlcId=DLC_BASE_GAME</v>
      </c>
      <c r="BD171" s="21" t="str">
        <f t="shared" si="16"/>
        <v>, zoneIds={584}, veteran=false</v>
      </c>
      <c r="BE171" s="21" t="str">
        <f t="shared" si="17"/>
        <v>, setType=LIBSETS_SETTYPE_DAILYRANDOMDUNGEONANDICREWARD</v>
      </c>
      <c r="BF171" s="21" t="str">
        <f>IF(F171&lt;&gt;"Not in the game (anymore)",IF(AZ171&lt;&gt;"",", isProcSetAllowedInPvP="&amp; AZ171,"")
&amp; IF(F171&lt;&gt;"Not in the game (anymore)",
  IF(V171&lt;&gt;"",", dropMechanic={"&amp;V171&amp;IF(AB172&lt;&gt;"",","&amp;AB172,"")&amp;IF(AH171&lt;&gt;"",","&amp;AH171,"")&amp;IF(AM171&lt;&gt;"",","&amp;AM171,"")&amp;IF(AR171&lt;&gt;"",","&amp;AR171,"")&amp;IF(AW171&lt;&gt;"",","&amp;AW171,"")&amp;"}"
     &amp;IF(OR(W171&lt;&gt;"",AC171&lt;&gt;"",AI171&lt;&gt;"",AN171&lt;&gt;"",AS171&lt;&gt;"",AX171&lt;&gt;"",X171&lt;&gt;"",AD171&lt;&gt;"",AJ171&lt;&gt;"",AO171&lt;&gt;"",AT171&lt;&gt;"",AY171&lt;&gt;""),", dropMechanicDropLocationNames={"
        &amp; IF(OR(W171&lt;&gt;"",AC171&lt;&gt;"",AI171&lt;&gt;"",AN171&lt;&gt;"",AS171&lt;&gt;"",AX171&lt;&gt;""),"['en']={"&amp;IF(W171&lt;&gt;"","'"&amp;W171&amp;"',","'',")&amp;IF(AC171&lt;&gt;"","'"&amp;AC171&amp;"',","'',")&amp;IF(AI171&lt;&gt;"","'"&amp;AI171&amp;"',","'',")&amp;IF(AN171&lt;&gt;"","'"&amp;AN171&amp;"',","'',")&amp;IF(AS171&lt;&gt;"","'"&amp;AS171&amp;"',","'',")&amp;IF(AX171&lt;&gt;"","'"&amp;AX171&amp;"',","'',")&amp;"},","")
        &amp; IF(OR(X171&lt;&gt;"",AD171&lt;&gt;"",AJ171&lt;&gt;"",AO171&lt;&gt;"",AT171&lt;&gt;"",AY171&lt;&gt;""),"['de']={"&amp;IF(X171&lt;&gt;"","'"&amp;X171&amp;"',","'',")&amp;IF(AD171&lt;&gt;"","'"&amp;AD171&amp;"',","'',")&amp;IF(AJ171&lt;&gt;"","'"&amp;AJ171&amp;"',","'',")&amp;IF(AO171&lt;&gt;"","'"&amp;AO171&amp;"',","'',")&amp;IF(AT171&lt;&gt;"","'"&amp;AT171&amp;"',","'',")&amp;IF(AY171&lt;&gt;"","'"&amp;AY171&amp;"',","'',")&amp;"},","")
     &amp; "}",""),"")),"")</f>
        <v>, isProcSetAllowedInPvP=1, dropMechanic={LIBSETS_DROP_MECHANIC_IMPERIAL_CITY_VAULTS,LIBSETS_DROP_MECHANIC_MAIL_DAILY_RANDOM_DUNGEON_REWARD}, dropMechanicDropLocationNames={['en']={'','By mail','','','','',},['de']={'','Durch Nachricht','','','','',},}</v>
      </c>
      <c r="BG171" s="21" t="str">
        <f t="shared" si="19"/>
        <v>}, --Endurance / Beständigkeit   [Imperial City]</v>
      </c>
    </row>
    <row r="172" spans="1:59" x14ac:dyDescent="0.25">
      <c r="A172" s="12">
        <v>205</v>
      </c>
      <c r="B172" t="s">
        <v>997</v>
      </c>
      <c r="C172" t="s">
        <v>998</v>
      </c>
      <c r="D172" s="3">
        <f t="shared" si="14"/>
        <v>205</v>
      </c>
      <c r="G172" s="8" t="s">
        <v>1477</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WayshrineInfo'!$K$3:$N$9999,4,FALSE),"")))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constants'!$B$4:$C$1003,2,FALSE),"")</f>
        <v>Included in base game</v>
      </c>
      <c r="V172" s="33" t="s">
        <v>1582</v>
      </c>
      <c r="Y172" s="65"/>
      <c r="Z172" s="3" t="str">
        <f>IF(AND(G172&lt;&gt;"LIBSETS_SETTYPE_BATTLEGROUND",G172&lt;&gt;"LIBSETS_SETTYPE_SPECIAL"),
IF(AND(Y172&lt;&gt;"",ISNUMBER(Y172),NOT(ISNA(Y172))),Y172,
   IF(AND(L172&lt;&gt;"",ISNUMBER(L172),L172&gt;0,NOT(ISNA(L172))),VLOOKUP(L172,'ESO dumped WayshrineInfo'!$K$3:$L$9999,2,FALSE),"")
),"")</f>
        <v/>
      </c>
      <c r="AA172" t="str">
        <f>IF(AND(Z172&lt;&gt;"",ISNUMBER(Z172),NOT(ISNA(Z172))),VLOOKUP(Z172,'ESO zone constants'!$A$3:$D$9999,4,FALSE),"")</f>
        <v/>
      </c>
      <c r="AB172" s="33" t="s">
        <v>1579</v>
      </c>
      <c r="AC172" s="3" t="s">
        <v>3374</v>
      </c>
      <c r="AD172" s="3" t="s">
        <v>3375</v>
      </c>
      <c r="AE172" s="43"/>
      <c r="AF172" s="3" t="str">
        <f>IF(AND(G172&lt;&gt;"LIBSETS_SETTYPE_BATTLEGROUND",G172&lt;&gt;"LIBSETS_SETTYPE_SPECIAL"),
IF(AND(AE172&lt;&gt;"",ISNUMBER(AE172),NOT(ISNA(AE172))),AE172,
   IF(AND(M172&lt;&gt;"",ISNUMBER(M172),M172&gt;0,NOT(ISNA(M172))),VLOOKUP(M172,'ESO dumped WayshrineInfo'!$K$3:$L$9999,2,FALSE),"")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5" t="s">
        <v>2673</v>
      </c>
      <c r="BA172" s="85"/>
      <c r="BB172" s="85"/>
      <c r="BC172" s="21" t="str">
        <f t="shared" si="15"/>
        <v>[205] = {wayshrines={-1,-1,-1,}, dlcId=DLC_BASE_GAME</v>
      </c>
      <c r="BD172" s="21" t="str">
        <f t="shared" si="16"/>
        <v>, zoneIds={584}, veteran=false</v>
      </c>
      <c r="BE172" s="21" t="str">
        <f t="shared" si="17"/>
        <v>, setType=LIBSETS_SETTYPE_DAILYRANDOMDUNGEONANDICREWARD</v>
      </c>
      <c r="BF172" s="21" t="str">
        <f>IF(F172&lt;&gt;"Not in the game (anymore)",IF(AZ172&lt;&gt;"",", isProcSetAllowedInPvP="&amp; AZ172,"")
&amp; IF(F172&lt;&gt;"Not in the game (anymore)",
  IF(V172&lt;&gt;"",", dropMechanic={"&amp;V172&amp;IF(AB173&lt;&gt;"",","&amp;AB173,"")&amp;IF(AH172&lt;&gt;"",","&amp;AH172,"")&amp;IF(AM172&lt;&gt;"",","&amp;AM172,"")&amp;IF(AR172&lt;&gt;"",","&amp;AR172,"")&amp;IF(AW172&lt;&gt;"",","&amp;AW172,"")&amp;"}"
     &amp;IF(OR(W172&lt;&gt;"",AC172&lt;&gt;"",AI172&lt;&gt;"",AN172&lt;&gt;"",AS172&lt;&gt;"",AX172&lt;&gt;"",X172&lt;&gt;"",AD172&lt;&gt;"",AJ172&lt;&gt;"",AO172&lt;&gt;"",AT172&lt;&gt;"",AY172&lt;&gt;""),", dropMechanicDropLocationNames={"
        &amp; IF(OR(W172&lt;&gt;"",AC172&lt;&gt;"",AI172&lt;&gt;"",AN172&lt;&gt;"",AS172&lt;&gt;"",AX172&lt;&gt;""),"['en']={"&amp;IF(W172&lt;&gt;"","'"&amp;W172&amp;"',","'',")&amp;IF(AC172&lt;&gt;"","'"&amp;AC172&amp;"',","'',")&amp;IF(AI172&lt;&gt;"","'"&amp;AI172&amp;"',","'',")&amp;IF(AN172&lt;&gt;"","'"&amp;AN172&amp;"',","'',")&amp;IF(AS172&lt;&gt;"","'"&amp;AS172&amp;"',","'',")&amp;IF(AX172&lt;&gt;"","'"&amp;AX172&amp;"',","'',")&amp;"},","")
        &amp; IF(OR(X172&lt;&gt;"",AD172&lt;&gt;"",AJ172&lt;&gt;"",AO172&lt;&gt;"",AT172&lt;&gt;"",AY172&lt;&gt;""),"['de']={"&amp;IF(X172&lt;&gt;"","'"&amp;X172&amp;"',","'',")&amp;IF(AD172&lt;&gt;"","'"&amp;AD172&amp;"',","'',")&amp;IF(AJ172&lt;&gt;"","'"&amp;AJ172&amp;"',","'',")&amp;IF(AO172&lt;&gt;"","'"&amp;AO172&amp;"',","'',")&amp;IF(AT172&lt;&gt;"","'"&amp;AT172&amp;"',","'',")&amp;IF(AY172&lt;&gt;"","'"&amp;AY172&amp;"',","'',")&amp;"},","")
     &amp; "}",""),"")),"")</f>
        <v>, isProcSetAllowedInPvP=1, dropMechanic={LIBSETS_DROP_MECHANIC_IMPERIAL_CITY_VAULTS,LIBSETS_DROP_MECHANIC_MAIL_DAILY_RANDOM_DUNGEON_REWARD}, dropMechanicDropLocationNames={['en']={'','By mail','','','','',},['de']={'','Durch Nachricht','','','','',},}</v>
      </c>
      <c r="BG172" s="21" t="str">
        <f t="shared" si="19"/>
        <v>}, --Willpower / Willenskraft   [Imperial City]</v>
      </c>
    </row>
    <row r="173" spans="1:59" x14ac:dyDescent="0.25">
      <c r="A173" s="12">
        <v>206</v>
      </c>
      <c r="B173" t="s">
        <v>999</v>
      </c>
      <c r="C173" t="s">
        <v>1000</v>
      </c>
      <c r="D173" s="3">
        <f t="shared" si="14"/>
        <v>206</v>
      </c>
      <c r="G173" s="8" t="s">
        <v>1477</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WayshrineInfo'!$K$3:$N$9999,4,FALSE),"")))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constants'!$B$4:$C$1003,2,FALSE),"")</f>
        <v>Included in base game</v>
      </c>
      <c r="V173" s="33" t="s">
        <v>1582</v>
      </c>
      <c r="Y173" s="65"/>
      <c r="Z173" s="3" t="str">
        <f>IF(AND(G173&lt;&gt;"LIBSETS_SETTYPE_BATTLEGROUND",G173&lt;&gt;"LIBSETS_SETTYPE_SPECIAL"),
IF(AND(Y173&lt;&gt;"",ISNUMBER(Y173),NOT(ISNA(Y173))),Y173,
   IF(AND(L173&lt;&gt;"",ISNUMBER(L173),L173&gt;0,NOT(ISNA(L173))),VLOOKUP(L173,'ESO dumped WayshrineInfo'!$K$3:$L$9999,2,FALSE),"")
),"")</f>
        <v/>
      </c>
      <c r="AA173" t="str">
        <f>IF(AND(Z173&lt;&gt;"",ISNUMBER(Z173),NOT(ISNA(Z173))),VLOOKUP(Z173,'ESO zone constants'!$A$3:$D$9999,4,FALSE),"")</f>
        <v/>
      </c>
      <c r="AB173" s="33" t="s">
        <v>1579</v>
      </c>
      <c r="AC173" s="3" t="s">
        <v>3374</v>
      </c>
      <c r="AD173" s="3" t="s">
        <v>3375</v>
      </c>
      <c r="AE173" s="43"/>
      <c r="AF173" s="3" t="str">
        <f>IF(AND(G173&lt;&gt;"LIBSETS_SETTYPE_BATTLEGROUND",G173&lt;&gt;"LIBSETS_SETTYPE_SPECIAL"),
IF(AND(AE173&lt;&gt;"",ISNUMBER(AE173),NOT(ISNA(AE173))),AE173,
   IF(AND(M173&lt;&gt;"",ISNUMBER(M173),M173&gt;0,NOT(ISNA(M173))),VLOOKUP(M173,'ESO dumped WayshrineInfo'!$K$3:$L$9999,2,FALSE),"")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5" t="s">
        <v>2673</v>
      </c>
      <c r="BA173" s="85"/>
      <c r="BB173" s="85"/>
      <c r="BC173" s="21" t="str">
        <f t="shared" si="15"/>
        <v>[206] = {wayshrines={-1,-1,-1,}, dlcId=DLC_BASE_GAME</v>
      </c>
      <c r="BD173" s="21" t="str">
        <f t="shared" si="16"/>
        <v>, zoneIds={584}, veteran=false</v>
      </c>
      <c r="BE173" s="21" t="str">
        <f t="shared" si="17"/>
        <v>, setType=LIBSETS_SETTYPE_DAILYRANDOMDUNGEONANDICREWARD</v>
      </c>
      <c r="BF173" s="21" t="str">
        <f>IF(F173&lt;&gt;"Not in the game (anymore)",IF(AZ173&lt;&gt;"",", isProcSetAllowedInPvP="&amp; AZ173,"")
&amp; IF(F173&lt;&gt;"Not in the game (anymore)",
  IF(V173&lt;&gt;"",", dropMechanic={"&amp;V173&amp;IF(AB174&lt;&gt;"",","&amp;AB174,"")&amp;IF(AH173&lt;&gt;"",","&amp;AH173,"")&amp;IF(AM173&lt;&gt;"",","&amp;AM173,"")&amp;IF(AR173&lt;&gt;"",","&amp;AR173,"")&amp;IF(AW173&lt;&gt;"",","&amp;AW173,"")&amp;"}"
     &amp;IF(OR(W173&lt;&gt;"",AC173&lt;&gt;"",AI173&lt;&gt;"",AN173&lt;&gt;"",AS173&lt;&gt;"",AX173&lt;&gt;"",X173&lt;&gt;"",AD173&lt;&gt;"",AJ173&lt;&gt;"",AO173&lt;&gt;"",AT173&lt;&gt;"",AY173&lt;&gt;""),", dropMechanicDropLocationNames={"
        &amp; IF(OR(W173&lt;&gt;"",AC173&lt;&gt;"",AI173&lt;&gt;"",AN173&lt;&gt;"",AS173&lt;&gt;"",AX173&lt;&gt;""),"['en']={"&amp;IF(W173&lt;&gt;"","'"&amp;W173&amp;"',","'',")&amp;IF(AC173&lt;&gt;"","'"&amp;AC173&amp;"',","'',")&amp;IF(AI173&lt;&gt;"","'"&amp;AI173&amp;"',","'',")&amp;IF(AN173&lt;&gt;"","'"&amp;AN173&amp;"',","'',")&amp;IF(AS173&lt;&gt;"","'"&amp;AS173&amp;"',","'',")&amp;IF(AX173&lt;&gt;"","'"&amp;AX173&amp;"',","'',")&amp;"},","")
        &amp; IF(OR(X173&lt;&gt;"",AD173&lt;&gt;"",AJ173&lt;&gt;"",AO173&lt;&gt;"",AT173&lt;&gt;"",AY173&lt;&gt;""),"['de']={"&amp;IF(X173&lt;&gt;"","'"&amp;X173&amp;"',","'',")&amp;IF(AD173&lt;&gt;"","'"&amp;AD173&amp;"',","'',")&amp;IF(AJ173&lt;&gt;"","'"&amp;AJ173&amp;"',","'',")&amp;IF(AO173&lt;&gt;"","'"&amp;AO173&amp;"',","'',")&amp;IF(AT173&lt;&gt;"","'"&amp;AT173&amp;"',","'',")&amp;IF(AY173&lt;&gt;"","'"&amp;AY173&amp;"',","'',")&amp;"},","")
     &amp; "}",""),"")),"")</f>
        <v>, isProcSetAllowedInPvP=1, dropMechanic={LIBSETS_DROP_MECHANIC_IMPERIAL_CITY_VAULTS,LIBSETS_DROP_MECHANIC_CRAFTED}, dropMechanicDropLocationNames={['en']={'','By mail','','','','',},['de']={'','Durch Nachricht','','','','',},}</v>
      </c>
      <c r="BG173" s="21" t="str">
        <f t="shared" si="19"/>
        <v>}, --Agility / Agilität   [Imperial City]</v>
      </c>
    </row>
    <row r="174" spans="1:59" x14ac:dyDescent="0.25">
      <c r="A174" s="5">
        <v>207</v>
      </c>
      <c r="B174" t="s">
        <v>1001</v>
      </c>
      <c r="C174" t="s">
        <v>1002</v>
      </c>
      <c r="D174" s="3">
        <f t="shared" si="14"/>
        <v>207</v>
      </c>
      <c r="G174" s="8" t="s">
        <v>1475</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WayshrineInfo'!$K$3:$N$9999,4,FALSE),"")))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constants'!$B$4:$C$1003,2,FALSE),"")</f>
        <v>Orsinium</v>
      </c>
      <c r="V174" s="33" t="s">
        <v>3372</v>
      </c>
      <c r="Y174" s="65"/>
      <c r="Z174" s="3">
        <f>IF(AND(G174&lt;&gt;"LIBSETS_SETTYPE_BATTLEGROUND",G174&lt;&gt;"LIBSETS_SETTYPE_SPECIAL"),
IF(AND(Y174&lt;&gt;"",ISNUMBER(Y174),NOT(ISNA(Y174))),Y174,
   IF(AND(L174&lt;&gt;"",ISNUMBER(L174),L174&gt;0,NOT(ISNA(L174))),VLOOKUP(L174,'ESO dumped WayshrineInfo'!$K$3:$L$9999,2,FALSE),"")
),"")</f>
        <v>684</v>
      </c>
      <c r="AA174" t="str">
        <f>IF(AND(Z174&lt;&gt;"",ISNUMBER(Z174),NOT(ISNA(Z174))),VLOOKUP(Z174,'ESO zone constants'!$A$3:$D$9999,4,FALSE),"")</f>
        <v>Wrothgar</v>
      </c>
      <c r="AB174" s="33" t="s">
        <v>3372</v>
      </c>
      <c r="AC174" s="43"/>
      <c r="AD174" s="43"/>
      <c r="AE174" s="43"/>
      <c r="AF174" s="3">
        <f>IF(AND(G174&lt;&gt;"LIBSETS_SETTYPE_BATTLEGROUND",G174&lt;&gt;"LIBSETS_SETTYPE_SPECIAL"),
IF(AND(AE174&lt;&gt;"",ISNUMBER(AE174),NOT(ISNA(AE174))),AE174,
   IF(AND(M174&lt;&gt;"",ISNUMBER(M174),M174&gt;0,NOT(ISNA(M174))),VLOOKUP(M174,'ESO dumped WayshrineInfo'!$K$3:$L$9999,2,FALSE),"")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5" t="s">
        <v>2673</v>
      </c>
      <c r="BA174" s="85"/>
      <c r="BB174" s="85"/>
      <c r="BC174" s="21" t="str">
        <f t="shared" si="15"/>
        <v>[207] = {wayshrines={241,241,241,}, traitsNeeded=6, dlcId=DLC_ORSINIUM</v>
      </c>
      <c r="BD174" s="21" t="str">
        <f t="shared" si="16"/>
        <v>, zoneIds={684,684,684}, veteran=false</v>
      </c>
      <c r="BE174" s="21" t="str">
        <f t="shared" si="17"/>
        <v>, setType=LIBSETS_SETTYPE_CRAFTED</v>
      </c>
      <c r="BF174" s="21" t="str">
        <f t="shared" ref="BF174:BF237" si="21">IF(F174&lt;&gt;"Not in the game (anymore)",IF(AZ174&lt;&gt;"",", isProcSetAllowedInPvP="&amp; AZ174,"")
&amp; IF(F174&lt;&gt;"Not in the game (anymore)",
  IF(V174&lt;&gt;"",", dropMechanic={"&amp;V174&amp;IF(AB174&lt;&gt;"",","&amp;AB174,"")&amp;IF(AH174&lt;&gt;"",","&amp;AH174,"")&amp;IF(AM174&lt;&gt;"",","&amp;AM174,"")&amp;IF(AR174&lt;&gt;"",","&amp;AR174,"")&amp;IF(AW174&lt;&gt;"",","&amp;AW174,"")&amp;"}"
     &amp;IF(OR(W174&lt;&gt;"",AC174&lt;&gt;"",AI174&lt;&gt;"",AN174&lt;&gt;"",AS174&lt;&gt;"",AX174&lt;&gt;"",X174&lt;&gt;"",AD174&lt;&gt;"",AJ174&lt;&gt;"",AO174&lt;&gt;"",AT174&lt;&gt;"",AY174&lt;&gt;""),", dropMechanicDropLocationNames={"
        &amp; IF(OR(W174&lt;&gt;"",AC174&lt;&gt;"",AI174&lt;&gt;"",AN174&lt;&gt;"",AS174&lt;&gt;"",AX174&lt;&gt;""),"['en']={"&amp;IF(W174&lt;&gt;"","'"&amp;W174&amp;"',","'',")&amp;IF(AC174&lt;&gt;"","'"&amp;AC174&amp;"',","'',")&amp;IF(AI174&lt;&gt;"","'"&amp;AI174&amp;"',","'',")&amp;IF(AN174&lt;&gt;"","'"&amp;AN174&amp;"',","'',")&amp;IF(AS174&lt;&gt;"","'"&amp;AS174&amp;"',","'',")&amp;IF(AX174&lt;&gt;"","'"&amp;AX174&amp;"',","'',")&amp;"},","")
        &amp; IF(OR(X174&lt;&gt;"",AD174&lt;&gt;"",AJ174&lt;&gt;"",AO174&lt;&gt;"",AT174&lt;&gt;"",AY174&lt;&gt;""),"['de']={"&amp;IF(X174&lt;&gt;"","'"&amp;X174&amp;"',","'',")&amp;IF(AD174&lt;&gt;"","'"&amp;AD174&amp;"',","'',")&amp;IF(AJ174&lt;&gt;"","'"&amp;AJ174&amp;"',","'',")&amp;IF(AO174&lt;&gt;"","'"&amp;AO174&amp;"',","'',")&amp;IF(AT174&lt;&gt;"","'"&amp;AT174&amp;"',","'',")&amp;IF(AY174&lt;&gt;"","'"&amp;AY174&amp;"',","'',")&amp;"},","")
     &amp; "}",""),"")),"")</f>
        <v>, isProcSetAllowedInPvP=1, dropMechanic={LIBSETS_DROP_MECHANIC_CRAFTED,LIBSETS_DROP_MECHANIC_CRAFTED}</v>
      </c>
      <c r="BG174" s="21" t="str">
        <f t="shared" si="19"/>
        <v>}, --Law of Julianos / Gesetz von Julianos   [Wrothgar, Wrothgar, Wrothgar]</v>
      </c>
    </row>
    <row r="175" spans="1:59" x14ac:dyDescent="0.25">
      <c r="A175" s="5">
        <v>208</v>
      </c>
      <c r="B175" t="s">
        <v>1003</v>
      </c>
      <c r="C175" t="s">
        <v>1004</v>
      </c>
      <c r="D175" s="3">
        <f t="shared" si="14"/>
        <v>208</v>
      </c>
      <c r="G175" s="8" t="s">
        <v>1475</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WayshrineInfo'!$K$3:$N$9999,4,FALSE),"")))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constants'!$B$4:$C$1003,2,FALSE),"")</f>
        <v>Orsinium</v>
      </c>
      <c r="V175" s="33" t="s">
        <v>3372</v>
      </c>
      <c r="Y175" s="65"/>
      <c r="Z175" s="3">
        <f>IF(AND(G175&lt;&gt;"LIBSETS_SETTYPE_BATTLEGROUND",G175&lt;&gt;"LIBSETS_SETTYPE_SPECIAL"),
IF(AND(Y175&lt;&gt;"",ISNUMBER(Y175),NOT(ISNA(Y175))),Y175,
   IF(AND(L175&lt;&gt;"",ISNUMBER(L175),L175&gt;0,NOT(ISNA(L175))),VLOOKUP(L175,'ESO dumped WayshrineInfo'!$K$3:$L$9999,2,FALSE),"")
),"")</f>
        <v>684</v>
      </c>
      <c r="AA175" t="str">
        <f>IF(AND(Z175&lt;&gt;"",ISNUMBER(Z175),NOT(ISNA(Z175))),VLOOKUP(Z175,'ESO zone constants'!$A$3:$D$9999,4,FALSE),"")</f>
        <v>Wrothgar</v>
      </c>
      <c r="AB175" s="33" t="s">
        <v>3372</v>
      </c>
      <c r="AC175" s="43"/>
      <c r="AD175" s="43"/>
      <c r="AE175" s="43"/>
      <c r="AF175" s="3">
        <f>IF(AND(G175&lt;&gt;"LIBSETS_SETTYPE_BATTLEGROUND",G175&lt;&gt;"LIBSETS_SETTYPE_SPECIAL"),
IF(AND(AE175&lt;&gt;"",ISNUMBER(AE175),NOT(ISNA(AE175))),AE175,
   IF(AND(M175&lt;&gt;"",ISNUMBER(M175),M175&gt;0,NOT(ISNA(M175))),VLOOKUP(M175,'ESO dumped WayshrineInfo'!$K$3:$L$9999,2,FALSE),"")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5" t="s">
        <v>2673</v>
      </c>
      <c r="BA175" s="85"/>
      <c r="BB175" s="85"/>
      <c r="BC175" s="21" t="str">
        <f t="shared" si="15"/>
        <v>[208] = {wayshrines={237,237,237,}, traitsNeeded=3, dlcId=DLC_ORSINIUM</v>
      </c>
      <c r="BD175" s="21" t="str">
        <f t="shared" si="16"/>
        <v>, zoneIds={684,684,684}, veteran=false</v>
      </c>
      <c r="BE175" s="21" t="str">
        <f t="shared" si="17"/>
        <v>, setType=LIBSETS_SETTYPE_CRAFTED</v>
      </c>
      <c r="BF175" s="21" t="str">
        <f t="shared" si="21"/>
        <v>, isProcSetAllowedInPvP=1, dropMechanic={LIBSETS_DROP_MECHANIC_CRAFTED,LIBSETS_DROP_MECHANIC_CRAFTED}</v>
      </c>
      <c r="BG175" s="21" t="str">
        <f t="shared" si="19"/>
        <v>}, --Trial by Fire / Feuertaufe   [Wrothgar, Wrothgar, Wrothgar]</v>
      </c>
    </row>
    <row r="176" spans="1:59" s="14" customFormat="1" x14ac:dyDescent="0.25">
      <c r="A176" s="24">
        <v>209</v>
      </c>
      <c r="B176" s="14" t="s">
        <v>1005</v>
      </c>
      <c r="C176" t="s">
        <v>1005</v>
      </c>
      <c r="D176" s="25">
        <f t="shared" si="14"/>
        <v>209</v>
      </c>
      <c r="E176" s="99" t="s">
        <v>1465</v>
      </c>
      <c r="F176" s="14" t="s">
        <v>1465</v>
      </c>
      <c r="G176" s="27" t="s">
        <v>1475</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WayshrineInfo'!$K$3:$N$9999,4,FALSE),"")))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constants'!$B$4:$C$1003,2,FALSE),"")</f>
        <v/>
      </c>
      <c r="V176" s="33"/>
      <c r="W176" s="3"/>
      <c r="X176" s="3"/>
      <c r="Y176" s="65"/>
      <c r="Z176" s="3" t="str">
        <f>IF(AND(G176&lt;&gt;"LIBSETS_SETTYPE_BATTLEGROUND",G176&lt;&gt;"LIBSETS_SETTYPE_SPECIAL"),
IF(AND(Y176&lt;&gt;"",ISNUMBER(Y176),NOT(ISNA(Y176))),Y176,
   IF(AND(L176&lt;&gt;"",ISNUMBER(L176),L176&gt;0,NOT(ISNA(L176))),VLOOKUP(L176,'ESO dumped WayshrineInfo'!$K$3:$L$9999,2,FALSE),"")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WayshrineInfo'!$K$3:$L$9999,2,FALSE),"")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5" t="s">
        <v>2672</v>
      </c>
      <c r="BA176" s="85"/>
      <c r="BB176" s="85"/>
      <c r="BC176" s="21" t="str">
        <f t="shared" si="15"/>
        <v/>
      </c>
      <c r="BD176" s="21" t="str">
        <f t="shared" si="16"/>
        <v/>
      </c>
      <c r="BE176" s="21" t="str">
        <f t="shared" si="17"/>
        <v/>
      </c>
      <c r="BF176" s="21" t="str">
        <f t="shared" si="21"/>
        <v/>
      </c>
      <c r="BG176" s="21" t="str">
        <f t="shared" si="19"/>
        <v/>
      </c>
    </row>
    <row r="177" spans="1:59" x14ac:dyDescent="0.25">
      <c r="A177" s="12">
        <v>210</v>
      </c>
      <c r="B177" t="s">
        <v>1006</v>
      </c>
      <c r="C177" t="s">
        <v>1007</v>
      </c>
      <c r="D177" s="3">
        <f t="shared" si="14"/>
        <v>210</v>
      </c>
      <c r="G177" s="8" t="s">
        <v>1481</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WayshrineInfo'!$K$3:$N$9999,4,FALSE),"")))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constants'!$B$4:$C$1003,2,FALSE),"")</f>
        <v>Orsinium</v>
      </c>
      <c r="V177" s="33" t="s">
        <v>1561</v>
      </c>
      <c r="Y177" s="65"/>
      <c r="Z177" s="3">
        <f>IF(AND(G177&lt;&gt;"LIBSETS_SETTYPE_BATTLEGROUND",G177&lt;&gt;"LIBSETS_SETTYPE_SPECIAL"),
IF(AND(Y177&lt;&gt;"",ISNUMBER(Y177),NOT(ISNA(Y177))),Y177,
   IF(AND(L177&lt;&gt;"",ISNUMBER(L177),L177&gt;0,NOT(ISNA(L177))),VLOOKUP(L177,'ESO dumped WayshrineInfo'!$K$3:$L$9999,2,FALSE),"")
),"")</f>
        <v>684</v>
      </c>
      <c r="AA177" t="str">
        <f>IF(AND(Z177&lt;&gt;"",ISNUMBER(Z177),NOT(ISNA(Z177))),VLOOKUP(Z177,'ESO zone constants'!$A$3:$D$9999,4,FALSE),"")</f>
        <v>Wrothgar</v>
      </c>
      <c r="AB177" s="33" t="s">
        <v>1562</v>
      </c>
      <c r="AC177" s="43"/>
      <c r="AD177" s="43"/>
      <c r="AE177" s="43"/>
      <c r="AF177" s="3">
        <f>IF(AND(G177&lt;&gt;"LIBSETS_SETTYPE_BATTLEGROUND",G177&lt;&gt;"LIBSETS_SETTYPE_SPECIAL"),
IF(AND(AE177&lt;&gt;"",ISNUMBER(AE177),NOT(ISNA(AE177))),AE177,
   IF(AND(M177&lt;&gt;"",ISNUMBER(M177),M177&gt;0,NOT(ISNA(M177))),VLOOKUP(M177,'ESO dumped WayshrineInfo'!$K$3:$L$9999,2,FALSE),"")
),"")</f>
        <v>684</v>
      </c>
      <c r="AG177" t="str">
        <f>IF(AND(AF177&lt;&gt;"",ISNUMBER(AF177),NOT(ISNA(AF177))),VLOOKUP(AF177,'ESO zone constants'!$A$3:$D$9999,4,FALSE),"")</f>
        <v>Wrothgar</v>
      </c>
      <c r="AH177" s="44" t="s">
        <v>1563</v>
      </c>
      <c r="AI177" s="43"/>
      <c r="AJ177" s="43"/>
      <c r="AK177" s="3">
        <f>IF(AND(G177&lt;&gt;"LIBSETS_SETTYPE_BATTLEGROUND",G177&lt;&gt;"LIBSETS_SETTYPE_SPECIAL"),IF(AL177&lt;&gt;"",VLOOKUP(AL177,'ESO zone constants'!$D$3:$H$4953,5,FALSE),""),"")</f>
        <v>684</v>
      </c>
      <c r="AL177" t="s">
        <v>452</v>
      </c>
      <c r="AM177" s="44" t="s">
        <v>1564</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5" t="s">
        <v>2673</v>
      </c>
      <c r="BA177" s="85"/>
      <c r="BB177" s="85"/>
      <c r="BC177" s="21" t="str">
        <f t="shared" si="15"/>
        <v>[210] = {wayshrines={244,244,244,}, dlcId=DLC_ORSINIUM</v>
      </c>
      <c r="BD177" s="21" t="str">
        <f t="shared" si="16"/>
        <v>, zoneIds={684,684,684,684}, veteran=false</v>
      </c>
      <c r="BE177" s="21" t="str">
        <f t="shared" si="17"/>
        <v>, setType=LIBSETS_SETTYPE_OVERLAND</v>
      </c>
      <c r="BF177" s="21" t="str">
        <f t="shared" si="21"/>
        <v>, isProcSetAllowedInPvP=1, dropMechanic={LIBSETS_DROP_MECHANIC_OVERLAND_BOSS_DELVE,LIBSETS_DROP_MECHANIC_OVERLAND_WORLDBOSS,LIBSETS_DROP_MECHANIC_OVERLAND_BOSS_PUBLIC_DUNGEON,LIBSETS_DROP_MECHANIC_OVERLAND_CHEST}</v>
      </c>
      <c r="BG177" s="21" t="str">
        <f t="shared" si="19"/>
        <v>}, --Mark of the Pariah / Zeichen des Ausgestoßenen   [Wrothgar, Wrothgar, Wrothgar, Wrothgar]</v>
      </c>
    </row>
    <row r="178" spans="1:59" x14ac:dyDescent="0.25">
      <c r="A178" s="12">
        <v>211</v>
      </c>
      <c r="B178" t="s">
        <v>1008</v>
      </c>
      <c r="C178" t="s">
        <v>1008</v>
      </c>
      <c r="D178" s="3">
        <f t="shared" si="14"/>
        <v>211</v>
      </c>
      <c r="G178" s="8" t="s">
        <v>1473</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WayshrineInfo'!$K$3:$N$9999,4,FALSE),"")))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constants'!$B$4:$C$1003,2,FALSE),"")</f>
        <v>Orsinium</v>
      </c>
      <c r="V178" s="33" t="s">
        <v>1557</v>
      </c>
      <c r="Y178" s="65"/>
      <c r="Z178" s="3">
        <f>IF(AND(G178&lt;&gt;"LIBSETS_SETTYPE_BATTLEGROUND",G178&lt;&gt;"LIBSETS_SETTYPE_SPECIAL"),
IF(AND(Y178&lt;&gt;"",ISNUMBER(Y178),NOT(ISNA(Y178))),Y178,
   IF(AND(L178&lt;&gt;"",ISNUMBER(L178),L178&gt;0,NOT(ISNA(L178))),VLOOKUP(L178,'ESO dumped WayshrineInfo'!$K$3:$L$9999,2,FALSE),"")
),"")</f>
        <v>684</v>
      </c>
      <c r="AA178" t="str">
        <f>IF(AND(Z178&lt;&gt;"",ISNUMBER(Z178),NOT(ISNA(Z178))),VLOOKUP(Z178,'ESO zone constants'!$A$3:$D$9999,4,FALSE),"")</f>
        <v>Wrothgar</v>
      </c>
      <c r="AB178" s="33" t="s">
        <v>1557</v>
      </c>
      <c r="AC178" s="43" t="str">
        <f>IF(AB178&lt;&gt;"",IF(AB178&lt;&gt;"LIBSETS_DROP_MECHANIC_MONSTER_NAME",VLOOKUP(AB178,'LibSets constants'!$I$4:$L$1003,3,FALSE),""),"")</f>
        <v>Arena stage chest</v>
      </c>
      <c r="AD178" s="43" t="str">
        <f>IF(AB178&lt;&gt;"",IF(AB178&lt;&gt;"LIBSETS_DROP_MECHANIC_MONSTER_NAME",VLOOKUP(AB178,'LibSets constants'!$I$4:$L$1003,4,FALSE),""),"")</f>
        <v>Arena-Phasen Schatztruhe</v>
      </c>
      <c r="AE178" s="43"/>
      <c r="AF178" s="3">
        <f>IF(AND(G178&lt;&gt;"LIBSETS_SETTYPE_BATTLEGROUND",G178&lt;&gt;"LIBSETS_SETTYPE_SPECIAL"),
IF(AND(AE178&lt;&gt;"",ISNUMBER(AE178),NOT(ISNA(AE178))),AE178,
   IF(AND(M178&lt;&gt;"",ISNUMBER(M178),M178&gt;0,NOT(ISNA(M178))),VLOOKUP(M178,'ESO dumped WayshrineInfo'!$K$3:$L$9999,2,FALSE),"")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5" t="s">
        <v>2673</v>
      </c>
      <c r="BA178" s="85"/>
      <c r="BB178" s="85"/>
      <c r="BC178" s="21" t="str">
        <f t="shared" si="15"/>
        <v>[211] = {wayshrines={249,249,249,}, dlcId=DLC_ORSINIUM</v>
      </c>
      <c r="BD178" s="21" t="str">
        <f t="shared" si="16"/>
        <v>, zoneIds={677,684,684}, veteran=false</v>
      </c>
      <c r="BE178" s="21" t="str">
        <f t="shared" si="17"/>
        <v>, setType=LIBSETS_SETTYPE_ARENA</v>
      </c>
      <c r="BF178" s="21" t="str">
        <f t="shared" si="21"/>
        <v>, isProcSetAllowedInPvP=1, dropMechanic={LIBSETS_DROP_MECHANIC_ARENA_STAGE_CHEST,LIBSETS_DROP_MECHANIC_ARENA_STAGE_CHEST}, dropMechanicDropLocationNames={['en']={'','Arena stage chest','','','','',},['de']={'','Arena-Phasen Schatztruhe','','','','',},}</v>
      </c>
      <c r="BG178" s="21" t="str">
        <f t="shared" si="19"/>
        <v>}, --Permafrost / Permafrost   [Maelstrom Arena, Wrothgar, Wrothgar]</v>
      </c>
    </row>
    <row r="179" spans="1:59" x14ac:dyDescent="0.25">
      <c r="A179" s="12">
        <v>212</v>
      </c>
      <c r="B179" t="s">
        <v>1009</v>
      </c>
      <c r="C179" t="s">
        <v>1010</v>
      </c>
      <c r="D179" s="3">
        <f t="shared" si="14"/>
        <v>212</v>
      </c>
      <c r="E179" s="42"/>
      <c r="G179" s="8" t="s">
        <v>1481</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WayshrineInfo'!$K$3:$N$9999,4,FALSE),"")))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constants'!$B$4:$C$1003,2,FALSE),"")</f>
        <v>Orsinium</v>
      </c>
      <c r="V179" s="33" t="s">
        <v>1561</v>
      </c>
      <c r="Y179" s="65"/>
      <c r="Z179" s="3">
        <f>IF(AND(G179&lt;&gt;"LIBSETS_SETTYPE_BATTLEGROUND",G179&lt;&gt;"LIBSETS_SETTYPE_SPECIAL"),
IF(AND(Y179&lt;&gt;"",ISNUMBER(Y179),NOT(ISNA(Y179))),Y179,
   IF(AND(L179&lt;&gt;"",ISNUMBER(L179),L179&gt;0,NOT(ISNA(L179))),VLOOKUP(L179,'ESO dumped WayshrineInfo'!$K$3:$L$9999,2,FALSE),"")
),"")</f>
        <v>684</v>
      </c>
      <c r="AA179" t="str">
        <f>IF(AND(Z179&lt;&gt;"",ISNUMBER(Z179),NOT(ISNA(Z179))),VLOOKUP(Z179,'ESO zone constants'!$A$3:$D$9999,4,FALSE),"")</f>
        <v>Wrothgar</v>
      </c>
      <c r="AB179" s="33" t="s">
        <v>1562</v>
      </c>
      <c r="AC179" s="43"/>
      <c r="AD179" s="43"/>
      <c r="AE179" s="43"/>
      <c r="AF179" s="3">
        <f>IF(AND(G179&lt;&gt;"LIBSETS_SETTYPE_BATTLEGROUND",G179&lt;&gt;"LIBSETS_SETTYPE_SPECIAL"),
IF(AND(AE179&lt;&gt;"",ISNUMBER(AE179),NOT(ISNA(AE179))),AE179,
   IF(AND(M179&lt;&gt;"",ISNUMBER(M179),M179&gt;0,NOT(ISNA(M179))),VLOOKUP(M179,'ESO dumped WayshrineInfo'!$K$3:$L$9999,2,FALSE),"")
),"")</f>
        <v>684</v>
      </c>
      <c r="AG179" t="str">
        <f>IF(AND(AF179&lt;&gt;"",ISNUMBER(AF179),NOT(ISNA(AF179))),VLOOKUP(AF179,'ESO zone constants'!$A$3:$D$9999,4,FALSE),"")</f>
        <v>Wrothgar</v>
      </c>
      <c r="AH179" s="44" t="s">
        <v>1563</v>
      </c>
      <c r="AI179" s="43"/>
      <c r="AJ179" s="43"/>
      <c r="AK179" s="3">
        <f>IF(AND(G179&lt;&gt;"LIBSETS_SETTYPE_BATTLEGROUND",G179&lt;&gt;"LIBSETS_SETTYPE_SPECIAL"),IF(AL179&lt;&gt;"",VLOOKUP(AL179,'ESO zone constants'!$D$3:$H$4953,5,FALSE),""),"")</f>
        <v>684</v>
      </c>
      <c r="AL179" t="s">
        <v>452</v>
      </c>
      <c r="AM179" s="44" t="s">
        <v>1564</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5" t="s">
        <v>2672</v>
      </c>
      <c r="BA179" s="85"/>
      <c r="BB179" s="85"/>
      <c r="BC179" s="21" t="str">
        <f t="shared" si="15"/>
        <v>[212] = {wayshrines={244,244,244,}, dlcId=DLC_ORSINIUM</v>
      </c>
      <c r="BD179" s="21" t="str">
        <f t="shared" si="16"/>
        <v>, zoneIds={684,684,684,684}, veteran=false</v>
      </c>
      <c r="BE179" s="21" t="str">
        <f t="shared" si="17"/>
        <v>, setType=LIBSETS_SETTYPE_OVERLAND</v>
      </c>
      <c r="BF179" s="21" t="str">
        <f t="shared" si="21"/>
        <v>, dropMechanic={LIBSETS_DROP_MECHANIC_OVERLAND_BOSS_DELVE,LIBSETS_DROP_MECHANIC_OVERLAND_WORLDBOSS,LIBSETS_DROP_MECHANIC_OVERLAND_BOSS_PUBLIC_DUNGEON,LIBSETS_DROP_MECHANIC_OVERLAND_CHEST}</v>
      </c>
      <c r="BG179" s="21" t="str">
        <f t="shared" si="19"/>
        <v>}, --Briarheart / Dornenherz   [Wrothgar, Wrothgar, Wrothgar, Wrothgar]</v>
      </c>
    </row>
    <row r="180" spans="1:59" x14ac:dyDescent="0.25">
      <c r="A180" s="12">
        <v>213</v>
      </c>
      <c r="B180" t="s">
        <v>1011</v>
      </c>
      <c r="C180" t="s">
        <v>1012</v>
      </c>
      <c r="D180" s="3">
        <f t="shared" si="14"/>
        <v>213</v>
      </c>
      <c r="G180" s="8" t="s">
        <v>1473</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WayshrineInfo'!$K$3:$N$9999,4,FALSE),"")))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constants'!$B$4:$C$1003,2,FALSE),"")</f>
        <v>Orsinium</v>
      </c>
      <c r="V180" s="33" t="s">
        <v>1557</v>
      </c>
      <c r="Y180" s="65"/>
      <c r="Z180" s="3">
        <f>IF(AND(G180&lt;&gt;"LIBSETS_SETTYPE_BATTLEGROUND",G180&lt;&gt;"LIBSETS_SETTYPE_SPECIAL"),
IF(AND(Y180&lt;&gt;"",ISNUMBER(Y180),NOT(ISNA(Y180))),Y180,
   IF(AND(L180&lt;&gt;"",ISNUMBER(L180),L180&gt;0,NOT(ISNA(L180))),VLOOKUP(L180,'ESO dumped WayshrineInfo'!$K$3:$L$9999,2,FALSE),"")
),"")</f>
        <v>684</v>
      </c>
      <c r="AA180" t="str">
        <f>IF(AND(Z180&lt;&gt;"",ISNUMBER(Z180),NOT(ISNA(Z180))),VLOOKUP(Z180,'ESO zone constants'!$A$3:$D$9999,4,FALSE),"")</f>
        <v>Wrothgar</v>
      </c>
      <c r="AB180" s="33" t="s">
        <v>1557</v>
      </c>
      <c r="AC180" s="3" t="str">
        <f>IF(AB180&lt;&gt;"",IF(AB180&lt;&gt;"LIBSETS_DROP_MECHANIC_MONSTER_NAME",VLOOKUP(AB180,'LibSets constants'!$I$4:$L$1003,3,FALSE),""),"")</f>
        <v>Arena stage chest</v>
      </c>
      <c r="AD180" s="3" t="str">
        <f>IF(AB180&lt;&gt;"",IF(AB180&lt;&gt;"LIBSETS_DROP_MECHANIC_MONSTER_NAME",VLOOKUP(AB180,'LibSets constants'!$I$4:$L$1003,4,FALSE),""),"")</f>
        <v>Arena-Phasen Schatztruhe</v>
      </c>
      <c r="AF180" s="3">
        <f>IF(AND(G180&lt;&gt;"LIBSETS_SETTYPE_BATTLEGROUND",G180&lt;&gt;"LIBSETS_SETTYPE_SPECIAL"),
IF(AND(AE180&lt;&gt;"",ISNUMBER(AE180),NOT(ISNA(AE180))),AE180,
   IF(AND(M180&lt;&gt;"",ISNUMBER(M180),M180&gt;0,NOT(ISNA(M180))),VLOOKUP(M180,'ESO dumped WayshrineInfo'!$K$3:$L$9999,2,FALSE),"")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5" t="s">
        <v>2672</v>
      </c>
      <c r="BA180" s="85"/>
      <c r="BB180" s="85"/>
      <c r="BC180" s="21" t="str">
        <f t="shared" si="15"/>
        <v>[213] = {wayshrines={249,249,249,}, dlcId=DLC_ORSINIUM</v>
      </c>
      <c r="BD180" s="21" t="str">
        <f t="shared" si="16"/>
        <v>, zoneIds={677,684,684}, veteran=false</v>
      </c>
      <c r="BE180" s="21" t="str">
        <f t="shared" si="17"/>
        <v>, setType=LIBSETS_SETTYPE_ARENA</v>
      </c>
      <c r="BF180" s="21" t="str">
        <f t="shared" si="21"/>
        <v>, dropMechanic={LIBSETS_DROP_MECHANIC_ARENA_STAGE_CHEST,LIBSETS_DROP_MECHANIC_ARENA_STAGE_CHEST}, dropMechanicDropLocationNames={['en']={'','Arena stage chest','','','','',},['de']={'','Arena-Phasen Schatztruhe','','','','',},}</v>
      </c>
      <c r="BG180" s="21" t="str">
        <f t="shared" si="19"/>
        <v>}, --Glorious Defender / Ruhmreicher Verteidiger   [Maelstrom Arena, Wrothgar, Wrothgar]</v>
      </c>
    </row>
    <row r="181" spans="1:59" x14ac:dyDescent="0.25">
      <c r="A181" s="12">
        <v>214</v>
      </c>
      <c r="B181" t="s">
        <v>1013</v>
      </c>
      <c r="C181" t="s">
        <v>1013</v>
      </c>
      <c r="D181" s="3">
        <f t="shared" si="14"/>
        <v>214</v>
      </c>
      <c r="G181" s="8" t="s">
        <v>1473</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WayshrineInfo'!$K$3:$N$9999,4,FALSE),"")))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constants'!$B$4:$C$1003,2,FALSE),"")</f>
        <v>Orsinium</v>
      </c>
      <c r="V181" s="33" t="s">
        <v>1557</v>
      </c>
      <c r="Y181" s="65"/>
      <c r="Z181" s="3">
        <f>IF(AND(G181&lt;&gt;"LIBSETS_SETTYPE_BATTLEGROUND",G181&lt;&gt;"LIBSETS_SETTYPE_SPECIAL"),
IF(AND(Y181&lt;&gt;"",ISNUMBER(Y181),NOT(ISNA(Y181))),Y181,
   IF(AND(L181&lt;&gt;"",ISNUMBER(L181),L181&gt;0,NOT(ISNA(L181))),VLOOKUP(L181,'ESO dumped WayshrineInfo'!$K$3:$L$9999,2,FALSE),"")
),"")</f>
        <v>684</v>
      </c>
      <c r="AA181" t="str">
        <f>IF(AND(Z181&lt;&gt;"",ISNUMBER(Z181),NOT(ISNA(Z181))),VLOOKUP(Z181,'ESO zone constants'!$A$3:$D$9999,4,FALSE),"")</f>
        <v>Wrothgar</v>
      </c>
      <c r="AB181" s="33" t="s">
        <v>1557</v>
      </c>
      <c r="AC181" s="43" t="str">
        <f>IF(AB181&lt;&gt;"",IF(AB181&lt;&gt;"LIBSETS_DROP_MECHANIC_MONSTER_NAME",VLOOKUP(AB181,'LibSets constants'!$I$4:$L$1003,3,FALSE),""),"")</f>
        <v>Arena stage chest</v>
      </c>
      <c r="AD181" s="43" t="str">
        <f>IF(AB181&lt;&gt;"",IF(AB181&lt;&gt;"LIBSETS_DROP_MECHANIC_MONSTER_NAME",VLOOKUP(AB181,'LibSets constants'!$I$4:$L$1003,4,FALSE),""),"")</f>
        <v>Arena-Phasen Schatztruhe</v>
      </c>
      <c r="AE181" s="43"/>
      <c r="AF181" s="3">
        <f>IF(AND(G181&lt;&gt;"LIBSETS_SETTYPE_BATTLEGROUND",G181&lt;&gt;"LIBSETS_SETTYPE_SPECIAL"),
IF(AND(AE181&lt;&gt;"",ISNUMBER(AE181),NOT(ISNA(AE181))),AE181,
   IF(AND(M181&lt;&gt;"",ISNUMBER(M181),M181&gt;0,NOT(ISNA(M181))),VLOOKUP(M181,'ESO dumped WayshrineInfo'!$K$3:$L$9999,2,FALSE),"")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5" t="s">
        <v>2672</v>
      </c>
      <c r="BA181" s="85"/>
      <c r="BB181" s="85"/>
      <c r="BC181" s="21" t="str">
        <f t="shared" si="15"/>
        <v>[214] = {wayshrines={249,249,249,}, dlcId=DLC_ORSINIUM</v>
      </c>
      <c r="BD181" s="21" t="str">
        <f t="shared" si="16"/>
        <v>, zoneIds={677,684,684}, veteran=false</v>
      </c>
      <c r="BE181" s="21" t="str">
        <f t="shared" si="17"/>
        <v>, setType=LIBSETS_SETTYPE_ARENA</v>
      </c>
      <c r="BF181" s="21" t="str">
        <f t="shared" si="21"/>
        <v>, dropMechanic={LIBSETS_DROP_MECHANIC_ARENA_STAGE_CHEST,LIBSETS_DROP_MECHANIC_ARENA_STAGE_CHEST}, dropMechanicDropLocationNames={['en']={'','Arena stage chest','','','','',},['de']={'','Arena-Phasen Schatztruhe','','','','',},}</v>
      </c>
      <c r="BG181" s="21" t="str">
        <f t="shared" si="19"/>
        <v>}, --Para Bellum / Para Bellum   [Maelstrom Arena, Wrothgar, Wrothgar]</v>
      </c>
    </row>
    <row r="182" spans="1:59" x14ac:dyDescent="0.25">
      <c r="A182" s="12">
        <v>215</v>
      </c>
      <c r="B182" t="s">
        <v>1014</v>
      </c>
      <c r="C182" t="s">
        <v>1015</v>
      </c>
      <c r="D182" s="3">
        <f t="shared" si="14"/>
        <v>215</v>
      </c>
      <c r="G182" s="8" t="s">
        <v>1473</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WayshrineInfo'!$K$3:$N$9999,4,FALSE),"")))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constants'!$B$4:$C$1003,2,FALSE),"")</f>
        <v>Orsinium</v>
      </c>
      <c r="V182" s="33" t="s">
        <v>1557</v>
      </c>
      <c r="Y182" s="65"/>
      <c r="Z182" s="3">
        <f>IF(AND(G182&lt;&gt;"LIBSETS_SETTYPE_BATTLEGROUND",G182&lt;&gt;"LIBSETS_SETTYPE_SPECIAL"),
IF(AND(Y182&lt;&gt;"",ISNUMBER(Y182),NOT(ISNA(Y182))),Y182,
   IF(AND(L182&lt;&gt;"",ISNUMBER(L182),L182&gt;0,NOT(ISNA(L182))),VLOOKUP(L182,'ESO dumped WayshrineInfo'!$K$3:$L$9999,2,FALSE),"")
),"")</f>
        <v>684</v>
      </c>
      <c r="AA182" t="str">
        <f>IF(AND(Z182&lt;&gt;"",ISNUMBER(Z182),NOT(ISNA(Z182))),VLOOKUP(Z182,'ESO zone constants'!$A$3:$D$9999,4,FALSE),"")</f>
        <v>Wrothgar</v>
      </c>
      <c r="AB182" s="33" t="s">
        <v>1557</v>
      </c>
      <c r="AC182" s="3" t="str">
        <f>IF(AB182&lt;&gt;"",IF(AB182&lt;&gt;"LIBSETS_DROP_MECHANIC_MONSTER_NAME",VLOOKUP(AB182,'LibSets constants'!$I$4:$L$1003,3,FALSE),""),"")</f>
        <v>Arena stage chest</v>
      </c>
      <c r="AD182" s="3" t="str">
        <f>IF(AB182&lt;&gt;"",IF(AB182&lt;&gt;"LIBSETS_DROP_MECHANIC_MONSTER_NAME",VLOOKUP(AB182,'LibSets constants'!$I$4:$L$1003,4,FALSE),""),"")</f>
        <v>Arena-Phasen Schatztruhe</v>
      </c>
      <c r="AF182" s="3">
        <f>IF(AND(G182&lt;&gt;"LIBSETS_SETTYPE_BATTLEGROUND",G182&lt;&gt;"LIBSETS_SETTYPE_SPECIAL"),
IF(AND(AE182&lt;&gt;"",ISNUMBER(AE182),NOT(ISNA(AE182))),AE182,
   IF(AND(M182&lt;&gt;"",ISNUMBER(M182),M182&gt;0,NOT(ISNA(M182))),VLOOKUP(M182,'ESO dumped WayshrineInfo'!$K$3:$L$9999,2,FALSE),"")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5" t="s">
        <v>2672</v>
      </c>
      <c r="BA182" s="85"/>
      <c r="BB182" s="85"/>
      <c r="BC182" s="21" t="str">
        <f t="shared" si="15"/>
        <v>[215] = {wayshrines={249,249,249,}, dlcId=DLC_ORSINIUM</v>
      </c>
      <c r="BD182" s="21" t="str">
        <f t="shared" si="16"/>
        <v>, zoneIds={677,684,684}, veteran=false</v>
      </c>
      <c r="BE182" s="21" t="str">
        <f t="shared" si="17"/>
        <v>, setType=LIBSETS_SETTYPE_ARENA</v>
      </c>
      <c r="BF182" s="21" t="str">
        <f t="shared" si="21"/>
        <v>, dropMechanic={LIBSETS_DROP_MECHANIC_ARENA_STAGE_CHEST,LIBSETS_DROP_MECHANIC_ARENA_STAGE_CHEST}, dropMechanicDropLocationNames={['en']={'','Arena stage chest','','','','',},['de']={'','Arena-Phasen Schatztruhe','','','','',},}</v>
      </c>
      <c r="BG182" s="21" t="str">
        <f t="shared" si="19"/>
        <v>}, --Elemental Succession / Elementarfolge   [Maelstrom Arena, Wrothgar, Wrothgar]</v>
      </c>
    </row>
    <row r="183" spans="1:59" x14ac:dyDescent="0.25">
      <c r="A183" s="12">
        <v>216</v>
      </c>
      <c r="B183" t="s">
        <v>1016</v>
      </c>
      <c r="C183" t="s">
        <v>1017</v>
      </c>
      <c r="D183" s="3">
        <f t="shared" si="14"/>
        <v>216</v>
      </c>
      <c r="G183" s="8" t="s">
        <v>1473</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WayshrineInfo'!$K$3:$N$9999,4,FALSE),"")))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constants'!$B$4:$C$1003,2,FALSE),"")</f>
        <v>Orsinium</v>
      </c>
      <c r="V183" s="33" t="s">
        <v>1557</v>
      </c>
      <c r="Y183" s="65"/>
      <c r="Z183" s="3">
        <f>IF(AND(G183&lt;&gt;"LIBSETS_SETTYPE_BATTLEGROUND",G183&lt;&gt;"LIBSETS_SETTYPE_SPECIAL"),
IF(AND(Y183&lt;&gt;"",ISNUMBER(Y183),NOT(ISNA(Y183))),Y183,
   IF(AND(L183&lt;&gt;"",ISNUMBER(L183),L183&gt;0,NOT(ISNA(L183))),VLOOKUP(L183,'ESO dumped WayshrineInfo'!$K$3:$L$9999,2,FALSE),"")
),"")</f>
        <v>684</v>
      </c>
      <c r="AA183" t="str">
        <f>IF(AND(Z183&lt;&gt;"",ISNUMBER(Z183),NOT(ISNA(Z183))),VLOOKUP(Z183,'ESO zone constants'!$A$3:$D$9999,4,FALSE),"")</f>
        <v>Wrothgar</v>
      </c>
      <c r="AB183" s="33" t="s">
        <v>1557</v>
      </c>
      <c r="AC183" s="3" t="str">
        <f>IF(AB183&lt;&gt;"",IF(AB183&lt;&gt;"LIBSETS_DROP_MECHANIC_MONSTER_NAME",VLOOKUP(AB183,'LibSets constants'!$I$4:$L$1003,3,FALSE),""),"")</f>
        <v>Arena stage chest</v>
      </c>
      <c r="AD183" s="3" t="str">
        <f>IF(AB183&lt;&gt;"",IF(AB183&lt;&gt;"LIBSETS_DROP_MECHANIC_MONSTER_NAME",VLOOKUP(AB183,'LibSets constants'!$I$4:$L$1003,4,FALSE),""),"")</f>
        <v>Arena-Phasen Schatztruhe</v>
      </c>
      <c r="AF183" s="3">
        <f>IF(AND(G183&lt;&gt;"LIBSETS_SETTYPE_BATTLEGROUND",G183&lt;&gt;"LIBSETS_SETTYPE_SPECIAL"),
IF(AND(AE183&lt;&gt;"",ISNUMBER(AE183),NOT(ISNA(AE183))),AE183,
   IF(AND(M183&lt;&gt;"",ISNUMBER(M183),M183&gt;0,NOT(ISNA(M183))),VLOOKUP(M183,'ESO dumped WayshrineInfo'!$K$3:$L$9999,2,FALSE),"")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5" t="s">
        <v>2672</v>
      </c>
      <c r="BA183" s="85"/>
      <c r="BB183" s="85"/>
      <c r="BC183" s="21" t="str">
        <f t="shared" si="15"/>
        <v>[216] = {wayshrines={249,249,249,}, dlcId=DLC_ORSINIUM</v>
      </c>
      <c r="BD183" s="21" t="str">
        <f t="shared" si="16"/>
        <v>, zoneIds={677,684,684}, veteran=false</v>
      </c>
      <c r="BE183" s="21" t="str">
        <f t="shared" si="17"/>
        <v>, setType=LIBSETS_SETTYPE_ARENA</v>
      </c>
      <c r="BF183" s="21" t="str">
        <f t="shared" si="21"/>
        <v>, dropMechanic={LIBSETS_DROP_MECHANIC_ARENA_STAGE_CHEST,LIBSETS_DROP_MECHANIC_ARENA_STAGE_CHEST}, dropMechanicDropLocationNames={['en']={'','Arena stage chest','','','','',},['de']={'','Arena-Phasen Schatztruhe','','','','',},}</v>
      </c>
      <c r="BG183" s="21" t="str">
        <f t="shared" si="19"/>
        <v>}, --Hunt Leader / Jagdleiter   [Maelstrom Arena, Wrothgar, Wrothgar]</v>
      </c>
    </row>
    <row r="184" spans="1:59" x14ac:dyDescent="0.25">
      <c r="A184" s="12">
        <v>217</v>
      </c>
      <c r="B184" t="s">
        <v>1018</v>
      </c>
      <c r="C184" t="s">
        <v>1019</v>
      </c>
      <c r="D184" s="3">
        <f t="shared" si="14"/>
        <v>217</v>
      </c>
      <c r="G184" s="8" t="s">
        <v>1473</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WayshrineInfo'!$K$3:$N$9999,4,FALSE),"")))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constants'!$B$4:$C$1003,2,FALSE),"")</f>
        <v>Orsinium</v>
      </c>
      <c r="V184" s="33" t="s">
        <v>1557</v>
      </c>
      <c r="Y184" s="65"/>
      <c r="Z184" s="3">
        <f>IF(AND(G184&lt;&gt;"LIBSETS_SETTYPE_BATTLEGROUND",G184&lt;&gt;"LIBSETS_SETTYPE_SPECIAL"),
IF(AND(Y184&lt;&gt;"",ISNUMBER(Y184),NOT(ISNA(Y184))),Y184,
   IF(AND(L184&lt;&gt;"",ISNUMBER(L184),L184&gt;0,NOT(ISNA(L184))),VLOOKUP(L184,'ESO dumped WayshrineInfo'!$K$3:$L$9999,2,FALSE),"")
),"")</f>
        <v>684</v>
      </c>
      <c r="AA184" t="str">
        <f>IF(AND(Z184&lt;&gt;"",ISNUMBER(Z184),NOT(ISNA(Z184))),VLOOKUP(Z184,'ESO zone constants'!$A$3:$D$9999,4,FALSE),"")</f>
        <v>Wrothgar</v>
      </c>
      <c r="AB184" s="33" t="s">
        <v>1557</v>
      </c>
      <c r="AC184" s="3" t="str">
        <f>IF(AB184&lt;&gt;"",IF(AB184&lt;&gt;"LIBSETS_DROP_MECHANIC_MONSTER_NAME",VLOOKUP(AB184,'LibSets constants'!$I$4:$L$1003,3,FALSE),""),"")</f>
        <v>Arena stage chest</v>
      </c>
      <c r="AD184" s="3" t="str">
        <f>IF(AB184&lt;&gt;"",IF(AB184&lt;&gt;"LIBSETS_DROP_MECHANIC_MONSTER_NAME",VLOOKUP(AB184,'LibSets constants'!$I$4:$L$1003,4,FALSE),""),"")</f>
        <v>Arena-Phasen Schatztruhe</v>
      </c>
      <c r="AF184" s="3">
        <f>IF(AND(G184&lt;&gt;"LIBSETS_SETTYPE_BATTLEGROUND",G184&lt;&gt;"LIBSETS_SETTYPE_SPECIAL"),
IF(AND(AE184&lt;&gt;"",ISNUMBER(AE184),NOT(ISNA(AE184))),AE184,
   IF(AND(M184&lt;&gt;"",ISNUMBER(M184),M184&gt;0,NOT(ISNA(M184))),VLOOKUP(M184,'ESO dumped WayshrineInfo'!$K$3:$L$9999,2,FALSE),"")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5" t="s">
        <v>2672</v>
      </c>
      <c r="BA184" s="85"/>
      <c r="BB184" s="85"/>
      <c r="BC184" s="21" t="str">
        <f t="shared" si="15"/>
        <v>[217] = {wayshrines={249,249,249,}, dlcId=DLC_ORSINIUM</v>
      </c>
      <c r="BD184" s="21" t="str">
        <f t="shared" si="16"/>
        <v>, zoneIds={677,684,684}, veteran=false</v>
      </c>
      <c r="BE184" s="21" t="str">
        <f t="shared" si="17"/>
        <v>, setType=LIBSETS_SETTYPE_ARENA</v>
      </c>
      <c r="BF184" s="21" t="str">
        <f t="shared" si="21"/>
        <v>, dropMechanic={LIBSETS_DROP_MECHANIC_ARENA_STAGE_CHEST,LIBSETS_DROP_MECHANIC_ARENA_STAGE_CHEST}, dropMechanicDropLocationNames={['en']={'','Arena stage chest','','','','',},['de']={'','Arena-Phasen Schatztruhe','','','','',},}</v>
      </c>
      <c r="BG184" s="21" t="str">
        <f t="shared" si="19"/>
        <v>}, --Winterborn / Winterkind   [Maelstrom Arena, Wrothgar, Wrothgar]</v>
      </c>
    </row>
    <row r="185" spans="1:59" x14ac:dyDescent="0.25">
      <c r="A185" s="12">
        <v>218</v>
      </c>
      <c r="B185" t="s">
        <v>1020</v>
      </c>
      <c r="C185" t="s">
        <v>2601</v>
      </c>
      <c r="D185" s="3">
        <f t="shared" si="14"/>
        <v>218</v>
      </c>
      <c r="G185" s="8" t="s">
        <v>1481</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WayshrineInfo'!$K$3:$N$9999,4,FALSE),"")))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constants'!$B$4:$C$1003,2,FALSE),"")</f>
        <v>Orsinium</v>
      </c>
      <c r="V185" s="33" t="s">
        <v>1561</v>
      </c>
      <c r="Y185" s="65"/>
      <c r="Z185" s="3">
        <f>IF(AND(G185&lt;&gt;"LIBSETS_SETTYPE_BATTLEGROUND",G185&lt;&gt;"LIBSETS_SETTYPE_SPECIAL"),
IF(AND(Y185&lt;&gt;"",ISNUMBER(Y185),NOT(ISNA(Y185))),Y185,
   IF(AND(L185&lt;&gt;"",ISNUMBER(L185),L185&gt;0,NOT(ISNA(L185))),VLOOKUP(L185,'ESO dumped WayshrineInfo'!$K$3:$L$9999,2,FALSE),"")
),"")</f>
        <v>684</v>
      </c>
      <c r="AA185" t="str">
        <f>IF(AND(Z185&lt;&gt;"",ISNUMBER(Z185),NOT(ISNA(Z185))),VLOOKUP(Z185,'ESO zone constants'!$A$3:$D$9999,4,FALSE),"")</f>
        <v>Wrothgar</v>
      </c>
      <c r="AB185" s="33" t="s">
        <v>1562</v>
      </c>
      <c r="AC185" s="43"/>
      <c r="AD185" s="43"/>
      <c r="AE185" s="43"/>
      <c r="AF185" s="3">
        <f>IF(AND(G185&lt;&gt;"LIBSETS_SETTYPE_BATTLEGROUND",G185&lt;&gt;"LIBSETS_SETTYPE_SPECIAL"),
IF(AND(AE185&lt;&gt;"",ISNUMBER(AE185),NOT(ISNA(AE185))),AE185,
   IF(AND(M185&lt;&gt;"",ISNUMBER(M185),M185&gt;0,NOT(ISNA(M185))),VLOOKUP(M185,'ESO dumped WayshrineInfo'!$K$3:$L$9999,2,FALSE),"")
),"")</f>
        <v>684</v>
      </c>
      <c r="AG185" t="str">
        <f>IF(AND(AF185&lt;&gt;"",ISNUMBER(AF185),NOT(ISNA(AF185))),VLOOKUP(AF185,'ESO zone constants'!$A$3:$D$9999,4,FALSE),"")</f>
        <v>Wrothgar</v>
      </c>
      <c r="AH185" s="44" t="s">
        <v>1563</v>
      </c>
      <c r="AI185" s="43"/>
      <c r="AJ185" s="43"/>
      <c r="AK185" s="3">
        <f>IF(AND(G185&lt;&gt;"LIBSETS_SETTYPE_BATTLEGROUND",G185&lt;&gt;"LIBSETS_SETTYPE_SPECIAL"),IF(AL185&lt;&gt;"",VLOOKUP(AL185,'ESO zone constants'!$D$3:$H$4953,5,FALSE),""),"")</f>
        <v>684</v>
      </c>
      <c r="AL185" t="s">
        <v>452</v>
      </c>
      <c r="AM185" s="44" t="s">
        <v>1564</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5" t="s">
        <v>2672</v>
      </c>
      <c r="BA185" s="85"/>
      <c r="BB185" s="85"/>
      <c r="BC185" s="21" t="str">
        <f t="shared" si="15"/>
        <v>[218] = {wayshrines={244,244,244,}, dlcId=DLC_ORSINIUM</v>
      </c>
      <c r="BD185" s="21" t="str">
        <f t="shared" si="16"/>
        <v>, zoneIds={684,684,684,684}, veteran=false</v>
      </c>
      <c r="BE185" s="21" t="str">
        <f t="shared" si="17"/>
        <v>, setType=LIBSETS_SETTYPE_OVERLAND</v>
      </c>
      <c r="BF185" s="21" t="str">
        <f t="shared" si="21"/>
        <v>, dropMechanic={LIBSETS_DROP_MECHANIC_OVERLAND_BOSS_DELVE,LIBSETS_DROP_MECHANIC_OVERLAND_WORLDBOSS,LIBSETS_DROP_MECHANIC_OVERLAND_BOSS_PUBLIC_DUNGEON,LIBSETS_DROP_MECHANIC_OVERLAND_CHEST}</v>
      </c>
      <c r="BG185" s="21" t="str">
        <f t="shared" si="19"/>
        <v>}, --Trinimac\'s Valor / Trinimacs Heldenmut   [Wrothgar, Wrothgar, Wrothgar, Wrothgar]</v>
      </c>
    </row>
    <row r="186" spans="1:59" x14ac:dyDescent="0.25">
      <c r="A186" s="5">
        <v>219</v>
      </c>
      <c r="B186" t="s">
        <v>1021</v>
      </c>
      <c r="C186" t="s">
        <v>1021</v>
      </c>
      <c r="D186" s="3">
        <f t="shared" si="14"/>
        <v>219</v>
      </c>
      <c r="G186" s="8" t="s">
        <v>1475</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WayshrineInfo'!$K$3:$N$9999,4,FALSE),"")))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constants'!$B$4:$C$1003,2,FALSE),"")</f>
        <v>Orsinium</v>
      </c>
      <c r="V186" s="33" t="s">
        <v>3372</v>
      </c>
      <c r="Y186" s="65"/>
      <c r="Z186" s="3">
        <f>IF(AND(G186&lt;&gt;"LIBSETS_SETTYPE_BATTLEGROUND",G186&lt;&gt;"LIBSETS_SETTYPE_SPECIAL"),
IF(AND(Y186&lt;&gt;"",ISNUMBER(Y186),NOT(ISNA(Y186))),Y186,
   IF(AND(L186&lt;&gt;"",ISNUMBER(L186),L186&gt;0,NOT(ISNA(L186))),VLOOKUP(L186,'ESO dumped WayshrineInfo'!$K$3:$L$9999,2,FALSE),"")
),"")</f>
        <v>684</v>
      </c>
      <c r="AA186" t="str">
        <f>IF(AND(Z186&lt;&gt;"",ISNUMBER(Z186),NOT(ISNA(Z186))),VLOOKUP(Z186,'ESO zone constants'!$A$3:$D$9999,4,FALSE),"")</f>
        <v>Wrothgar</v>
      </c>
      <c r="AB186" s="33" t="s">
        <v>3372</v>
      </c>
      <c r="AC186" s="43"/>
      <c r="AD186" s="43"/>
      <c r="AE186" s="43"/>
      <c r="AF186" s="3">
        <f>IF(AND(G186&lt;&gt;"LIBSETS_SETTYPE_BATTLEGROUND",G186&lt;&gt;"LIBSETS_SETTYPE_SPECIAL"),
IF(AND(AE186&lt;&gt;"",ISNUMBER(AE186),NOT(ISNA(AE186))),AE186,
   IF(AND(M186&lt;&gt;"",ISNUMBER(M186),M186&gt;0,NOT(ISNA(M186))),VLOOKUP(M186,'ESO dumped WayshrineInfo'!$K$3:$L$9999,2,FALSE),"")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5" t="s">
        <v>2672</v>
      </c>
      <c r="BA186" s="85"/>
      <c r="BB186" s="85"/>
      <c r="BC186" s="21" t="str">
        <f t="shared" si="15"/>
        <v>[219] = {wayshrines={237,237,237,}, traitsNeeded=9, dlcId=DLC_ORSINIUM</v>
      </c>
      <c r="BD186" s="21" t="str">
        <f t="shared" si="16"/>
        <v>, zoneIds={684,684,684}, veteran=false</v>
      </c>
      <c r="BE186" s="21" t="str">
        <f t="shared" si="17"/>
        <v>, setType=LIBSETS_SETTYPE_CRAFTED</v>
      </c>
      <c r="BF186" s="21" t="str">
        <f t="shared" si="21"/>
        <v>, dropMechanic={LIBSETS_DROP_MECHANIC_CRAFTED,LIBSETS_DROP_MECHANIC_CRAFTED}</v>
      </c>
      <c r="BG186" s="21" t="str">
        <f t="shared" si="19"/>
        <v>}, --Morkuldin / Morkuldin   [Wrothgar, Wrothgar, Wrothgar]</v>
      </c>
    </row>
    <row r="187" spans="1:59" x14ac:dyDescent="0.25">
      <c r="A187" s="5">
        <v>224</v>
      </c>
      <c r="B187" t="s">
        <v>1022</v>
      </c>
      <c r="C187" t="s">
        <v>2602</v>
      </c>
      <c r="D187" s="3">
        <f t="shared" si="14"/>
        <v>224</v>
      </c>
      <c r="G187" s="8" t="s">
        <v>1475</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WayshrineInfo'!$K$3:$N$9999,4,FALSE),"")))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constants'!$B$4:$C$1003,2,FALSE),"")</f>
        <v>Thieves Guild</v>
      </c>
      <c r="V187" s="33" t="s">
        <v>3372</v>
      </c>
      <c r="Y187" s="65"/>
      <c r="Z187" s="3">
        <f>IF(AND(G187&lt;&gt;"LIBSETS_SETTYPE_BATTLEGROUND",G187&lt;&gt;"LIBSETS_SETTYPE_SPECIAL"),
IF(AND(Y187&lt;&gt;"",ISNUMBER(Y187),NOT(ISNA(Y187))),Y187,
   IF(AND(L187&lt;&gt;"",ISNUMBER(L187),L187&gt;0,NOT(ISNA(L187))),VLOOKUP(L187,'ESO dumped WayshrineInfo'!$K$3:$L$9999,2,FALSE),"")
),"")</f>
        <v>816</v>
      </c>
      <c r="AA187" t="str">
        <f>IF(AND(Z187&lt;&gt;"",ISNUMBER(Z187),NOT(ISNA(Z187))),VLOOKUP(Z187,'ESO zone constants'!$A$3:$D$9999,4,FALSE),"")</f>
        <v>Hew's Bane</v>
      </c>
      <c r="AB187" s="33" t="s">
        <v>3372</v>
      </c>
      <c r="AC187" s="43"/>
      <c r="AD187" s="43"/>
      <c r="AE187" s="43"/>
      <c r="AF187" s="3">
        <f>IF(AND(G187&lt;&gt;"LIBSETS_SETTYPE_BATTLEGROUND",G187&lt;&gt;"LIBSETS_SETTYPE_SPECIAL"),
IF(AND(AE187&lt;&gt;"",ISNUMBER(AE187),NOT(ISNA(AE187))),AE187,
   IF(AND(M187&lt;&gt;"",ISNUMBER(M187),M187&gt;0,NOT(ISNA(M187))),VLOOKUP(M187,'ESO dumped WayshrineInfo'!$K$3:$L$9999,2,FALSE),"")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5" t="s">
        <v>2672</v>
      </c>
      <c r="BA187" s="85"/>
      <c r="BB187" s="85"/>
      <c r="BC187" s="21" t="str">
        <f t="shared" si="15"/>
        <v>[224] = {wayshrines={257,257,257,}, traitsNeeded=5, dlcId=DLC_THIEVES_GUILD</v>
      </c>
      <c r="BD187" s="21" t="str">
        <f t="shared" si="16"/>
        <v>, zoneIds={816,816,816}, veteran=false</v>
      </c>
      <c r="BE187" s="21" t="str">
        <f t="shared" si="17"/>
        <v>, setType=LIBSETS_SETTYPE_CRAFTED</v>
      </c>
      <c r="BF187" s="21" t="str">
        <f t="shared" si="21"/>
        <v>, dropMechanic={LIBSETS_DROP_MECHANIC_CRAFTED,LIBSETS_DROP_MECHANIC_CRAFTED}</v>
      </c>
      <c r="BG187" s="21" t="str">
        <f t="shared" si="19"/>
        <v>}, --Tava\'s Favor / Tavas Gunst   [Hew's Bane, Hew's Bane, Hew's Bane]</v>
      </c>
    </row>
    <row r="188" spans="1:59" x14ac:dyDescent="0.25">
      <c r="A188" s="5">
        <v>225</v>
      </c>
      <c r="B188" t="s">
        <v>1023</v>
      </c>
      <c r="C188" t="s">
        <v>1024</v>
      </c>
      <c r="D188" s="3">
        <f t="shared" si="14"/>
        <v>225</v>
      </c>
      <c r="E188" s="42"/>
      <c r="G188" s="8" t="s">
        <v>1475</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WayshrineInfo'!$K$3:$N$9999,4,FALSE),"")))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constants'!$B$4:$C$1003,2,FALSE),"")</f>
        <v>Thieves Guild</v>
      </c>
      <c r="V188" s="33" t="s">
        <v>3372</v>
      </c>
      <c r="Y188" s="65"/>
      <c r="Z188" s="3">
        <f>IF(AND(G188&lt;&gt;"LIBSETS_SETTYPE_BATTLEGROUND",G188&lt;&gt;"LIBSETS_SETTYPE_SPECIAL"),
IF(AND(Y188&lt;&gt;"",ISNUMBER(Y188),NOT(ISNA(Y188))),Y188,
   IF(AND(L188&lt;&gt;"",ISNUMBER(L188),L188&gt;0,NOT(ISNA(L188))),VLOOKUP(L188,'ESO dumped WayshrineInfo'!$K$3:$L$9999,2,FALSE),"")
),"")</f>
        <v>816</v>
      </c>
      <c r="AA188" t="str">
        <f>IF(AND(Z188&lt;&gt;"",ISNUMBER(Z188),NOT(ISNA(Z188))),VLOOKUP(Z188,'ESO zone constants'!$A$3:$D$9999,4,FALSE),"")</f>
        <v>Hew's Bane</v>
      </c>
      <c r="AB188" s="33" t="s">
        <v>3372</v>
      </c>
      <c r="AF188" s="3">
        <f>IF(AND(G188&lt;&gt;"LIBSETS_SETTYPE_BATTLEGROUND",G188&lt;&gt;"LIBSETS_SETTYPE_SPECIAL"),
IF(AND(AE188&lt;&gt;"",ISNUMBER(AE188),NOT(ISNA(AE188))),AE188,
   IF(AND(M188&lt;&gt;"",ISNUMBER(M188),M188&gt;0,NOT(ISNA(M188))),VLOOKUP(M188,'ESO dumped WayshrineInfo'!$K$3:$L$9999,2,FALSE),"")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5" t="s">
        <v>2672</v>
      </c>
      <c r="BA188" s="85"/>
      <c r="BB188" s="85"/>
      <c r="BC188" s="21" t="str">
        <f t="shared" si="15"/>
        <v>[225] = {wayshrines={257,257,257,}, traitsNeeded=7, dlcId=DLC_THIEVES_GUILD</v>
      </c>
      <c r="BD188" s="21" t="str">
        <f t="shared" si="16"/>
        <v>, zoneIds={816,816,816}, veteran=false</v>
      </c>
      <c r="BE188" s="21" t="str">
        <f t="shared" si="17"/>
        <v>, setType=LIBSETS_SETTYPE_CRAFTED</v>
      </c>
      <c r="BF188" s="21" t="str">
        <f t="shared" si="21"/>
        <v>, dropMechanic={LIBSETS_DROP_MECHANIC_CRAFTED,LIBSETS_DROP_MECHANIC_CRAFTED}</v>
      </c>
      <c r="BG188" s="21" t="str">
        <f t="shared" si="19"/>
        <v>}, --Clever Alchemist / Schlauer Alchemist   [Hew's Bane, Hew's Bane, Hew's Bane]</v>
      </c>
    </row>
    <row r="189" spans="1:59" x14ac:dyDescent="0.25">
      <c r="A189" s="5">
        <v>226</v>
      </c>
      <c r="B189" t="s">
        <v>1025</v>
      </c>
      <c r="C189" t="s">
        <v>1026</v>
      </c>
      <c r="D189" s="3">
        <f t="shared" si="14"/>
        <v>226</v>
      </c>
      <c r="G189" s="8" t="s">
        <v>1475</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WayshrineInfo'!$K$3:$N$9999,4,FALSE),"")))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constants'!$B$4:$C$1003,2,FALSE),"")</f>
        <v>Thieves Guild</v>
      </c>
      <c r="V189" s="33" t="s">
        <v>3372</v>
      </c>
      <c r="Y189" s="65"/>
      <c r="Z189" s="3">
        <f>IF(AND(G189&lt;&gt;"LIBSETS_SETTYPE_BATTLEGROUND",G189&lt;&gt;"LIBSETS_SETTYPE_SPECIAL"),
IF(AND(Y189&lt;&gt;"",ISNUMBER(Y189),NOT(ISNA(Y189))),Y189,
   IF(AND(L189&lt;&gt;"",ISNUMBER(L189),L189&gt;0,NOT(ISNA(L189))),VLOOKUP(L189,'ESO dumped WayshrineInfo'!$K$3:$L$9999,2,FALSE),"")
),"")</f>
        <v>816</v>
      </c>
      <c r="AA189" t="str">
        <f>IF(AND(Z189&lt;&gt;"",ISNUMBER(Z189),NOT(ISNA(Z189))),VLOOKUP(Z189,'ESO zone constants'!$A$3:$D$9999,4,FALSE),"")</f>
        <v>Hew's Bane</v>
      </c>
      <c r="AB189" s="33" t="s">
        <v>3372</v>
      </c>
      <c r="AF189" s="3">
        <f>IF(AND(G189&lt;&gt;"LIBSETS_SETTYPE_BATTLEGROUND",G189&lt;&gt;"LIBSETS_SETTYPE_SPECIAL"),
IF(AND(AE189&lt;&gt;"",ISNUMBER(AE189),NOT(ISNA(AE189))),AE189,
   IF(AND(M189&lt;&gt;"",ISNUMBER(M189),M189&gt;0,NOT(ISNA(M189))),VLOOKUP(M189,'ESO dumped WayshrineInfo'!$K$3:$L$9999,2,FALSE),"")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5" t="s">
        <v>2672</v>
      </c>
      <c r="BA189" s="85"/>
      <c r="BB189" s="85"/>
      <c r="BC189" s="21" t="str">
        <f t="shared" si="15"/>
        <v>[226] = {wayshrines={255,255,255,}, traitsNeeded=9, dlcId=DLC_THIEVES_GUILD</v>
      </c>
      <c r="BD189" s="21" t="str">
        <f t="shared" si="16"/>
        <v>, zoneIds={816,816,816}, veteran=false</v>
      </c>
      <c r="BE189" s="21" t="str">
        <f t="shared" si="17"/>
        <v>, setType=LIBSETS_SETTYPE_CRAFTED</v>
      </c>
      <c r="BF189" s="21" t="str">
        <f t="shared" si="21"/>
        <v>, dropMechanic={LIBSETS_DROP_MECHANIC_CRAFTED,LIBSETS_DROP_MECHANIC_CRAFTED}</v>
      </c>
      <c r="BG189" s="21" t="str">
        <f t="shared" si="19"/>
        <v>}, --Eternal Hunt / Ewige Jagd   [Hew's Bane, Hew's Bane, Hew's Bane]</v>
      </c>
    </row>
    <row r="190" spans="1:59" x14ac:dyDescent="0.25">
      <c r="A190" s="12">
        <v>227</v>
      </c>
      <c r="B190" t="s">
        <v>1027</v>
      </c>
      <c r="C190" t="s">
        <v>2603</v>
      </c>
      <c r="D190" s="3">
        <f t="shared" si="14"/>
        <v>227</v>
      </c>
      <c r="G190" s="8" t="s">
        <v>1481</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WayshrineInfo'!$K$3:$N$9999,4,FALSE),"")))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constants'!$B$4:$C$1003,2,FALSE),"")</f>
        <v>Thieves Guild</v>
      </c>
      <c r="V190" s="33" t="s">
        <v>1561</v>
      </c>
      <c r="Y190" s="65"/>
      <c r="Z190" s="3">
        <f>IF(AND(G190&lt;&gt;"LIBSETS_SETTYPE_BATTLEGROUND",G190&lt;&gt;"LIBSETS_SETTYPE_SPECIAL"),
IF(AND(Y190&lt;&gt;"",ISNUMBER(Y190),NOT(ISNA(Y190))),Y190,
   IF(AND(L190&lt;&gt;"",ISNUMBER(L190),L190&gt;0,NOT(ISNA(L190))),VLOOKUP(L190,'ESO dumped WayshrineInfo'!$K$3:$L$9999,2,FALSE),"")
),"")</f>
        <v>816</v>
      </c>
      <c r="AA190" t="str">
        <f>IF(AND(Z190&lt;&gt;"",ISNUMBER(Z190),NOT(ISNA(Z190))),VLOOKUP(Z190,'ESO zone constants'!$A$3:$D$9999,4,FALSE),"")</f>
        <v>Hew's Bane</v>
      </c>
      <c r="AB190" s="33" t="s">
        <v>1562</v>
      </c>
      <c r="AC190" s="43"/>
      <c r="AD190" s="43"/>
      <c r="AE190" s="43"/>
      <c r="AF190" s="3">
        <f>IF(AND(G190&lt;&gt;"LIBSETS_SETTYPE_BATTLEGROUND",G190&lt;&gt;"LIBSETS_SETTYPE_SPECIAL"),
IF(AND(AE190&lt;&gt;"",ISNUMBER(AE190),NOT(ISNA(AE190))),AE190,
   IF(AND(M190&lt;&gt;"",ISNUMBER(M190),M190&gt;0,NOT(ISNA(M190))),VLOOKUP(M190,'ESO dumped WayshrineInfo'!$K$3:$L$9999,2,FALSE),"")
),"")</f>
        <v>816</v>
      </c>
      <c r="AG190" t="str">
        <f>IF(AND(AF190&lt;&gt;"",ISNUMBER(AF190),NOT(ISNA(AF190))),VLOOKUP(AF190,'ESO zone constants'!$A$3:$D$9999,4,FALSE),"")</f>
        <v>Hew's Bane</v>
      </c>
      <c r="AH190" s="44" t="s">
        <v>1563</v>
      </c>
      <c r="AI190" s="43"/>
      <c r="AJ190" s="43"/>
      <c r="AK190" s="3">
        <f>IF(AND(G190&lt;&gt;"LIBSETS_SETTYPE_BATTLEGROUND",G190&lt;&gt;"LIBSETS_SETTYPE_SPECIAL"),IF(AL190&lt;&gt;"",VLOOKUP(AL190,'ESO zone constants'!$D$3:$H$4953,5,FALSE),""),"")</f>
        <v>816</v>
      </c>
      <c r="AL190" t="s">
        <v>509</v>
      </c>
      <c r="AM190" s="44" t="s">
        <v>1564</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5" t="s">
        <v>2673</v>
      </c>
      <c r="BA190" s="85"/>
      <c r="BB190" s="85"/>
      <c r="BC190" s="21" t="str">
        <f t="shared" si="15"/>
        <v>[227] = {wayshrines={255,255,255,}, dlcId=DLC_THIEVES_GUILD</v>
      </c>
      <c r="BD190" s="21" t="str">
        <f t="shared" si="16"/>
        <v>, zoneIds={816,816,816,816}, veteran=false</v>
      </c>
      <c r="BE190" s="21" t="str">
        <f t="shared" si="17"/>
        <v>, setType=LIBSETS_SETTYPE_OVERLAND</v>
      </c>
      <c r="BF190" s="21" t="str">
        <f t="shared" si="21"/>
        <v>, isProcSetAllowedInPvP=1, dropMechanic={LIBSETS_DROP_MECHANIC_OVERLAND_BOSS_DELVE,LIBSETS_DROP_MECHANIC_OVERLAND_WORLDBOSS,LIBSETS_DROP_MECHANIC_OVERLAND_BOSS_PUBLIC_DUNGEON,LIBSETS_DROP_MECHANIC_OVERLAND_CHEST}</v>
      </c>
      <c r="BG190" s="21" t="str">
        <f t="shared" si="19"/>
        <v>}, --Bahraha\'s Curse / Bahrahas Fluch   [Hew's Bane, Hew's Bane, Hew's Bane, Hew's Bane]</v>
      </c>
    </row>
    <row r="191" spans="1:59" x14ac:dyDescent="0.25">
      <c r="A191" s="12">
        <v>228</v>
      </c>
      <c r="B191" t="s">
        <v>1028</v>
      </c>
      <c r="C191" t="s">
        <v>2604</v>
      </c>
      <c r="D191" s="3">
        <f t="shared" si="14"/>
        <v>228</v>
      </c>
      <c r="G191" s="8" t="s">
        <v>1481</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WayshrineInfo'!$K$3:$N$9999,4,FALSE),"")))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constants'!$B$4:$C$1003,2,FALSE),"")</f>
        <v>Thieves Guild</v>
      </c>
      <c r="V191" s="33" t="s">
        <v>1561</v>
      </c>
      <c r="Y191" s="65"/>
      <c r="Z191" s="3">
        <f>IF(AND(G191&lt;&gt;"LIBSETS_SETTYPE_BATTLEGROUND",G191&lt;&gt;"LIBSETS_SETTYPE_SPECIAL"),
IF(AND(Y191&lt;&gt;"",ISNUMBER(Y191),NOT(ISNA(Y191))),Y191,
   IF(AND(L191&lt;&gt;"",ISNUMBER(L191),L191&gt;0,NOT(ISNA(L191))),VLOOKUP(L191,'ESO dumped WayshrineInfo'!$K$3:$L$9999,2,FALSE),"")
),"")</f>
        <v>816</v>
      </c>
      <c r="AA191" t="str">
        <f>IF(AND(Z191&lt;&gt;"",ISNUMBER(Z191),NOT(ISNA(Z191))),VLOOKUP(Z191,'ESO zone constants'!$A$3:$D$9999,4,FALSE),"")</f>
        <v>Hew's Bane</v>
      </c>
      <c r="AB191" s="33" t="s">
        <v>1562</v>
      </c>
      <c r="AC191" s="43"/>
      <c r="AD191" s="43"/>
      <c r="AE191" s="43"/>
      <c r="AF191" s="3">
        <f>IF(AND(G191&lt;&gt;"LIBSETS_SETTYPE_BATTLEGROUND",G191&lt;&gt;"LIBSETS_SETTYPE_SPECIAL"),
IF(AND(AE191&lt;&gt;"",ISNUMBER(AE191),NOT(ISNA(AE191))),AE191,
   IF(AND(M191&lt;&gt;"",ISNUMBER(M191),M191&gt;0,NOT(ISNA(M191))),VLOOKUP(M191,'ESO dumped WayshrineInfo'!$K$3:$L$9999,2,FALSE),"")
),"")</f>
        <v>816</v>
      </c>
      <c r="AG191" t="str">
        <f>IF(AND(AF191&lt;&gt;"",ISNUMBER(AF191),NOT(ISNA(AF191))),VLOOKUP(AF191,'ESO zone constants'!$A$3:$D$9999,4,FALSE),"")</f>
        <v>Hew's Bane</v>
      </c>
      <c r="AH191" s="44" t="s">
        <v>1563</v>
      </c>
      <c r="AI191" s="43"/>
      <c r="AJ191" s="43"/>
      <c r="AK191" s="3">
        <f>IF(AND(G191&lt;&gt;"LIBSETS_SETTYPE_BATTLEGROUND",G191&lt;&gt;"LIBSETS_SETTYPE_SPECIAL"),IF(AL191&lt;&gt;"",VLOOKUP(AL191,'ESO zone constants'!$D$3:$H$4953,5,FALSE),""),"")</f>
        <v>816</v>
      </c>
      <c r="AL191" t="s">
        <v>509</v>
      </c>
      <c r="AM191" s="44" t="s">
        <v>1564</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5" t="s">
        <v>2673</v>
      </c>
      <c r="BA191" s="85"/>
      <c r="BB191" s="85"/>
      <c r="BC191" s="21" t="str">
        <f t="shared" si="15"/>
        <v>[228] = {wayshrines={255,255,255,}, dlcId=DLC_THIEVES_GUILD</v>
      </c>
      <c r="BD191" s="21" t="str">
        <f t="shared" si="16"/>
        <v>, zoneIds={816,816,816,816}, veteran=false</v>
      </c>
      <c r="BE191" s="21" t="str">
        <f t="shared" si="17"/>
        <v>, setType=LIBSETS_SETTYPE_OVERLAND</v>
      </c>
      <c r="BF191" s="21" t="str">
        <f t="shared" si="21"/>
        <v>, isProcSetAllowedInPvP=1, dropMechanic={LIBSETS_DROP_MECHANIC_OVERLAND_BOSS_DELVE,LIBSETS_DROP_MECHANIC_OVERLAND_WORLDBOSS,LIBSETS_DROP_MECHANIC_OVERLAND_BOSS_PUBLIC_DUNGEON,LIBSETS_DROP_MECHANIC_OVERLAND_CHEST}</v>
      </c>
      <c r="BG191" s="21" t="str">
        <f t="shared" si="19"/>
        <v>}, --Syvarra\'s Scales / Syvarras Schuppen   [Hew's Bane, Hew's Bane, Hew's Bane, Hew's Bane]</v>
      </c>
    </row>
    <row r="192" spans="1:59" x14ac:dyDescent="0.25">
      <c r="A192" s="12">
        <v>229</v>
      </c>
      <c r="B192" t="s">
        <v>1029</v>
      </c>
      <c r="C192" t="s">
        <v>1030</v>
      </c>
      <c r="D192" s="3">
        <f t="shared" si="14"/>
        <v>229</v>
      </c>
      <c r="G192" s="8" t="s">
        <v>1482</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WayshrineInfo'!$K$3:$N$9999,4,FALSE),"")))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constants'!$B$4:$C$1003,2,FALSE),"")</f>
        <v>Thieves Guild</v>
      </c>
      <c r="V192" s="33" t="s">
        <v>3349</v>
      </c>
      <c r="Y192" s="65"/>
      <c r="Z192" s="3">
        <f>IF(AND(G192&lt;&gt;"LIBSETS_SETTYPE_BATTLEGROUND",G192&lt;&gt;"LIBSETS_SETTYPE_SPECIAL"),
IF(AND(Y192&lt;&gt;"",ISNUMBER(Y192),NOT(ISNA(Y192))),Y192,
   IF(AND(L192&lt;&gt;"",ISNUMBER(L192),L192&gt;0,NOT(ISNA(L192))),VLOOKUP(L192,'ESO dumped WayshrineInfo'!$K$3:$L$9999,2,FALSE),"")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WayshrineInfo'!$K$3:$L$9999,2,FALSE),"")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5" t="s">
        <v>2672</v>
      </c>
      <c r="BA192" s="85"/>
      <c r="BB192" s="85"/>
      <c r="BC192" s="21" t="str">
        <f t="shared" si="15"/>
        <v>[229] = {wayshrines={258,258,258,}, dlcId=DLC_THIEVES_GUILD</v>
      </c>
      <c r="BD192" s="21" t="str">
        <f t="shared" si="16"/>
        <v>, zoneIds={725,382,382}, veteran=false</v>
      </c>
      <c r="BE192" s="21" t="str">
        <f t="shared" si="17"/>
        <v>, setType=LIBSETS_SETTYPE_TRIAL</v>
      </c>
      <c r="BF192" s="21" t="str">
        <f t="shared" si="21"/>
        <v>, dropMechanic={LIBSETS_DROP_MECHANIC_TRIAL_BOSS}</v>
      </c>
      <c r="BG192" s="21" t="str">
        <f t="shared" si="19"/>
        <v>}, --Twilight Remedy / Zwielichtgenesung   [Maw of Lorkhaj, Reaper's March, Reaper's March]</v>
      </c>
    </row>
    <row r="193" spans="1:59" x14ac:dyDescent="0.25">
      <c r="A193" s="12">
        <v>230</v>
      </c>
      <c r="B193" t="s">
        <v>1031</v>
      </c>
      <c r="C193" t="s">
        <v>1032</v>
      </c>
      <c r="D193" s="3">
        <f t="shared" si="14"/>
        <v>230</v>
      </c>
      <c r="G193" s="8" t="s">
        <v>1482</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WayshrineInfo'!$K$3:$N$9999,4,FALSE),"")))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constants'!$B$4:$C$1003,2,FALSE),"")</f>
        <v>Thieves Guild</v>
      </c>
      <c r="V193" s="33" t="s">
        <v>3349</v>
      </c>
      <c r="Y193" s="65"/>
      <c r="Z193" s="3">
        <f>IF(AND(G193&lt;&gt;"LIBSETS_SETTYPE_BATTLEGROUND",G193&lt;&gt;"LIBSETS_SETTYPE_SPECIAL"),
IF(AND(Y193&lt;&gt;"",ISNUMBER(Y193),NOT(ISNA(Y193))),Y193,
   IF(AND(L193&lt;&gt;"",ISNUMBER(L193),L193&gt;0,NOT(ISNA(L193))),VLOOKUP(L193,'ESO dumped WayshrineInfo'!$K$3:$L$9999,2,FALSE),"")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WayshrineInfo'!$K$3:$L$9999,2,FALSE),"")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5" t="s">
        <v>2672</v>
      </c>
      <c r="BA193" s="85"/>
      <c r="BB193" s="85"/>
      <c r="BC193" s="21" t="str">
        <f t="shared" si="15"/>
        <v>[230] = {wayshrines={258,258,258,}, dlcId=DLC_THIEVES_GUILD</v>
      </c>
      <c r="BD193" s="21" t="str">
        <f t="shared" si="16"/>
        <v>, zoneIds={725,382,382}, veteran=false</v>
      </c>
      <c r="BE193" s="21" t="str">
        <f t="shared" si="17"/>
        <v>, setType=LIBSETS_SETTYPE_TRIAL</v>
      </c>
      <c r="BF193" s="21" t="str">
        <f t="shared" si="21"/>
        <v>, dropMechanic={LIBSETS_DROP_MECHANIC_TRIAL_BOSS}</v>
      </c>
      <c r="BG193" s="21" t="str">
        <f t="shared" si="19"/>
        <v>}, --Moondancer / Mondtänzer   [Maw of Lorkhaj, Reaper's March, Reaper's March]</v>
      </c>
    </row>
    <row r="194" spans="1:59" x14ac:dyDescent="0.25">
      <c r="A194" s="12">
        <v>231</v>
      </c>
      <c r="B194" t="s">
        <v>1033</v>
      </c>
      <c r="C194" t="s">
        <v>1034</v>
      </c>
      <c r="D194" s="3">
        <f t="shared" si="14"/>
        <v>231</v>
      </c>
      <c r="G194" s="8" t="s">
        <v>1482</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WayshrineInfo'!$K$3:$N$9999,4,FALSE),"")))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constants'!$B$4:$C$1003,2,FALSE),"")</f>
        <v>Thieves Guild</v>
      </c>
      <c r="V194" s="33" t="s">
        <v>3349</v>
      </c>
      <c r="Y194" s="65"/>
      <c r="Z194" s="3">
        <f>IF(AND(G194&lt;&gt;"LIBSETS_SETTYPE_BATTLEGROUND",G194&lt;&gt;"LIBSETS_SETTYPE_SPECIAL"),
IF(AND(Y194&lt;&gt;"",ISNUMBER(Y194),NOT(ISNA(Y194))),Y194,
   IF(AND(L194&lt;&gt;"",ISNUMBER(L194),L194&gt;0,NOT(ISNA(L194))),VLOOKUP(L194,'ESO dumped WayshrineInfo'!$K$3:$L$9999,2,FALSE),"")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WayshrineInfo'!$K$3:$L$9999,2,FALSE),"")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5" t="s">
        <v>2672</v>
      </c>
      <c r="BA194" s="85"/>
      <c r="BB194" s="85"/>
      <c r="BC194" s="21" t="str">
        <f t="shared" si="15"/>
        <v>[231] = {wayshrines={258,258,258,}, dlcId=DLC_THIEVES_GUILD</v>
      </c>
      <c r="BD194" s="21" t="str">
        <f t="shared" si="16"/>
        <v>, zoneIds={725,382,382}, veteran=false</v>
      </c>
      <c r="BE194" s="21" t="str">
        <f t="shared" si="17"/>
        <v>, setType=LIBSETS_SETTYPE_TRIAL</v>
      </c>
      <c r="BF194" s="21" t="str">
        <f t="shared" si="21"/>
        <v>, dropMechanic={LIBSETS_DROP_MECHANIC_TRIAL_BOSS}</v>
      </c>
      <c r="BG194" s="21" t="str">
        <f t="shared" si="19"/>
        <v>}, --Lunar Bastion / Mondbastion   [Maw of Lorkhaj, Reaper's March, Reaper's March]</v>
      </c>
    </row>
    <row r="195" spans="1:59" x14ac:dyDescent="0.25">
      <c r="A195" s="12">
        <v>232</v>
      </c>
      <c r="B195" t="s">
        <v>1035</v>
      </c>
      <c r="C195" t="s">
        <v>1036</v>
      </c>
      <c r="D195" s="3">
        <f t="shared" ref="D195:D258" si="22">A195</f>
        <v>232</v>
      </c>
      <c r="G195" s="8" t="s">
        <v>1482</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WayshrineInfo'!$K$3:$N$9999,4,FALSE),"")))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constants'!$B$4:$C$1003,2,FALSE),"")</f>
        <v>Thieves Guild</v>
      </c>
      <c r="V195" s="33" t="s">
        <v>3349</v>
      </c>
      <c r="Y195" s="65"/>
      <c r="Z195" s="3">
        <f>IF(AND(G195&lt;&gt;"LIBSETS_SETTYPE_BATTLEGROUND",G195&lt;&gt;"LIBSETS_SETTYPE_SPECIAL"),
IF(AND(Y195&lt;&gt;"",ISNUMBER(Y195),NOT(ISNA(Y195))),Y195,
   IF(AND(L195&lt;&gt;"",ISNUMBER(L195),L195&gt;0,NOT(ISNA(L195))),VLOOKUP(L195,'ESO dumped WayshrineInfo'!$K$3:$L$9999,2,FALSE),"")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WayshrineInfo'!$K$3:$L$9999,2,FALSE),"")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5" t="s">
        <v>2672</v>
      </c>
      <c r="BA195" s="85"/>
      <c r="BB195" s="85"/>
      <c r="BC195" s="21" t="str">
        <f t="shared" ref="BC195:BC258" si="23">IF(A195="???","--","")&amp;IF(F195&lt;&gt;"Not in the game (anymore)",IF(A195&lt;&gt;"",CONCATENATE("[",A195,"] = {wayshrines={")&amp;IF(K195&lt;&gt;"",CONCATENATE(K195,","),"")&amp;IF(L195&lt;&gt;"",CONCATENATE(L195,","),"")&amp;IF(M195&lt;&gt;"",CONCATENATE(M195,","),"")&amp;CONCATENATE("}")&amp;IF(VALUE(N195)&gt;0,CONCATENATE(", traitsNeeded=",N195),"")&amp;CONCATENATE(", dlcId=",IF(T195&lt;&gt;"",T195,"DLC_BASE_GAME")),""),"")</f>
        <v>[232] = {wayshrines={258,258,258,}, dlcId=DLC_THIEVES_GUILD</v>
      </c>
      <c r="BD195" s="21" t="str">
        <f t="shared" ref="BD195:BD258" si="24">IF(F195&lt;&gt;"Not in the game (anymore)",IF(A195&lt;&gt;"",IF(Q195&lt;&gt;"",CONCATENATE(", zoneIds={",Q195),"")&amp;IF(Z195&lt;&gt;"",CONCATENATE(",",Z195),"")&amp;IF(AF195&lt;&gt;"",CONCATENATE(",",AF195),"")&amp;IF(AK195&lt;&gt;"",CONCATENATE(",",AK195),"")&amp;IF(AP195&lt;&gt;"",CONCATENATE(",",AP195),"")&amp;IF(AU195&lt;&gt;"",CONCATENATE(",",AU195),"")&amp;IF(Q195&lt;&gt;"",CONCATENATE("}",""),"")&amp;IF(OR(I195="true",I195="false",I195&lt;&gt;""), CONCATENATE(", veteran=", I195), ""),""),"")</f>
        <v>, zoneIds={725,382,382}, veteran=false</v>
      </c>
      <c r="BE195" s="21" t="str">
        <f t="shared" ref="BE195:BE258" si="25">IF(F195&lt;&gt;"Not in the game (anymore)",IF(A195&lt;&gt;"",", setType="&amp;G195,"")&amp;IF(J195="true",", multiTrialSet=true",""),"")
&amp; IF(AND(H195&lt;&gt;"",ISNUMBER(H195)),", undauntedChestId=" &amp; H195,"")</f>
        <v>, setType=LIBSETS_SETTYPE_TRIAL</v>
      </c>
      <c r="BF195" s="21" t="str">
        <f t="shared" si="21"/>
        <v>, dropMechanic={LIBSETS_DROP_MECHANIC_TRIAL_BOSS}</v>
      </c>
      <c r="BG195" s="21" t="str">
        <f t="shared" ref="BG195:BG258" si="26">IF(F195&lt;&gt;"Not in the game (anymore)",
IF(OR(BA195&lt;&gt;"",BB195&lt;&gt;""),", addTooltip={" &amp; IF(BA195&lt;&gt;"","['en']='"&amp; BA195 &amp; "',","")  &amp; IF(AND(BA195&lt;&gt;"",BA195&lt;&gt;BB195), IF(BB195&lt;&gt;"","['de']='"&amp; BB195 &amp; "',",""),"") &amp; "},","")
&amp; "},"
&amp; IF(C195&lt;&gt;"",CONCATENATE(" --",C195," / ",B195,"   [",IF(R195&lt;&gt;"",R195,""),IF(AA195&lt;&gt;"",", "&amp;AA195,""),IF(AG195&lt;&gt;"",", "&amp;AG195,""),IF(AL195&lt;&gt;"",", "&amp;AL195,""),IF(AQ195&lt;&gt;"",", "&amp;AQ195,""),IF(AV195&lt;&gt;"",", "&amp;AV195,""),"]")),"")</f>
        <v>}, --Roar of Alkosh / Brüllen von Alkosh   [Maw of Lorkhaj, Reaper's March, Reaper's March]</v>
      </c>
    </row>
    <row r="196" spans="1:59" x14ac:dyDescent="0.25">
      <c r="A196" s="12">
        <v>234</v>
      </c>
      <c r="B196" t="s">
        <v>1037</v>
      </c>
      <c r="C196" t="s">
        <v>2605</v>
      </c>
      <c r="D196" s="3">
        <f t="shared" si="22"/>
        <v>234</v>
      </c>
      <c r="G196" s="8" t="s">
        <v>1476</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WayshrineInfo'!$K$3:$N$9999,4,FALSE),"")))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constants'!$B$4:$C$1003,2,FALSE),"")</f>
        <v>Included in base game</v>
      </c>
      <c r="V196" s="33" t="s">
        <v>1542</v>
      </c>
      <c r="Y196" s="65">
        <v>181</v>
      </c>
      <c r="Z196" s="3">
        <f>IF(AND(G196&lt;&gt;"LIBSETS_SETTYPE_BATTLEGROUND",G196&lt;&gt;"LIBSETS_SETTYPE_SPECIAL"),
IF(AND(Y196&lt;&gt;"",ISNUMBER(Y196),NOT(ISNA(Y196))),Y196,
   IF(AND(L196&lt;&gt;"",ISNUMBER(L196),L196&gt;0,NOT(ISNA(L196))),VLOOKUP(L196,'ESO dumped WayshrineInfo'!$K$3:$L$9999,2,FALSE),"")
),"")</f>
        <v>181</v>
      </c>
      <c r="AA196" t="str">
        <f>IF(AND(Z196&lt;&gt;"",ISNUMBER(Z196),NOT(ISNA(Z196))),VLOOKUP(Z196,'ESO zone constants'!$A$3:$D$9999,4,FALSE),"")</f>
        <v>Cyrodiil</v>
      </c>
      <c r="AB196" s="33" t="s">
        <v>2807</v>
      </c>
      <c r="AC196" s="43"/>
      <c r="AD196" s="43"/>
      <c r="AE196" s="43"/>
      <c r="AF196" s="3" t="str">
        <f>IF(AND(G196&lt;&gt;"LIBSETS_SETTYPE_BATTLEGROUND",G196&lt;&gt;"LIBSETS_SETTYPE_SPECIAL"),
IF(AND(AE196&lt;&gt;"",ISNUMBER(AE196),NOT(ISNA(AE196))),AE196,
   IF(AND(M196&lt;&gt;"",ISNUMBER(M196),M196&gt;0,NOT(ISNA(M196))),VLOOKUP(M196,'ESO dumped WayshrineInfo'!$K$3:$L$9999,2,FALSE),"")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5" t="s">
        <v>2673</v>
      </c>
      <c r="BA196" s="85"/>
      <c r="BB196" s="85"/>
      <c r="BC196" s="21" t="str">
        <f t="shared" si="23"/>
        <v>[234] = {wayshrines={-1,-1,-1,}, dlcId=DLC_BASE_GAME</v>
      </c>
      <c r="BD196" s="21" t="str">
        <f t="shared" si="24"/>
        <v>, zoneIds={181,181}, veteran=false</v>
      </c>
      <c r="BE196" s="21" t="str">
        <f t="shared" si="25"/>
        <v>, setType=LIBSETS_SETTYPE_CYRODIIL</v>
      </c>
      <c r="BF196" s="21" t="str">
        <f t="shared" si="21"/>
        <v>, isProcSetAllowedInPvP=1, dropMechanic={LIBSETS_DROP_MECHANIC_MAIL_PVP_REWARDS_FOR_THE_WORTHY,LIBSETS_DROP_MECHANIC_AP_ELITE_GEAR_LOCKBOX_MERCHANT}</v>
      </c>
      <c r="BG196" s="21" t="str">
        <f t="shared" si="26"/>
        <v>}, --Marksman\'s Crest / Wappen des Meisterschützen   [Cyrodiil, Cyrodiil]</v>
      </c>
    </row>
    <row r="197" spans="1:59" x14ac:dyDescent="0.25">
      <c r="A197" s="12">
        <v>235</v>
      </c>
      <c r="B197" t="s">
        <v>1038</v>
      </c>
      <c r="C197" t="s">
        <v>1039</v>
      </c>
      <c r="D197" s="3">
        <f t="shared" si="22"/>
        <v>235</v>
      </c>
      <c r="G197" s="8" t="s">
        <v>1476</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WayshrineInfo'!$K$3:$N$9999,4,FALSE),"")))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constants'!$B$4:$C$1003,2,FALSE),"")</f>
        <v>Included in base game</v>
      </c>
      <c r="V197" s="33" t="s">
        <v>1542</v>
      </c>
      <c r="Y197" s="65">
        <v>181</v>
      </c>
      <c r="Z197" s="3">
        <f>IF(AND(G197&lt;&gt;"LIBSETS_SETTYPE_BATTLEGROUND",G197&lt;&gt;"LIBSETS_SETTYPE_SPECIAL"),
IF(AND(Y197&lt;&gt;"",ISNUMBER(Y197),NOT(ISNA(Y197))),Y197,
   IF(AND(L197&lt;&gt;"",ISNUMBER(L197),L197&gt;0,NOT(ISNA(L197))),VLOOKUP(L197,'ESO dumped WayshrineInfo'!$K$3:$L$9999,2,FALSE),"")
),"")</f>
        <v>181</v>
      </c>
      <c r="AA197" t="str">
        <f>IF(AND(Z197&lt;&gt;"",ISNUMBER(Z197),NOT(ISNA(Z197))),VLOOKUP(Z197,'ESO zone constants'!$A$3:$D$9999,4,FALSE),"")</f>
        <v>Cyrodiil</v>
      </c>
      <c r="AB197" s="33" t="s">
        <v>2807</v>
      </c>
      <c r="AC197" s="43"/>
      <c r="AD197" s="43"/>
      <c r="AE197" s="43"/>
      <c r="AF197" s="3" t="str">
        <f>IF(AND(G197&lt;&gt;"LIBSETS_SETTYPE_BATTLEGROUND",G197&lt;&gt;"LIBSETS_SETTYPE_SPECIAL"),
IF(AND(AE197&lt;&gt;"",ISNUMBER(AE197),NOT(ISNA(AE197))),AE197,
   IF(AND(M197&lt;&gt;"",ISNUMBER(M197),M197&gt;0,NOT(ISNA(M197))),VLOOKUP(M197,'ESO dumped WayshrineInfo'!$K$3:$L$9999,2,FALSE),"")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5" t="s">
        <v>2672</v>
      </c>
      <c r="BA197" s="85"/>
      <c r="BB197" s="85"/>
      <c r="BC197" s="21" t="str">
        <f t="shared" si="23"/>
        <v>[235] = {wayshrines={-1,-1,-1,}, dlcId=DLC_BASE_GAME</v>
      </c>
      <c r="BD197" s="21" t="str">
        <f t="shared" si="24"/>
        <v>, zoneIds={181,181}, veteran=false</v>
      </c>
      <c r="BE197" s="21" t="str">
        <f t="shared" si="25"/>
        <v>, setType=LIBSETS_SETTYPE_CYRODIIL</v>
      </c>
      <c r="BF197" s="21" t="str">
        <f t="shared" si="21"/>
        <v>, dropMechanic={LIBSETS_DROP_MECHANIC_MAIL_PVP_REWARDS_FOR_THE_WORTHY,LIBSETS_DROP_MECHANIC_AP_ELITE_GEAR_LOCKBOX_MERCHANT}</v>
      </c>
      <c r="BG197" s="21" t="str">
        <f t="shared" si="26"/>
        <v>}, --Robes of Transmutation / Roben der Transmutation   [Cyrodiil, Cyrodiil]</v>
      </c>
    </row>
    <row r="198" spans="1:59" x14ac:dyDescent="0.25">
      <c r="A198" s="12">
        <v>236</v>
      </c>
      <c r="B198" t="s">
        <v>1040</v>
      </c>
      <c r="C198" t="s">
        <v>1041</v>
      </c>
      <c r="D198" s="3">
        <f t="shared" si="22"/>
        <v>236</v>
      </c>
      <c r="G198" s="8" t="s">
        <v>1476</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WayshrineInfo'!$K$3:$N$9999,4,FALSE),"")))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constants'!$B$4:$C$1003,2,FALSE),"")</f>
        <v>Included in base game</v>
      </c>
      <c r="V198" s="33" t="s">
        <v>2807</v>
      </c>
      <c r="Y198" s="65"/>
      <c r="Z198" s="3" t="str">
        <f>IF(AND(G198&lt;&gt;"LIBSETS_SETTYPE_BATTLEGROUND",G198&lt;&gt;"LIBSETS_SETTYPE_SPECIAL"),
IF(AND(Y198&lt;&gt;"",ISNUMBER(Y198),NOT(ISNA(Y198))),Y198,
   IF(AND(L198&lt;&gt;"",ISNUMBER(L198),L198&gt;0,NOT(ISNA(L198))),VLOOKUP(L198,'ESO dumped WayshrineInfo'!$K$3:$L$9999,2,FALSE),"")
),"")</f>
        <v/>
      </c>
      <c r="AA198" t="str">
        <f>IF(AND(Z198&lt;&gt;"",ISNUMBER(Z198),NOT(ISNA(Z198))),VLOOKUP(Z198,'ESO zone constants'!$A$3:$D$9999,4,FALSE),"")</f>
        <v/>
      </c>
      <c r="AC198" s="43" t="str">
        <f>IF(AB198&lt;&gt;"",IF(AB198&lt;&gt;"LIBSETS_DROP_MECHANIC_MONSTER_NAME",VLOOKUP(AB198,'LibSets constants'!$I$4:$L$1003,3,FALSE),""),"")</f>
        <v/>
      </c>
      <c r="AD198" s="43" t="str">
        <f>IF(AB198&lt;&gt;"",IF(AB198&lt;&gt;"LIBSETS_DROP_MECHANIC_MONSTER_NAME",VLOOKUP(AB198,'LibSets constants'!$I$4:$L$1003,4,FALSE),""),"")</f>
        <v/>
      </c>
      <c r="AE198" s="43"/>
      <c r="AF198" s="3" t="str">
        <f>IF(AND(G198&lt;&gt;"LIBSETS_SETTYPE_BATTLEGROUND",G198&lt;&gt;"LIBSETS_SETTYPE_SPECIAL"),
IF(AND(AE198&lt;&gt;"",ISNUMBER(AE198),NOT(ISNA(AE198))),AE198,
   IF(AND(M198&lt;&gt;"",ISNUMBER(M198),M198&gt;0,NOT(ISNA(M198))),VLOOKUP(M198,'ESO dumped WayshrineInfo'!$K$3:$L$9999,2,FALSE),"")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5" t="s">
        <v>2672</v>
      </c>
      <c r="BA198" s="85"/>
      <c r="BB198" s="85"/>
      <c r="BC198" s="21" t="str">
        <f t="shared" si="23"/>
        <v>[236] = {wayshrines={-1,-1,-1,}, dlcId=DLC_BASE_GAME</v>
      </c>
      <c r="BD198" s="21" t="str">
        <f t="shared" si="24"/>
        <v>, zoneIds={181}, veteran=false</v>
      </c>
      <c r="BE198" s="21" t="str">
        <f t="shared" si="25"/>
        <v>, setType=LIBSETS_SETTYPE_CYRODIIL</v>
      </c>
      <c r="BF198" s="21" t="str">
        <f t="shared" si="21"/>
        <v>, dropMechanic={LIBSETS_DROP_MECHANIC_AP_ELITE_GEAR_LOCKBOX_MERCHANT}</v>
      </c>
      <c r="BG198" s="21" t="str">
        <f t="shared" si="26"/>
        <v>}, --Vicious Death / Grausamer Tod   [Cyrodiil]</v>
      </c>
    </row>
    <row r="199" spans="1:59" x14ac:dyDescent="0.25">
      <c r="A199" s="12">
        <v>237</v>
      </c>
      <c r="B199" t="s">
        <v>1042</v>
      </c>
      <c r="C199" t="s">
        <v>2606</v>
      </c>
      <c r="D199" s="3">
        <f t="shared" si="22"/>
        <v>237</v>
      </c>
      <c r="G199" s="8" t="s">
        <v>1476</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WayshrineInfo'!$K$3:$N$9999,4,FALSE),"")))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constants'!$B$4:$C$1003,2,FALSE),"")</f>
        <v>Included in base game</v>
      </c>
      <c r="V199" s="33" t="s">
        <v>1542</v>
      </c>
      <c r="Y199" s="65">
        <v>181</v>
      </c>
      <c r="Z199" s="3">
        <f>IF(AND(G199&lt;&gt;"LIBSETS_SETTYPE_BATTLEGROUND",G199&lt;&gt;"LIBSETS_SETTYPE_SPECIAL"),
IF(AND(Y199&lt;&gt;"",ISNUMBER(Y199),NOT(ISNA(Y199))),Y199,
   IF(AND(L199&lt;&gt;"",ISNUMBER(L199),L199&gt;0,NOT(ISNA(L199))),VLOOKUP(L199,'ESO dumped WayshrineInfo'!$K$3:$L$9999,2,FALSE),"")
),"")</f>
        <v>181</v>
      </c>
      <c r="AA199" t="str">
        <f>IF(AND(Z199&lt;&gt;"",ISNUMBER(Z199),NOT(ISNA(Z199))),VLOOKUP(Z199,'ESO zone constants'!$A$3:$D$9999,4,FALSE),"")</f>
        <v>Cyrodiil</v>
      </c>
      <c r="AB199" s="33" t="s">
        <v>2807</v>
      </c>
      <c r="AC199" s="43"/>
      <c r="AD199" s="43"/>
      <c r="AE199" s="43"/>
      <c r="AF199" s="3" t="str">
        <f>IF(AND(G199&lt;&gt;"LIBSETS_SETTYPE_BATTLEGROUND",G199&lt;&gt;"LIBSETS_SETTYPE_SPECIAL"),
IF(AND(AE199&lt;&gt;"",ISNUMBER(AE199),NOT(ISNA(AE199))),AE199,
   IF(AND(M199&lt;&gt;"",ISNUMBER(M199),M199&gt;0,NOT(ISNA(M199))),VLOOKUP(M199,'ESO dumped WayshrineInfo'!$K$3:$L$9999,2,FALSE),"")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5" t="s">
        <v>2673</v>
      </c>
      <c r="BA199" s="85"/>
      <c r="BB199" s="85"/>
      <c r="BC199" s="21" t="str">
        <f t="shared" si="23"/>
        <v>[237] = {wayshrines={-1,-1,-1,}, dlcId=DLC_BASE_GAME</v>
      </c>
      <c r="BD199" s="21" t="str">
        <f t="shared" si="24"/>
        <v>, zoneIds={181,181}, veteran=false</v>
      </c>
      <c r="BE199" s="21" t="str">
        <f t="shared" si="25"/>
        <v>, setType=LIBSETS_SETTYPE_CYRODIIL</v>
      </c>
      <c r="BF199" s="21" t="str">
        <f t="shared" si="21"/>
        <v>, isProcSetAllowedInPvP=1, dropMechanic={LIBSETS_DROP_MECHANIC_MAIL_PVP_REWARDS_FOR_THE_WORTHY,LIBSETS_DROP_MECHANIC_AP_ELITE_GEAR_LOCKBOX_MERCHANT}</v>
      </c>
      <c r="BG199" s="21" t="str">
        <f t="shared" si="26"/>
        <v>}, --Leki\'s Focus / Lekis Fokus   [Cyrodiil, Cyrodiil]</v>
      </c>
    </row>
    <row r="200" spans="1:59" x14ac:dyDescent="0.25">
      <c r="A200" s="12">
        <v>238</v>
      </c>
      <c r="B200" t="s">
        <v>1043</v>
      </c>
      <c r="C200" t="s">
        <v>2607</v>
      </c>
      <c r="D200" s="3">
        <f t="shared" si="22"/>
        <v>238</v>
      </c>
      <c r="G200" s="8" t="s">
        <v>1476</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WayshrineInfo'!$K$3:$N$9999,4,FALSE),"")))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constants'!$B$4:$C$1003,2,FALSE),"")</f>
        <v>Included in base game</v>
      </c>
      <c r="V200" s="33" t="s">
        <v>1542</v>
      </c>
      <c r="Y200" s="65">
        <v>181</v>
      </c>
      <c r="Z200" s="3">
        <f>IF(AND(G200&lt;&gt;"LIBSETS_SETTYPE_BATTLEGROUND",G200&lt;&gt;"LIBSETS_SETTYPE_SPECIAL"),
IF(AND(Y200&lt;&gt;"",ISNUMBER(Y200),NOT(ISNA(Y200))),Y200,
   IF(AND(L200&lt;&gt;"",ISNUMBER(L200),L200&gt;0,NOT(ISNA(L200))),VLOOKUP(L200,'ESO dumped WayshrineInfo'!$K$3:$L$9999,2,FALSE),"")
),"")</f>
        <v>181</v>
      </c>
      <c r="AA200" t="str">
        <f>IF(AND(Z200&lt;&gt;"",ISNUMBER(Z200),NOT(ISNA(Z200))),VLOOKUP(Z200,'ESO zone constants'!$A$3:$D$9999,4,FALSE),"")</f>
        <v>Cyrodiil</v>
      </c>
      <c r="AB200" s="33" t="s">
        <v>2807</v>
      </c>
      <c r="AF200" s="3" t="str">
        <f>IF(AND(G200&lt;&gt;"LIBSETS_SETTYPE_BATTLEGROUND",G200&lt;&gt;"LIBSETS_SETTYPE_SPECIAL"),
IF(AND(AE200&lt;&gt;"",ISNUMBER(AE200),NOT(ISNA(AE200))),AE200,
   IF(AND(M200&lt;&gt;"",ISNUMBER(M200),M200&gt;0,NOT(ISNA(M200))),VLOOKUP(M200,'ESO dumped WayshrineInfo'!$K$3:$L$9999,2,FALSE),"")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5" t="s">
        <v>2672</v>
      </c>
      <c r="BA200" s="85"/>
      <c r="BB200" s="85"/>
      <c r="BC200" s="21" t="str">
        <f t="shared" si="23"/>
        <v>[238] = {wayshrines={-1,-1,-1,}, dlcId=DLC_BASE_GAME</v>
      </c>
      <c r="BD200" s="21" t="str">
        <f t="shared" si="24"/>
        <v>, zoneIds={181,181}, veteran=false</v>
      </c>
      <c r="BE200" s="21" t="str">
        <f t="shared" si="25"/>
        <v>, setType=LIBSETS_SETTYPE_CYRODIIL</v>
      </c>
      <c r="BF200" s="21" t="str">
        <f t="shared" si="21"/>
        <v>, dropMechanic={LIBSETS_DROP_MECHANIC_MAIL_PVP_REWARDS_FOR_THE_WORTHY,LIBSETS_DROP_MECHANIC_AP_ELITE_GEAR_LOCKBOX_MERCHANT}</v>
      </c>
      <c r="BG200" s="21" t="str">
        <f t="shared" si="26"/>
        <v>}, --Fasalla\'s Guile / Fasallas List   [Cyrodiil, Cyrodiil]</v>
      </c>
    </row>
    <row r="201" spans="1:59" x14ac:dyDescent="0.25">
      <c r="A201" s="12">
        <v>239</v>
      </c>
      <c r="B201" t="s">
        <v>1044</v>
      </c>
      <c r="C201" t="s">
        <v>2608</v>
      </c>
      <c r="D201" s="3">
        <f t="shared" si="22"/>
        <v>239</v>
      </c>
      <c r="G201" s="8" t="s">
        <v>1476</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WayshrineInfo'!$K$3:$N$9999,4,FALSE),"")))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constants'!$B$4:$C$1003,2,FALSE),"")</f>
        <v>Included in base game</v>
      </c>
      <c r="V201" s="33" t="s">
        <v>1542</v>
      </c>
      <c r="Y201" s="65">
        <v>181</v>
      </c>
      <c r="Z201" s="3">
        <f>IF(AND(G201&lt;&gt;"LIBSETS_SETTYPE_BATTLEGROUND",G201&lt;&gt;"LIBSETS_SETTYPE_SPECIAL"),
IF(AND(Y201&lt;&gt;"",ISNUMBER(Y201),NOT(ISNA(Y201))),Y201,
   IF(AND(L201&lt;&gt;"",ISNUMBER(L201),L201&gt;0,NOT(ISNA(L201))),VLOOKUP(L201,'ESO dumped WayshrineInfo'!$K$3:$L$9999,2,FALSE),"")
),"")</f>
        <v>181</v>
      </c>
      <c r="AA201" t="str">
        <f>IF(AND(Z201&lt;&gt;"",ISNUMBER(Z201),NOT(ISNA(Z201))),VLOOKUP(Z201,'ESO zone constants'!$A$3:$D$9999,4,FALSE),"")</f>
        <v>Cyrodiil</v>
      </c>
      <c r="AB201" s="33" t="s">
        <v>2807</v>
      </c>
      <c r="AC201" s="43"/>
      <c r="AD201" s="43"/>
      <c r="AE201" s="43"/>
      <c r="AF201" s="3" t="str">
        <f>IF(AND(G201&lt;&gt;"LIBSETS_SETTYPE_BATTLEGROUND",G201&lt;&gt;"LIBSETS_SETTYPE_SPECIAL"),
IF(AND(AE201&lt;&gt;"",ISNUMBER(AE201),NOT(ISNA(AE201))),AE201,
   IF(AND(M201&lt;&gt;"",ISNUMBER(M201),M201&gt;0,NOT(ISNA(M201))),VLOOKUP(M201,'ESO dumped WayshrineInfo'!$K$3:$L$9999,2,FALSE),"")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5" t="s">
        <v>2672</v>
      </c>
      <c r="BA201" s="85"/>
      <c r="BB201" s="85"/>
      <c r="BC201" s="21" t="str">
        <f t="shared" si="23"/>
        <v>[239] = {wayshrines={-1,-1,-1,}, dlcId=DLC_BASE_GAME</v>
      </c>
      <c r="BD201" s="21" t="str">
        <f t="shared" si="24"/>
        <v>, zoneIds={181,181}, veteran=false</v>
      </c>
      <c r="BE201" s="21" t="str">
        <f t="shared" si="25"/>
        <v>, setType=LIBSETS_SETTYPE_CYRODIIL</v>
      </c>
      <c r="BF201" s="21" t="str">
        <f t="shared" si="21"/>
        <v>, dropMechanic={LIBSETS_DROP_MECHANIC_MAIL_PVP_REWARDS_FOR_THE_WORTHY,LIBSETS_DROP_MECHANIC_AP_ELITE_GEAR_LOCKBOX_MERCHANT}</v>
      </c>
      <c r="BG201" s="21" t="str">
        <f t="shared" si="26"/>
        <v>}, --Warrior\'s Fury / Raserei des Kriegers   [Cyrodiil, Cyrodiil]</v>
      </c>
    </row>
    <row r="202" spans="1:59" x14ac:dyDescent="0.25">
      <c r="A202" s="5">
        <v>240</v>
      </c>
      <c r="B202" t="s">
        <v>1045</v>
      </c>
      <c r="C202" t="s">
        <v>1046</v>
      </c>
      <c r="D202" s="3">
        <f t="shared" si="22"/>
        <v>240</v>
      </c>
      <c r="G202" s="8" t="s">
        <v>1475</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WayshrineInfo'!$K$3:$N$9999,4,FALSE),"")))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constants'!$B$4:$C$1003,2,FALSE),"")</f>
        <v>Dark Brotherhood</v>
      </c>
      <c r="V202" s="33" t="s">
        <v>3372</v>
      </c>
      <c r="Y202" s="65"/>
      <c r="Z202" s="3">
        <f>IF(AND(G202&lt;&gt;"LIBSETS_SETTYPE_BATTLEGROUND",G202&lt;&gt;"LIBSETS_SETTYPE_SPECIAL"),
IF(AND(Y202&lt;&gt;"",ISNUMBER(Y202),NOT(ISNA(Y202))),Y202,
   IF(AND(L202&lt;&gt;"",ISNUMBER(L202),L202&gt;0,NOT(ISNA(L202))),VLOOKUP(L202,'ESO dumped WayshrineInfo'!$K$3:$L$9999,2,FALSE),"")
),"")</f>
        <v>823</v>
      </c>
      <c r="AA202" t="str">
        <f>IF(AND(Z202&lt;&gt;"",ISNUMBER(Z202),NOT(ISNA(Z202))),VLOOKUP(Z202,'ESO zone constants'!$A$3:$D$9999,4,FALSE),"")</f>
        <v>Gold Coast</v>
      </c>
      <c r="AB202" s="33" t="s">
        <v>3372</v>
      </c>
      <c r="AC202" s="43"/>
      <c r="AD202" s="43"/>
      <c r="AE202" s="43"/>
      <c r="AF202" s="3">
        <f>IF(AND(G202&lt;&gt;"LIBSETS_SETTYPE_BATTLEGROUND",G202&lt;&gt;"LIBSETS_SETTYPE_SPECIAL"),
IF(AND(AE202&lt;&gt;"",ISNUMBER(AE202),NOT(ISNA(AE202))),AE202,
   IF(AND(M202&lt;&gt;"",ISNUMBER(M202),M202&gt;0,NOT(ISNA(M202))),VLOOKUP(M202,'ESO dumped WayshrineInfo'!$K$3:$L$9999,2,FALSE),"")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5" t="s">
        <v>2673</v>
      </c>
      <c r="BA202" s="85"/>
      <c r="BB202" s="85"/>
      <c r="BC202" s="21" t="str">
        <f t="shared" si="23"/>
        <v>[240] = {wayshrines={254,254,254,}, traitsNeeded=5, dlcId=DLC_DARK_BROTHERHOOD</v>
      </c>
      <c r="BD202" s="21" t="str">
        <f t="shared" si="24"/>
        <v>, zoneIds={823,823,823}, veteran=false</v>
      </c>
      <c r="BE202" s="21" t="str">
        <f t="shared" si="25"/>
        <v>, setType=LIBSETS_SETTYPE_CRAFTED</v>
      </c>
      <c r="BF202" s="21" t="str">
        <f t="shared" si="21"/>
        <v>, isProcSetAllowedInPvP=1, dropMechanic={LIBSETS_DROP_MECHANIC_CRAFTED,LIBSETS_DROP_MECHANIC_CRAFTED}</v>
      </c>
      <c r="BG202" s="21" t="str">
        <f t="shared" si="26"/>
        <v>}, --Kvatch Gladiator / Gladiator von Kvatch   [Gold Coast, Gold Coast, Gold Coast]</v>
      </c>
    </row>
    <row r="203" spans="1:59" x14ac:dyDescent="0.25">
      <c r="A203" s="5">
        <v>241</v>
      </c>
      <c r="B203" t="s">
        <v>1047</v>
      </c>
      <c r="C203" t="s">
        <v>2609</v>
      </c>
      <c r="D203" s="3">
        <f t="shared" si="22"/>
        <v>241</v>
      </c>
      <c r="G203" s="8" t="s">
        <v>1475</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WayshrineInfo'!$K$3:$N$9999,4,FALSE),"")))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constants'!$B$4:$C$1003,2,FALSE),"")</f>
        <v>Dark Brotherhood</v>
      </c>
      <c r="V203" s="33" t="s">
        <v>3372</v>
      </c>
      <c r="Y203" s="65"/>
      <c r="Z203" s="3">
        <f>IF(AND(G203&lt;&gt;"LIBSETS_SETTYPE_BATTLEGROUND",G203&lt;&gt;"LIBSETS_SETTYPE_SPECIAL"),
IF(AND(Y203&lt;&gt;"",ISNUMBER(Y203),NOT(ISNA(Y203))),Y203,
   IF(AND(L203&lt;&gt;"",ISNUMBER(L203),L203&gt;0,NOT(ISNA(L203))),VLOOKUP(L203,'ESO dumped WayshrineInfo'!$K$3:$L$9999,2,FALSE),"")
),"")</f>
        <v>823</v>
      </c>
      <c r="AA203" t="str">
        <f>IF(AND(Z203&lt;&gt;"",ISNUMBER(Z203),NOT(ISNA(Z203))),VLOOKUP(Z203,'ESO zone constants'!$A$3:$D$9999,4,FALSE),"")</f>
        <v>Gold Coast</v>
      </c>
      <c r="AB203" s="33" t="s">
        <v>3372</v>
      </c>
      <c r="AC203" s="43"/>
      <c r="AD203" s="43"/>
      <c r="AE203" s="43"/>
      <c r="AF203" s="3">
        <f>IF(AND(G203&lt;&gt;"LIBSETS_SETTYPE_BATTLEGROUND",G203&lt;&gt;"LIBSETS_SETTYPE_SPECIAL"),
IF(AND(AE203&lt;&gt;"",ISNUMBER(AE203),NOT(ISNA(AE203))),AE203,
   IF(AND(M203&lt;&gt;"",ISNUMBER(M203),M203&gt;0,NOT(ISNA(M203))),VLOOKUP(M203,'ESO dumped WayshrineInfo'!$K$3:$L$9999,2,FALSE),"")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5" t="s">
        <v>2672</v>
      </c>
      <c r="BA203" s="85"/>
      <c r="BB203" s="85"/>
      <c r="BC203" s="21" t="str">
        <f t="shared" si="23"/>
        <v>[241] = {wayshrines={251,251,251,}, traitsNeeded=7, dlcId=DLC_DARK_BROTHERHOOD</v>
      </c>
      <c r="BD203" s="21" t="str">
        <f t="shared" si="24"/>
        <v>, zoneIds={823,823,823}, veteran=false</v>
      </c>
      <c r="BE203" s="21" t="str">
        <f t="shared" si="25"/>
        <v>, setType=LIBSETS_SETTYPE_CRAFTED</v>
      </c>
      <c r="BF203" s="21" t="str">
        <f t="shared" si="21"/>
        <v>, dropMechanic={LIBSETS_DROP_MECHANIC_CRAFTED,LIBSETS_DROP_MECHANIC_CRAFTED}</v>
      </c>
      <c r="BG203" s="21" t="str">
        <f t="shared" si="26"/>
        <v>}, --Varen\'s Legacy / Varens Erbe   [Gold Coast, Gold Coast, Gold Coast]</v>
      </c>
    </row>
    <row r="204" spans="1:59" x14ac:dyDescent="0.25">
      <c r="A204" s="5">
        <v>242</v>
      </c>
      <c r="B204" t="s">
        <v>1048</v>
      </c>
      <c r="C204" t="s">
        <v>2610</v>
      </c>
      <c r="D204" s="3">
        <f t="shared" si="22"/>
        <v>242</v>
      </c>
      <c r="G204" s="8" t="s">
        <v>1475</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WayshrineInfo'!$K$3:$N$9999,4,FALSE),"")))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constants'!$B$4:$C$1003,2,FALSE),"")</f>
        <v>Dark Brotherhood</v>
      </c>
      <c r="V204" s="33" t="s">
        <v>3372</v>
      </c>
      <c r="Y204" s="65"/>
      <c r="Z204" s="3">
        <f>IF(AND(G204&lt;&gt;"LIBSETS_SETTYPE_BATTLEGROUND",G204&lt;&gt;"LIBSETS_SETTYPE_SPECIAL"),
IF(AND(Y204&lt;&gt;"",ISNUMBER(Y204),NOT(ISNA(Y204))),Y204,
   IF(AND(L204&lt;&gt;"",ISNUMBER(L204),L204&gt;0,NOT(ISNA(L204))),VLOOKUP(L204,'ESO dumped WayshrineInfo'!$K$3:$L$9999,2,FALSE),"")
),"")</f>
        <v>823</v>
      </c>
      <c r="AA204" t="str">
        <f>IF(AND(Z204&lt;&gt;"",ISNUMBER(Z204),NOT(ISNA(Z204))),VLOOKUP(Z204,'ESO zone constants'!$A$3:$D$9999,4,FALSE),"")</f>
        <v>Gold Coast</v>
      </c>
      <c r="AB204" s="33" t="s">
        <v>3372</v>
      </c>
      <c r="AC204" s="43"/>
      <c r="AD204" s="43"/>
      <c r="AE204" s="43"/>
      <c r="AF204" s="3">
        <f>IF(AND(G204&lt;&gt;"LIBSETS_SETTYPE_BATTLEGROUND",G204&lt;&gt;"LIBSETS_SETTYPE_SPECIAL"),
IF(AND(AE204&lt;&gt;"",ISNUMBER(AE204),NOT(ISNA(AE204))),AE204,
   IF(AND(M204&lt;&gt;"",ISNUMBER(M204),M204&gt;0,NOT(ISNA(M204))),VLOOKUP(M204,'ESO dumped WayshrineInfo'!$K$3:$L$9999,2,FALSE),"")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5" t="s">
        <v>2672</v>
      </c>
      <c r="BA204" s="85"/>
      <c r="BB204" s="85"/>
      <c r="BC204" s="21" t="str">
        <f t="shared" si="23"/>
        <v>[242] = {wayshrines={254,254,254,}, traitsNeeded=9, dlcId=DLC_DARK_BROTHERHOOD</v>
      </c>
      <c r="BD204" s="21" t="str">
        <f t="shared" si="24"/>
        <v>, zoneIds={823,823,823}, veteran=false</v>
      </c>
      <c r="BE204" s="21" t="str">
        <f t="shared" si="25"/>
        <v>, setType=LIBSETS_SETTYPE_CRAFTED</v>
      </c>
      <c r="BF204" s="21" t="str">
        <f t="shared" si="21"/>
        <v>, dropMechanic={LIBSETS_DROP_MECHANIC_CRAFTED,LIBSETS_DROP_MECHANIC_CRAFTED}</v>
      </c>
      <c r="BG204" s="21" t="str">
        <f t="shared" si="26"/>
        <v>}, --Pelinal\'s Aptitude / Pelinals Talent   [Gold Coast, Gold Coast, Gold Coast]</v>
      </c>
    </row>
    <row r="205" spans="1:59" x14ac:dyDescent="0.25">
      <c r="A205" s="12">
        <v>243</v>
      </c>
      <c r="B205" t="s">
        <v>1049</v>
      </c>
      <c r="C205" t="s">
        <v>1050</v>
      </c>
      <c r="D205" s="3">
        <f t="shared" si="22"/>
        <v>243</v>
      </c>
      <c r="G205" s="8" t="s">
        <v>1481</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WayshrineInfo'!$K$3:$N$9999,4,FALSE),"")))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constants'!$B$4:$C$1003,2,FALSE),"")</f>
        <v>Dark Brotherhood</v>
      </c>
      <c r="V205" s="33" t="s">
        <v>1561</v>
      </c>
      <c r="Y205" s="65"/>
      <c r="Z205" s="3">
        <f>IF(AND(G205&lt;&gt;"LIBSETS_SETTYPE_BATTLEGROUND",G205&lt;&gt;"LIBSETS_SETTYPE_SPECIAL"),
IF(AND(Y205&lt;&gt;"",ISNUMBER(Y205),NOT(ISNA(Y205))),Y205,
   IF(AND(L205&lt;&gt;"",ISNUMBER(L205),L205&gt;0,NOT(ISNA(L205))),VLOOKUP(L205,'ESO dumped WayshrineInfo'!$K$3:$L$9999,2,FALSE),"")
),"")</f>
        <v>823</v>
      </c>
      <c r="AA205" t="str">
        <f>IF(AND(Z205&lt;&gt;"",ISNUMBER(Z205),NOT(ISNA(Z205))),VLOOKUP(Z205,'ESO zone constants'!$A$3:$D$9999,4,FALSE),"")</f>
        <v>Gold Coast</v>
      </c>
      <c r="AB205" s="33" t="s">
        <v>1562</v>
      </c>
      <c r="AC205" s="43"/>
      <c r="AD205" s="43"/>
      <c r="AE205" s="43"/>
      <c r="AF205" s="3">
        <f>IF(AND(G205&lt;&gt;"LIBSETS_SETTYPE_BATTLEGROUND",G205&lt;&gt;"LIBSETS_SETTYPE_SPECIAL"),
IF(AND(AE205&lt;&gt;"",ISNUMBER(AE205),NOT(ISNA(AE205))),AE205,
   IF(AND(M205&lt;&gt;"",ISNUMBER(M205),M205&gt;0,NOT(ISNA(M205))),VLOOKUP(M205,'ESO dumped WayshrineInfo'!$K$3:$L$9999,2,FALSE),"")
),"")</f>
        <v>823</v>
      </c>
      <c r="AG205" t="str">
        <f>IF(AND(AF205&lt;&gt;"",ISNUMBER(AF205),NOT(ISNA(AF205))),VLOOKUP(AF205,'ESO zone constants'!$A$3:$D$9999,4,FALSE),"")</f>
        <v>Gold Coast</v>
      </c>
      <c r="AH205" s="44" t="s">
        <v>1563</v>
      </c>
      <c r="AI205" s="43"/>
      <c r="AJ205" s="43"/>
      <c r="AK205" s="3">
        <f>IF(AND(G205&lt;&gt;"LIBSETS_SETTYPE_BATTLEGROUND",G205&lt;&gt;"LIBSETS_SETTYPE_SPECIAL"),IF(AL205&lt;&gt;"",VLOOKUP(AL205,'ESO zone constants'!$D$3:$H$4953,5,FALSE),""),"")</f>
        <v>823</v>
      </c>
      <c r="AL205" t="s">
        <v>515</v>
      </c>
      <c r="AM205" s="44" t="s">
        <v>1564</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5" t="s">
        <v>2672</v>
      </c>
      <c r="BA205" s="85"/>
      <c r="BB205" s="85"/>
      <c r="BC205" s="21" t="str">
        <f t="shared" si="23"/>
        <v>[243] = {wayshrines={254,254,254,}, dlcId=DLC_DARK_BROTHERHOOD</v>
      </c>
      <c r="BD205" s="21" t="str">
        <f t="shared" si="24"/>
        <v>, zoneIds={823,823,823,823}, veteran=false</v>
      </c>
      <c r="BE205" s="21" t="str">
        <f t="shared" si="25"/>
        <v>, setType=LIBSETS_SETTYPE_OVERLAND</v>
      </c>
      <c r="BF205" s="21" t="str">
        <f t="shared" si="21"/>
        <v>, dropMechanic={LIBSETS_DROP_MECHANIC_OVERLAND_BOSS_DELVE,LIBSETS_DROP_MECHANIC_OVERLAND_WORLDBOSS,LIBSETS_DROP_MECHANIC_OVERLAND_BOSS_PUBLIC_DUNGEON,LIBSETS_DROP_MECHANIC_OVERLAND_CHEST}</v>
      </c>
      <c r="BG205" s="21" t="str">
        <f t="shared" si="26"/>
        <v>}, --Hide of Morihaus / Haut von Morihaus   [Gold Coast, Gold Coast, Gold Coast, Gold Coast]</v>
      </c>
    </row>
    <row r="206" spans="1:59" x14ac:dyDescent="0.25">
      <c r="A206" s="12">
        <v>244</v>
      </c>
      <c r="B206" t="s">
        <v>1051</v>
      </c>
      <c r="C206" t="s">
        <v>1052</v>
      </c>
      <c r="D206" s="3">
        <f t="shared" si="22"/>
        <v>244</v>
      </c>
      <c r="G206" s="8" t="s">
        <v>1481</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WayshrineInfo'!$K$3:$N$9999,4,FALSE),"")))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constants'!$B$4:$C$1003,2,FALSE),"")</f>
        <v>Dark Brotherhood</v>
      </c>
      <c r="V206" s="33" t="s">
        <v>1561</v>
      </c>
      <c r="Y206" s="65"/>
      <c r="Z206" s="3">
        <f>IF(AND(G206&lt;&gt;"LIBSETS_SETTYPE_BATTLEGROUND",G206&lt;&gt;"LIBSETS_SETTYPE_SPECIAL"),
IF(AND(Y206&lt;&gt;"",ISNUMBER(Y206),NOT(ISNA(Y206))),Y206,
   IF(AND(L206&lt;&gt;"",ISNUMBER(L206),L206&gt;0,NOT(ISNA(L206))),VLOOKUP(L206,'ESO dumped WayshrineInfo'!$K$3:$L$9999,2,FALSE),"")
),"")</f>
        <v>823</v>
      </c>
      <c r="AA206" t="str">
        <f>IF(AND(Z206&lt;&gt;"",ISNUMBER(Z206),NOT(ISNA(Z206))),VLOOKUP(Z206,'ESO zone constants'!$A$3:$D$9999,4,FALSE),"")</f>
        <v>Gold Coast</v>
      </c>
      <c r="AB206" s="33" t="s">
        <v>1562</v>
      </c>
      <c r="AC206" s="43"/>
      <c r="AD206" s="43"/>
      <c r="AE206" s="43"/>
      <c r="AF206" s="3">
        <f>IF(AND(G206&lt;&gt;"LIBSETS_SETTYPE_BATTLEGROUND",G206&lt;&gt;"LIBSETS_SETTYPE_SPECIAL"),
IF(AND(AE206&lt;&gt;"",ISNUMBER(AE206),NOT(ISNA(AE206))),AE206,
   IF(AND(M206&lt;&gt;"",ISNUMBER(M206),M206&gt;0,NOT(ISNA(M206))),VLOOKUP(M206,'ESO dumped WayshrineInfo'!$K$3:$L$9999,2,FALSE),"")
),"")</f>
        <v>823</v>
      </c>
      <c r="AG206" t="str">
        <f>IF(AND(AF206&lt;&gt;"",ISNUMBER(AF206),NOT(ISNA(AF206))),VLOOKUP(AF206,'ESO zone constants'!$A$3:$D$9999,4,FALSE),"")</f>
        <v>Gold Coast</v>
      </c>
      <c r="AH206" s="44" t="s">
        <v>1563</v>
      </c>
      <c r="AI206" s="43"/>
      <c r="AJ206" s="43"/>
      <c r="AK206" s="3">
        <f>IF(AND(G206&lt;&gt;"LIBSETS_SETTYPE_BATTLEGROUND",G206&lt;&gt;"LIBSETS_SETTYPE_SPECIAL"),IF(AL206&lt;&gt;"",VLOOKUP(AL206,'ESO zone constants'!$D$3:$H$4953,5,FALSE),""),"")</f>
        <v>823</v>
      </c>
      <c r="AL206" t="s">
        <v>515</v>
      </c>
      <c r="AM206" s="44" t="s">
        <v>1564</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5" t="s">
        <v>2673</v>
      </c>
      <c r="BA206" s="85"/>
      <c r="BB206" s="85"/>
      <c r="BC206" s="21" t="str">
        <f t="shared" si="23"/>
        <v>[244] = {wayshrines={254,254,254,}, dlcId=DLC_DARK_BROTHERHOOD</v>
      </c>
      <c r="BD206" s="21" t="str">
        <f t="shared" si="24"/>
        <v>, zoneIds={823,823,823,823}, veteran=false</v>
      </c>
      <c r="BE206" s="21" t="str">
        <f t="shared" si="25"/>
        <v>, setType=LIBSETS_SETTYPE_OVERLAND</v>
      </c>
      <c r="BF206" s="21" t="str">
        <f t="shared" si="21"/>
        <v>, isProcSetAllowedInPvP=1, dropMechanic={LIBSETS_DROP_MECHANIC_OVERLAND_BOSS_DELVE,LIBSETS_DROP_MECHANIC_OVERLAND_WORLDBOSS,LIBSETS_DROP_MECHANIC_OVERLAND_BOSS_PUBLIC_DUNGEON,LIBSETS_DROP_MECHANIC_OVERLAND_CHEST}</v>
      </c>
      <c r="BG206" s="21" t="str">
        <f t="shared" si="26"/>
        <v>}, --Flanking Strategist / Flankierender Stratege   [Gold Coast, Gold Coast, Gold Coast, Gold Coast]</v>
      </c>
    </row>
    <row r="207" spans="1:59" x14ac:dyDescent="0.25">
      <c r="A207" s="12">
        <v>245</v>
      </c>
      <c r="B207" t="s">
        <v>1053</v>
      </c>
      <c r="C207" t="s">
        <v>2611</v>
      </c>
      <c r="D207" s="3">
        <f t="shared" si="22"/>
        <v>245</v>
      </c>
      <c r="G207" s="8" t="s">
        <v>1481</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WayshrineInfo'!$K$3:$N$9999,4,FALSE),"")))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constants'!$B$4:$C$1003,2,FALSE),"")</f>
        <v>Dark Brotherhood</v>
      </c>
      <c r="V207" s="33" t="s">
        <v>1561</v>
      </c>
      <c r="Y207" s="65"/>
      <c r="Z207" s="3">
        <f>IF(AND(G207&lt;&gt;"LIBSETS_SETTYPE_BATTLEGROUND",G207&lt;&gt;"LIBSETS_SETTYPE_SPECIAL"),
IF(AND(Y207&lt;&gt;"",ISNUMBER(Y207),NOT(ISNA(Y207))),Y207,
   IF(AND(L207&lt;&gt;"",ISNUMBER(L207),L207&gt;0,NOT(ISNA(L207))),VLOOKUP(L207,'ESO dumped WayshrineInfo'!$K$3:$L$9999,2,FALSE),"")
),"")</f>
        <v>823</v>
      </c>
      <c r="AA207" t="str">
        <f>IF(AND(Z207&lt;&gt;"",ISNUMBER(Z207),NOT(ISNA(Z207))),VLOOKUP(Z207,'ESO zone constants'!$A$3:$D$9999,4,FALSE),"")</f>
        <v>Gold Coast</v>
      </c>
      <c r="AB207" s="33" t="s">
        <v>1562</v>
      </c>
      <c r="AC207" s="40"/>
      <c r="AD207" s="40"/>
      <c r="AE207" s="40"/>
      <c r="AF207" s="3">
        <f>IF(AND(G207&lt;&gt;"LIBSETS_SETTYPE_BATTLEGROUND",G207&lt;&gt;"LIBSETS_SETTYPE_SPECIAL"),
IF(AND(AE207&lt;&gt;"",ISNUMBER(AE207),NOT(ISNA(AE207))),AE207,
   IF(AND(M207&lt;&gt;"",ISNUMBER(M207),M207&gt;0,NOT(ISNA(M207))),VLOOKUP(M207,'ESO dumped WayshrineInfo'!$K$3:$L$9999,2,FALSE),"")
),"")</f>
        <v>823</v>
      </c>
      <c r="AG207" t="str">
        <f>IF(AND(AF207&lt;&gt;"",ISNUMBER(AF207),NOT(ISNA(AF207))),VLOOKUP(AF207,'ESO zone constants'!$A$3:$D$9999,4,FALSE),"")</f>
        <v>Gold Coast</v>
      </c>
      <c r="AH207" s="44" t="s">
        <v>1563</v>
      </c>
      <c r="AI207" s="40"/>
      <c r="AJ207" s="40"/>
      <c r="AK207" s="3">
        <f>IF(AND(G207&lt;&gt;"LIBSETS_SETTYPE_BATTLEGROUND",G207&lt;&gt;"LIBSETS_SETTYPE_SPECIAL"),IF(AL207&lt;&gt;"",VLOOKUP(AL207,'ESO zone constants'!$D$3:$H$4953,5,FALSE),""),"")</f>
        <v>823</v>
      </c>
      <c r="AL207" t="s">
        <v>515</v>
      </c>
      <c r="AM207" s="44" t="s">
        <v>1564</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5" t="s">
        <v>2672</v>
      </c>
      <c r="BA207" s="85"/>
      <c r="BB207" s="85"/>
      <c r="BC207" s="21" t="str">
        <f t="shared" si="23"/>
        <v>[245] = {wayshrines={254,254,254,}, dlcId=DLC_DARK_BROTHERHOOD</v>
      </c>
      <c r="BD207" s="21" t="str">
        <f t="shared" si="24"/>
        <v>, zoneIds={823,823,823,823}, veteran=false</v>
      </c>
      <c r="BE207" s="21" t="str">
        <f t="shared" si="25"/>
        <v>, setType=LIBSETS_SETTYPE_OVERLAND</v>
      </c>
      <c r="BF207" s="21" t="str">
        <f t="shared" si="21"/>
        <v>, dropMechanic={LIBSETS_DROP_MECHANIC_OVERLAND_BOSS_DELVE,LIBSETS_DROP_MECHANIC_OVERLAND_WORLDBOSS,LIBSETS_DROP_MECHANIC_OVERLAND_BOSS_PUBLIC_DUNGEON,LIBSETS_DROP_MECHANIC_OVERLAND_CHEST}</v>
      </c>
      <c r="BG207" s="21" t="str">
        <f t="shared" si="26"/>
        <v>}, --Sithis\' Touch / Sithis' Berührung   [Gold Coast, Gold Coast, Gold Coast, Gold Coast]</v>
      </c>
    </row>
    <row r="208" spans="1:59" x14ac:dyDescent="0.25">
      <c r="A208" s="12">
        <v>246</v>
      </c>
      <c r="B208" t="s">
        <v>1054</v>
      </c>
      <c r="C208" t="s">
        <v>2612</v>
      </c>
      <c r="D208" s="3">
        <f t="shared" si="22"/>
        <v>246</v>
      </c>
      <c r="G208" s="8" t="s">
        <v>1479</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WayshrineInfo'!$K$3:$N$9999,4,FALSE),"")))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constants'!$B$4:$C$1003,2,FALSE),"")</f>
        <v>Imperial City</v>
      </c>
      <c r="V208" s="33" t="s">
        <v>2803</v>
      </c>
      <c r="Y208" s="65"/>
      <c r="Z208" s="3" t="str">
        <f>IF(AND(G208&lt;&gt;"LIBSETS_SETTYPE_BATTLEGROUND",G208&lt;&gt;"LIBSETS_SETTYPE_SPECIAL"),
IF(AND(Y208&lt;&gt;"",ISNUMBER(Y208),NOT(ISNA(Y208))),Y208,
   IF(AND(L208&lt;&gt;"",ISNUMBER(L208),L208&gt;0,NOT(ISNA(L208))),VLOOKUP(L208,'ESO dumped WayshrineInfo'!$K$3:$L$9999,2,FALSE),"")
),"")</f>
        <v/>
      </c>
      <c r="AA208" t="str">
        <f>IF(AND(Z208&lt;&gt;"",ISNUMBER(Z208),NOT(ISNA(Z208))),VLOOKUP(Z208,'ESO zone constants'!$A$3:$D$9999,4,FALSE),"")</f>
        <v/>
      </c>
      <c r="AC208" s="40" t="str">
        <f>IF(AB208&lt;&gt;"",IF(AB208&lt;&gt;"LIBSETS_DROP_MECHANIC_MONSTER_NAME",VLOOKUP(AB208,'LibSets constants'!$I$4:$L$1003,3,FALSE),""),"")</f>
        <v/>
      </c>
      <c r="AD208" s="40" t="str">
        <f>IF(AB208&lt;&gt;"",IF(AB208&lt;&gt;"LIBSETS_DROP_MECHANIC_MONSTER_NAME",VLOOKUP(AB208,'LibSets constants'!$I$4:$L$1003,4,FALSE),""),"")</f>
        <v/>
      </c>
      <c r="AE208" s="40"/>
      <c r="AF208" s="3" t="str">
        <f>IF(AND(G208&lt;&gt;"LIBSETS_SETTYPE_BATTLEGROUND",G208&lt;&gt;"LIBSETS_SETTYPE_SPECIAL"),
IF(AND(AE208&lt;&gt;"",ISNUMBER(AE208),NOT(ISNA(AE208))),AE208,
   IF(AND(M208&lt;&gt;"",ISNUMBER(M208),M208&gt;0,NOT(ISNA(M208))),VLOOKUP(M208,'ESO dumped WayshrineInfo'!$K$3:$L$9999,2,FALSE),"")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5" t="s">
        <v>2672</v>
      </c>
      <c r="BA208" s="85"/>
      <c r="BB208" s="85"/>
      <c r="BC208" s="21" t="str">
        <f t="shared" si="23"/>
        <v>[246] = {wayshrines={-1,-1,-1,}, dlcId=DLC_IMPERIAL_CITY</v>
      </c>
      <c r="BD208" s="21" t="str">
        <f t="shared" si="24"/>
        <v>, zoneIds={643}, veteran=false</v>
      </c>
      <c r="BE208" s="21" t="str">
        <f t="shared" si="25"/>
        <v>, setType=LIBSETS_SETTYPE_IMPERIALCITY</v>
      </c>
      <c r="BF208" s="21" t="str">
        <f t="shared" si="21"/>
        <v>, dropMechanic={LIBSETS_DROP_MECHANIC_TELVAR_EQUIPMENT_LOCKBOX_MERCHANT}</v>
      </c>
      <c r="BG208" s="21" t="str">
        <f t="shared" si="26"/>
        <v>}, --Galerion\'s Revenge / Galerions Revanche   [Imperial Sewers]</v>
      </c>
    </row>
    <row r="209" spans="1:59" x14ac:dyDescent="0.25">
      <c r="A209" s="12">
        <v>247</v>
      </c>
      <c r="B209" t="s">
        <v>1055</v>
      </c>
      <c r="C209" t="s">
        <v>1056</v>
      </c>
      <c r="D209" s="3">
        <f t="shared" si="22"/>
        <v>247</v>
      </c>
      <c r="G209" s="8" t="s">
        <v>1479</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WayshrineInfo'!$K$3:$N$9999,4,FALSE),"")))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constants'!$B$4:$C$1003,2,FALSE),"")</f>
        <v>Imperial City</v>
      </c>
      <c r="V209" s="33" t="s">
        <v>2803</v>
      </c>
      <c r="Y209" s="65"/>
      <c r="Z209" s="3" t="str">
        <f>IF(AND(G209&lt;&gt;"LIBSETS_SETTYPE_BATTLEGROUND",G209&lt;&gt;"LIBSETS_SETTYPE_SPECIAL"),
IF(AND(Y209&lt;&gt;"",ISNUMBER(Y209),NOT(ISNA(Y209))),Y209,
   IF(AND(L209&lt;&gt;"",ISNUMBER(L209),L209&gt;0,NOT(ISNA(L209))),VLOOKUP(L209,'ESO dumped WayshrineInfo'!$K$3:$L$9999,2,FALSE),"")
),"")</f>
        <v/>
      </c>
      <c r="AA209" t="str">
        <f>IF(AND(Z209&lt;&gt;"",ISNUMBER(Z209),NOT(ISNA(Z209))),VLOOKUP(Z209,'ESO zone constants'!$A$3:$D$9999,4,FALSE),"")</f>
        <v/>
      </c>
      <c r="AC209" s="40" t="str">
        <f>IF(AB209&lt;&gt;"",IF(AB209&lt;&gt;"LIBSETS_DROP_MECHANIC_MONSTER_NAME",VLOOKUP(AB209,'LibSets constants'!$I$4:$L$1003,3,FALSE),""),"")</f>
        <v/>
      </c>
      <c r="AD209" s="40" t="str">
        <f>IF(AB209&lt;&gt;"",IF(AB209&lt;&gt;"LIBSETS_DROP_MECHANIC_MONSTER_NAME",VLOOKUP(AB209,'LibSets constants'!$I$4:$L$1003,4,FALSE),""),"")</f>
        <v/>
      </c>
      <c r="AE209" s="40"/>
      <c r="AF209" s="3" t="str">
        <f>IF(AND(G209&lt;&gt;"LIBSETS_SETTYPE_BATTLEGROUND",G209&lt;&gt;"LIBSETS_SETTYPE_SPECIAL"),
IF(AND(AE209&lt;&gt;"",ISNUMBER(AE209),NOT(ISNA(AE209))),AE209,
   IF(AND(M209&lt;&gt;"",ISNUMBER(M209),M209&gt;0,NOT(ISNA(M209))),VLOOKUP(M209,'ESO dumped WayshrineInfo'!$K$3:$L$9999,2,FALSE),"")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5" t="s">
        <v>2672</v>
      </c>
      <c r="BA209" s="85"/>
      <c r="BB209" s="85"/>
      <c r="BC209" s="21" t="str">
        <f t="shared" si="23"/>
        <v>[247] = {wayshrines={-1,-1,-1,}, dlcId=DLC_IMPERIAL_CITY</v>
      </c>
      <c r="BD209" s="21" t="str">
        <f t="shared" si="24"/>
        <v>, zoneIds={643}, veteran=false</v>
      </c>
      <c r="BE209" s="21" t="str">
        <f t="shared" si="25"/>
        <v>, setType=LIBSETS_SETTYPE_IMPERIALCITY</v>
      </c>
      <c r="BF209" s="21" t="str">
        <f t="shared" si="21"/>
        <v>, dropMechanic={LIBSETS_DROP_MECHANIC_TELVAR_EQUIPMENT_LOCKBOX_MERCHANT}</v>
      </c>
      <c r="BG209" s="21" t="str">
        <f t="shared" si="26"/>
        <v>}, --Vicecanon of Venom / Vizekanoniker des Gifts   [Imperial Sewers]</v>
      </c>
    </row>
    <row r="210" spans="1:59" x14ac:dyDescent="0.25">
      <c r="A210" s="12">
        <v>248</v>
      </c>
      <c r="B210" t="s">
        <v>1057</v>
      </c>
      <c r="C210" t="s">
        <v>1058</v>
      </c>
      <c r="D210" s="3">
        <f t="shared" si="22"/>
        <v>248</v>
      </c>
      <c r="G210" s="8" t="s">
        <v>1479</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WayshrineInfo'!$K$3:$N$9999,4,FALSE),"")))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constants'!$B$4:$C$1003,2,FALSE),"")</f>
        <v>Imperial City</v>
      </c>
      <c r="V210" s="33" t="s">
        <v>2803</v>
      </c>
      <c r="Y210" s="65"/>
      <c r="Z210" s="3" t="str">
        <f>IF(AND(G210&lt;&gt;"LIBSETS_SETTYPE_BATTLEGROUND",G210&lt;&gt;"LIBSETS_SETTYPE_SPECIAL"),
IF(AND(Y210&lt;&gt;"",ISNUMBER(Y210),NOT(ISNA(Y210))),Y210,
   IF(AND(L210&lt;&gt;"",ISNUMBER(L210),L210&gt;0,NOT(ISNA(L210))),VLOOKUP(L210,'ESO dumped WayshrineInfo'!$K$3:$L$9999,2,FALSE),"")
),"")</f>
        <v/>
      </c>
      <c r="AA210" t="str">
        <f>IF(AND(Z210&lt;&gt;"",ISNUMBER(Z210),NOT(ISNA(Z210))),VLOOKUP(Z210,'ESO zone constants'!$A$3:$D$9999,4,FALSE),"")</f>
        <v/>
      </c>
      <c r="AC210" s="40" t="str">
        <f>IF(AB210&lt;&gt;"",IF(AB210&lt;&gt;"LIBSETS_DROP_MECHANIC_MONSTER_NAME",VLOOKUP(AB210,'LibSets constants'!$I$4:$L$1003,3,FALSE),""),"")</f>
        <v/>
      </c>
      <c r="AD210" s="40" t="str">
        <f>IF(AB210&lt;&gt;"",IF(AB210&lt;&gt;"LIBSETS_DROP_MECHANIC_MONSTER_NAME",VLOOKUP(AB210,'LibSets constants'!$I$4:$L$1003,4,FALSE),""),"")</f>
        <v/>
      </c>
      <c r="AE210" s="40"/>
      <c r="AF210" s="3" t="str">
        <f>IF(AND(G210&lt;&gt;"LIBSETS_SETTYPE_BATTLEGROUND",G210&lt;&gt;"LIBSETS_SETTYPE_SPECIAL"),
IF(AND(AE210&lt;&gt;"",ISNUMBER(AE210),NOT(ISNA(AE210))),AE210,
   IF(AND(M210&lt;&gt;"",ISNUMBER(M210),M210&gt;0,NOT(ISNA(M210))),VLOOKUP(M210,'ESO dumped WayshrineInfo'!$K$3:$L$9999,2,FALSE),"")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5" t="s">
        <v>2672</v>
      </c>
      <c r="BA210" s="85"/>
      <c r="BB210" s="85"/>
      <c r="BC210" s="21" t="str">
        <f t="shared" si="23"/>
        <v>[248] = {wayshrines={-1,-1,-1,}, dlcId=DLC_IMPERIAL_CITY</v>
      </c>
      <c r="BD210" s="21" t="str">
        <f t="shared" si="24"/>
        <v>, zoneIds={643}, veteran=false</v>
      </c>
      <c r="BE210" s="21" t="str">
        <f t="shared" si="25"/>
        <v>, setType=LIBSETS_SETTYPE_IMPERIALCITY</v>
      </c>
      <c r="BF210" s="21" t="str">
        <f t="shared" si="21"/>
        <v>, dropMechanic={LIBSETS_DROP_MECHANIC_TELVAR_EQUIPMENT_LOCKBOX_MERCHANT}</v>
      </c>
      <c r="BG210" s="21" t="str">
        <f t="shared" si="26"/>
        <v>}, --Thews of the Harbinger / Muskeln des Vorboten   [Imperial Sewers]</v>
      </c>
    </row>
    <row r="211" spans="1:59" x14ac:dyDescent="0.25">
      <c r="A211" s="12">
        <v>253</v>
      </c>
      <c r="B211" t="s">
        <v>1059</v>
      </c>
      <c r="C211" t="s">
        <v>1060</v>
      </c>
      <c r="D211" s="3">
        <f t="shared" si="22"/>
        <v>253</v>
      </c>
      <c r="G211" s="8" t="s">
        <v>1479</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WayshrineInfo'!$K$3:$N$9999,4,FALSE),"")))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constants'!$B$4:$C$1003,2,FALSE),"")</f>
        <v>Imperial City</v>
      </c>
      <c r="V211" s="33" t="s">
        <v>2803</v>
      </c>
      <c r="Y211" s="65"/>
      <c r="Z211" s="3" t="str">
        <f>IF(AND(G211&lt;&gt;"LIBSETS_SETTYPE_BATTLEGROUND",G211&lt;&gt;"LIBSETS_SETTYPE_SPECIAL"),
IF(AND(Y211&lt;&gt;"",ISNUMBER(Y211),NOT(ISNA(Y211))),Y211,
   IF(AND(L211&lt;&gt;"",ISNUMBER(L211),L211&gt;0,NOT(ISNA(L211))),VLOOKUP(L211,'ESO dumped WayshrineInfo'!$K$3:$L$9999,2,FALSE),"")
),"")</f>
        <v/>
      </c>
      <c r="AA211" t="str">
        <f>IF(AND(Z211&lt;&gt;"",ISNUMBER(Z211),NOT(ISNA(Z211))),VLOOKUP(Z211,'ESO zone constants'!$A$3:$D$9999,4,FALSE),"")</f>
        <v/>
      </c>
      <c r="AC211" s="40" t="str">
        <f>IF(AB211&lt;&gt;"",IF(AB211&lt;&gt;"LIBSETS_DROP_MECHANIC_MONSTER_NAME",VLOOKUP(AB211,'LibSets constants'!$I$4:$L$1003,3,FALSE),""),"")</f>
        <v/>
      </c>
      <c r="AD211" s="40" t="str">
        <f>IF(AB211&lt;&gt;"",IF(AB211&lt;&gt;"LIBSETS_DROP_MECHANIC_MONSTER_NAME",VLOOKUP(AB211,'LibSets constants'!$I$4:$L$1003,4,FALSE),""),"")</f>
        <v/>
      </c>
      <c r="AE211" s="40"/>
      <c r="AF211" s="3" t="str">
        <f>IF(AND(G211&lt;&gt;"LIBSETS_SETTYPE_BATTLEGROUND",G211&lt;&gt;"LIBSETS_SETTYPE_SPECIAL"),
IF(AND(AE211&lt;&gt;"",ISNUMBER(AE211),NOT(ISNA(AE211))),AE211,
   IF(AND(M211&lt;&gt;"",ISNUMBER(M211),M211&gt;0,NOT(ISNA(M211))),VLOOKUP(M211,'ESO dumped WayshrineInfo'!$K$3:$L$9999,2,FALSE),"")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5" t="s">
        <v>2672</v>
      </c>
      <c r="BA211" s="85"/>
      <c r="BB211" s="85"/>
      <c r="BC211" s="21" t="str">
        <f t="shared" si="23"/>
        <v>[253] = {wayshrines={-1,-1,-1,}, dlcId=DLC_IMPERIAL_CITY</v>
      </c>
      <c r="BD211" s="21" t="str">
        <f t="shared" si="24"/>
        <v>, zoneIds={643}, veteran=false</v>
      </c>
      <c r="BE211" s="21" t="str">
        <f t="shared" si="25"/>
        <v>, setType=LIBSETS_SETTYPE_IMPERIALCITY</v>
      </c>
      <c r="BF211" s="21" t="str">
        <f t="shared" si="21"/>
        <v>, dropMechanic={LIBSETS_DROP_MECHANIC_TELVAR_EQUIPMENT_LOCKBOX_MERCHANT}</v>
      </c>
      <c r="BG211" s="21" t="str">
        <f t="shared" si="26"/>
        <v>}, --Imperial Physique / Kaiserliche Physis   [Imperial Sewers]</v>
      </c>
    </row>
    <row r="212" spans="1:59" x14ac:dyDescent="0.25">
      <c r="A212" s="5">
        <v>256</v>
      </c>
      <c r="B212" t="s">
        <v>1061</v>
      </c>
      <c r="C212" t="s">
        <v>13</v>
      </c>
      <c r="D212" s="3">
        <f t="shared" si="22"/>
        <v>256</v>
      </c>
      <c r="G212" s="8" t="s">
        <v>1480</v>
      </c>
      <c r="H212" s="95">
        <v>3</v>
      </c>
      <c r="I212" t="s">
        <v>1467</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WayshrineInfo'!$K$3:$N$9999,4,FALSE),"")))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constants'!$B$4:$C$1003,2,FALSE),"")</f>
        <v>Shadows of the Hist</v>
      </c>
      <c r="V212" s="33" t="s">
        <v>1545</v>
      </c>
      <c r="W212" s="3" t="s">
        <v>1364</v>
      </c>
      <c r="X212" s="3" t="s">
        <v>1636</v>
      </c>
      <c r="Y212" s="65"/>
      <c r="Z212" s="3">
        <f>IF(AND(G212&lt;&gt;"LIBSETS_SETTYPE_BATTLEGROUND",G212&lt;&gt;"LIBSETS_SETTYPE_SPECIAL"),
IF(AND(Y212&lt;&gt;"",ISNUMBER(Y212),NOT(ISNA(Y212))),Y212,
   IF(AND(L212&lt;&gt;"",ISNUMBER(L212),L212&gt;0,NOT(ISNA(L212))),VLOOKUP(L212,'ESO dumped WayshrineInfo'!$K$3:$L$9999,2,FALSE),"")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WayshrineInfo'!$K$3:$L$9999,2,FALSE),"")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5" t="s">
        <v>2672</v>
      </c>
      <c r="BA212" s="85"/>
      <c r="BB212" s="85"/>
      <c r="BC212" s="21" t="str">
        <f t="shared" si="23"/>
        <v>[256] = {wayshrines={260,260,260,}, dlcId=DLC_SHADOWS_OF_THE_HIST</v>
      </c>
      <c r="BD212" s="21" t="str">
        <f t="shared" si="24"/>
        <v>, zoneIds={843,117,117}, veteran={[EQUIP_TYPE_HEAD]=true, [EQUIP_TYPE_SHOULDERS]=false}</v>
      </c>
      <c r="BE212" s="21" t="str">
        <f t="shared" si="25"/>
        <v>, setType=LIBSETS_SETTYPE_MONSTER, undauntedChestId=3</v>
      </c>
      <c r="BF212" s="21" t="str">
        <f t="shared" si="21"/>
        <v>, dropMechanic={LIBSETS_DROP_MECHANIC_MONSTER_NAME}, dropMechanicDropLocationNames={['en']={'Tree-Minder Na-Kesh','','','','','',},['de']={'Baumhirtin Na-Kesh','','','','','',},}</v>
      </c>
      <c r="BG212" s="21" t="str">
        <f t="shared" si="26"/>
        <v>}, --Mighty Chudan / Mächtiger Chudan   [Ruins of Mazzatun, Shadowfen, Shadowfen]</v>
      </c>
    </row>
    <row r="213" spans="1:59" x14ac:dyDescent="0.25">
      <c r="A213" s="5">
        <v>257</v>
      </c>
      <c r="B213" t="s">
        <v>32</v>
      </c>
      <c r="C213" t="s">
        <v>32</v>
      </c>
      <c r="D213" s="3">
        <f t="shared" si="22"/>
        <v>257</v>
      </c>
      <c r="G213" s="8" t="s">
        <v>1480</v>
      </c>
      <c r="H213" s="95">
        <v>3</v>
      </c>
      <c r="I213" t="s">
        <v>1467</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WayshrineInfo'!$K$3:$N$9999,4,FALSE),"")))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constants'!$B$4:$C$1003,2,FALSE),"")</f>
        <v>Shadows of the Hist</v>
      </c>
      <c r="V213" s="33" t="s">
        <v>1545</v>
      </c>
      <c r="W213" s="3" t="s">
        <v>32</v>
      </c>
      <c r="X213" s="3" t="s">
        <v>32</v>
      </c>
      <c r="Y213" s="65"/>
      <c r="Z213" s="3">
        <f>IF(AND(G213&lt;&gt;"LIBSETS_SETTYPE_BATTLEGROUND",G213&lt;&gt;"LIBSETS_SETTYPE_SPECIAL"),
IF(AND(Y213&lt;&gt;"",ISNUMBER(Y213),NOT(ISNA(Y213))),Y213,
   IF(AND(L213&lt;&gt;"",ISNUMBER(L213),L213&gt;0,NOT(ISNA(L213))),VLOOKUP(L213,'ESO dumped WayshrineInfo'!$K$3:$L$9999,2,FALSE),"")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WayshrineInfo'!$K$3:$L$9999,2,FALSE),"")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5" t="s">
        <v>2672</v>
      </c>
      <c r="BA213" s="85"/>
      <c r="BB213" s="85"/>
      <c r="BC213" s="21" t="str">
        <f t="shared" si="23"/>
        <v>[257] = {wayshrines={261,261,261,}, dlcId=DLC_SHADOWS_OF_THE_HIST</v>
      </c>
      <c r="BD213" s="21" t="str">
        <f t="shared" si="24"/>
        <v>, zoneIds={848,117,117}, veteran={[EQUIP_TYPE_HEAD]=true, [EQUIP_TYPE_SHOULDERS]=false}</v>
      </c>
      <c r="BE213" s="21" t="str">
        <f t="shared" si="25"/>
        <v>, setType=LIBSETS_SETTYPE_MONSTER, undauntedChestId=3</v>
      </c>
      <c r="BF213" s="21" t="str">
        <f t="shared" si="21"/>
        <v>, dropMechanic={LIBSETS_DROP_MECHANIC_MONSTER_NAME}, dropMechanicDropLocationNames={['en']={'Velidreth','','','','','',},['de']={'Velidreth','','','','','',},}</v>
      </c>
      <c r="BG213" s="21" t="str">
        <f t="shared" si="26"/>
        <v>}, --Velidreth / Velidreth   [Cradle of Shadows, Shadowfen, Shadowfen]</v>
      </c>
    </row>
    <row r="214" spans="1:59" x14ac:dyDescent="0.25">
      <c r="A214" s="12">
        <v>258</v>
      </c>
      <c r="B214" t="s">
        <v>1062</v>
      </c>
      <c r="C214" t="s">
        <v>1063</v>
      </c>
      <c r="D214" s="3">
        <f t="shared" si="22"/>
        <v>258</v>
      </c>
      <c r="G214" s="8" t="s">
        <v>1478</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WayshrineInfo'!$K$3:$N$9999,4,FALSE),"")))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constants'!$B$4:$C$1003,2,FALSE),"")</f>
        <v>Shadows of the Hist</v>
      </c>
      <c r="V214" s="33" t="s">
        <v>3369</v>
      </c>
      <c r="Y214" s="65"/>
      <c r="Z214" s="3">
        <f>IF(AND(G214&lt;&gt;"LIBSETS_SETTYPE_BATTLEGROUND",G214&lt;&gt;"LIBSETS_SETTYPE_SPECIAL"),
IF(AND(Y214&lt;&gt;"",ISNUMBER(Y214),NOT(ISNA(Y214))),Y214,
   IF(AND(L214&lt;&gt;"",ISNUMBER(L214),L214&gt;0,NOT(ISNA(L214))),VLOOKUP(L214,'ESO dumped WayshrineInfo'!$K$3:$L$9999,2,FALSE),"")
),"")</f>
        <v>117</v>
      </c>
      <c r="AA214" t="str">
        <f>IF(AND(Z214&lt;&gt;"",ISNUMBER(Z214),NOT(ISNA(Z214))),VLOOKUP(Z214,'ESO zone constants'!$A$3:$D$9999,4,FALSE),"")</f>
        <v>Shadowfen</v>
      </c>
      <c r="AB214" s="33" t="s">
        <v>3369</v>
      </c>
      <c r="AC214" s="40"/>
      <c r="AD214" s="40"/>
      <c r="AE214" s="40"/>
      <c r="AF214" s="3">
        <f>IF(AND(G214&lt;&gt;"LIBSETS_SETTYPE_BATTLEGROUND",G214&lt;&gt;"LIBSETS_SETTYPE_SPECIAL"),
IF(AND(AE214&lt;&gt;"",ISNUMBER(AE214),NOT(ISNA(AE214))),AE214,
   IF(AND(M214&lt;&gt;"",ISNUMBER(M214),M214&gt;0,NOT(ISNA(M214))),VLOOKUP(M214,'ESO dumped WayshrineInfo'!$K$3:$L$9999,2,FALSE),"")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5" t="s">
        <v>2673</v>
      </c>
      <c r="BA214" s="85"/>
      <c r="BB214" s="85"/>
      <c r="BC214" s="21" t="str">
        <f t="shared" si="23"/>
        <v>[258] = {wayshrines={260,260,260,}, dlcId=DLC_SHADOWS_OF_THE_HIST</v>
      </c>
      <c r="BD214" s="21" t="str">
        <f t="shared" si="24"/>
        <v>, zoneIds={843,117,117}, veteran=false</v>
      </c>
      <c r="BE214" s="21" t="str">
        <f t="shared" si="25"/>
        <v>, setType=LIBSETS_SETTYPE_DUNGEON</v>
      </c>
      <c r="BF214" s="21" t="str">
        <f t="shared" si="21"/>
        <v>, isProcSetAllowedInPvP=1, dropMechanic={LIBSETS_DROP_MECHANIC_GROUP_DUNGEON_BOSS,LIBSETS_DROP_MECHANIC_GROUP_DUNGEON_BOSS}</v>
      </c>
      <c r="BG214" s="21" t="str">
        <f t="shared" si="26"/>
        <v>}, --Amber Plasm / Bernsteinplasma   [Ruins of Mazzatun, Shadowfen, Shadowfen]</v>
      </c>
    </row>
    <row r="215" spans="1:59" x14ac:dyDescent="0.25">
      <c r="A215" s="12">
        <v>259</v>
      </c>
      <c r="B215" t="s">
        <v>1064</v>
      </c>
      <c r="C215" t="s">
        <v>2613</v>
      </c>
      <c r="D215" s="3">
        <f t="shared" si="22"/>
        <v>259</v>
      </c>
      <c r="G215" s="8" t="s">
        <v>1478</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WayshrineInfo'!$K$3:$N$9999,4,FALSE),"")))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constants'!$B$4:$C$1003,2,FALSE),"")</f>
        <v>Shadows of the Hist</v>
      </c>
      <c r="V215" s="33" t="s">
        <v>3369</v>
      </c>
      <c r="Y215" s="65"/>
      <c r="Z215" s="3">
        <f>IF(AND(G215&lt;&gt;"LIBSETS_SETTYPE_BATTLEGROUND",G215&lt;&gt;"LIBSETS_SETTYPE_SPECIAL"),
IF(AND(Y215&lt;&gt;"",ISNUMBER(Y215),NOT(ISNA(Y215))),Y215,
   IF(AND(L215&lt;&gt;"",ISNUMBER(L215),L215&gt;0,NOT(ISNA(L215))),VLOOKUP(L215,'ESO dumped WayshrineInfo'!$K$3:$L$9999,2,FALSE),"")
),"")</f>
        <v>117</v>
      </c>
      <c r="AA215" t="str">
        <f>IF(AND(Z215&lt;&gt;"",ISNUMBER(Z215),NOT(ISNA(Z215))),VLOOKUP(Z215,'ESO zone constants'!$A$3:$D$9999,4,FALSE),"")</f>
        <v>Shadowfen</v>
      </c>
      <c r="AB215" s="33" t="s">
        <v>3369</v>
      </c>
      <c r="AC215" s="40"/>
      <c r="AD215" s="40"/>
      <c r="AE215" s="40"/>
      <c r="AF215" s="3">
        <f>IF(AND(G215&lt;&gt;"LIBSETS_SETTYPE_BATTLEGROUND",G215&lt;&gt;"LIBSETS_SETTYPE_SPECIAL"),
IF(AND(AE215&lt;&gt;"",ISNUMBER(AE215),NOT(ISNA(AE215))),AE215,
   IF(AND(M215&lt;&gt;"",ISNUMBER(M215),M215&gt;0,NOT(ISNA(M215))),VLOOKUP(M215,'ESO dumped WayshrineInfo'!$K$3:$L$9999,2,FALSE),"")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5" t="s">
        <v>2672</v>
      </c>
      <c r="BA215" s="85"/>
      <c r="BB215" s="85"/>
      <c r="BC215" s="21" t="str">
        <f t="shared" si="23"/>
        <v>[259] = {wayshrines={260,260,260,}, dlcId=DLC_SHADOWS_OF_THE_HIST</v>
      </c>
      <c r="BD215" s="21" t="str">
        <f t="shared" si="24"/>
        <v>, zoneIds={843,117,117}, veteran=false</v>
      </c>
      <c r="BE215" s="21" t="str">
        <f t="shared" si="25"/>
        <v>, setType=LIBSETS_SETTYPE_DUNGEON</v>
      </c>
      <c r="BF215" s="21" t="str">
        <f t="shared" si="21"/>
        <v>, dropMechanic={LIBSETS_DROP_MECHANIC_GROUP_DUNGEON_BOSS,LIBSETS_DROP_MECHANIC_GROUP_DUNGEON_BOSS}</v>
      </c>
      <c r="BG215" s="21" t="str">
        <f t="shared" si="26"/>
        <v>}, --Heem-Jas\' Retribution / Heem-Jas' Vergeltung   [Ruins of Mazzatun, Shadowfen, Shadowfen]</v>
      </c>
    </row>
    <row r="216" spans="1:59" x14ac:dyDescent="0.25">
      <c r="A216" s="12">
        <v>260</v>
      </c>
      <c r="B216" t="s">
        <v>1065</v>
      </c>
      <c r="C216" t="s">
        <v>1066</v>
      </c>
      <c r="D216" s="3">
        <f t="shared" si="22"/>
        <v>260</v>
      </c>
      <c r="G216" s="8" t="s">
        <v>1478</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WayshrineInfo'!$K$3:$N$9999,4,FALSE),"")))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constants'!$B$4:$C$1003,2,FALSE),"")</f>
        <v>Shadows of the Hist</v>
      </c>
      <c r="V216" s="33" t="s">
        <v>3369</v>
      </c>
      <c r="Y216" s="65"/>
      <c r="Z216" s="3">
        <f>IF(AND(G216&lt;&gt;"LIBSETS_SETTYPE_BATTLEGROUND",G216&lt;&gt;"LIBSETS_SETTYPE_SPECIAL"),
IF(AND(Y216&lt;&gt;"",ISNUMBER(Y216),NOT(ISNA(Y216))),Y216,
   IF(AND(L216&lt;&gt;"",ISNUMBER(L216),L216&gt;0,NOT(ISNA(L216))),VLOOKUP(L216,'ESO dumped WayshrineInfo'!$K$3:$L$9999,2,FALSE),"")
),"")</f>
        <v>117</v>
      </c>
      <c r="AA216" t="str">
        <f>IF(AND(Z216&lt;&gt;"",ISNUMBER(Z216),NOT(ISNA(Z216))),VLOOKUP(Z216,'ESO zone constants'!$A$3:$D$9999,4,FALSE),"")</f>
        <v>Shadowfen</v>
      </c>
      <c r="AB216" s="33" t="s">
        <v>3369</v>
      </c>
      <c r="AC216" s="40"/>
      <c r="AD216" s="40"/>
      <c r="AE216" s="40"/>
      <c r="AF216" s="3">
        <f>IF(AND(G216&lt;&gt;"LIBSETS_SETTYPE_BATTLEGROUND",G216&lt;&gt;"LIBSETS_SETTYPE_SPECIAL"),
IF(AND(AE216&lt;&gt;"",ISNUMBER(AE216),NOT(ISNA(AE216))),AE216,
   IF(AND(M216&lt;&gt;"",ISNUMBER(M216),M216&gt;0,NOT(ISNA(M216))),VLOOKUP(M216,'ESO dumped WayshrineInfo'!$K$3:$L$9999,2,FALSE),"")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5" t="s">
        <v>2672</v>
      </c>
      <c r="BA216" s="85"/>
      <c r="BB216" s="85"/>
      <c r="BC216" s="21" t="str">
        <f t="shared" si="23"/>
        <v>[260] = {wayshrines={260,260,260,}, dlcId=DLC_SHADOWS_OF_THE_HIST</v>
      </c>
      <c r="BD216" s="21" t="str">
        <f t="shared" si="24"/>
        <v>, zoneIds={843,117,117}, veteran=false</v>
      </c>
      <c r="BE216" s="21" t="str">
        <f t="shared" si="25"/>
        <v>, setType=LIBSETS_SETTYPE_DUNGEON</v>
      </c>
      <c r="BF216" s="21" t="str">
        <f t="shared" si="21"/>
        <v>, dropMechanic={LIBSETS_DROP_MECHANIC_GROUP_DUNGEON_BOSS,LIBSETS_DROP_MECHANIC_GROUP_DUNGEON_BOSS}</v>
      </c>
      <c r="BG216" s="21" t="str">
        <f t="shared" si="26"/>
        <v>}, --Aspect of Mazzatun / Aspekt von Mazzatun   [Ruins of Mazzatun, Shadowfen, Shadowfen]</v>
      </c>
    </row>
    <row r="217" spans="1:59" x14ac:dyDescent="0.25">
      <c r="A217" s="12">
        <v>261</v>
      </c>
      <c r="B217" t="s">
        <v>1067</v>
      </c>
      <c r="C217" t="s">
        <v>1068</v>
      </c>
      <c r="D217" s="3">
        <f t="shared" si="22"/>
        <v>261</v>
      </c>
      <c r="G217" s="8" t="s">
        <v>1478</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WayshrineInfo'!$K$3:$N$9999,4,FALSE),"")))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constants'!$B$4:$C$1003,2,FALSE),"")</f>
        <v>Shadows of the Hist</v>
      </c>
      <c r="V217" s="33" t="s">
        <v>3369</v>
      </c>
      <c r="Y217" s="65"/>
      <c r="Z217" s="3">
        <f>IF(AND(G217&lt;&gt;"LIBSETS_SETTYPE_BATTLEGROUND",G217&lt;&gt;"LIBSETS_SETTYPE_SPECIAL"),
IF(AND(Y217&lt;&gt;"",ISNUMBER(Y217),NOT(ISNA(Y217))),Y217,
   IF(AND(L217&lt;&gt;"",ISNUMBER(L217),L217&gt;0,NOT(ISNA(L217))),VLOOKUP(L217,'ESO dumped WayshrineInfo'!$K$3:$L$9999,2,FALSE),"")
),"")</f>
        <v>117</v>
      </c>
      <c r="AA217" t="str">
        <f>IF(AND(Z217&lt;&gt;"",ISNUMBER(Z217),NOT(ISNA(Z217))),VLOOKUP(Z217,'ESO zone constants'!$A$3:$D$9999,4,FALSE),"")</f>
        <v>Shadowfen</v>
      </c>
      <c r="AB217" s="33" t="s">
        <v>3369</v>
      </c>
      <c r="AC217" s="40"/>
      <c r="AD217" s="40"/>
      <c r="AE217" s="40"/>
      <c r="AF217" s="3">
        <f>IF(AND(G217&lt;&gt;"LIBSETS_SETTYPE_BATTLEGROUND",G217&lt;&gt;"LIBSETS_SETTYPE_SPECIAL"),
IF(AND(AE217&lt;&gt;"",ISNUMBER(AE217),NOT(ISNA(AE217))),AE217,
   IF(AND(M217&lt;&gt;"",ISNUMBER(M217),M217&gt;0,NOT(ISNA(M217))),VLOOKUP(M217,'ESO dumped WayshrineInfo'!$K$3:$L$9999,2,FALSE),"")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5" t="s">
        <v>2672</v>
      </c>
      <c r="BA217" s="85"/>
      <c r="BB217" s="85"/>
      <c r="BC217" s="21" t="str">
        <f t="shared" si="23"/>
        <v>[261] = {wayshrines={261,261,261,}, dlcId=DLC_SHADOWS_OF_THE_HIST</v>
      </c>
      <c r="BD217" s="21" t="str">
        <f t="shared" si="24"/>
        <v>, zoneIds={848,117,117}, veteran=false</v>
      </c>
      <c r="BE217" s="21" t="str">
        <f t="shared" si="25"/>
        <v>, setType=LIBSETS_SETTYPE_DUNGEON</v>
      </c>
      <c r="BF217" s="21" t="str">
        <f t="shared" si="21"/>
        <v>, dropMechanic={LIBSETS_DROP_MECHANIC_GROUP_DUNGEON_BOSS,LIBSETS_DROP_MECHANIC_GROUP_DUNGEON_BOSS}</v>
      </c>
      <c r="BG217" s="21" t="str">
        <f t="shared" si="26"/>
        <v>}, --Gossamer / Gespinst   [Cradle of Shadows, Shadowfen, Shadowfen]</v>
      </c>
    </row>
    <row r="218" spans="1:59" x14ac:dyDescent="0.25">
      <c r="A218" s="12">
        <v>262</v>
      </c>
      <c r="B218" t="s">
        <v>1069</v>
      </c>
      <c r="C218" t="s">
        <v>1070</v>
      </c>
      <c r="D218" s="3">
        <f t="shared" si="22"/>
        <v>262</v>
      </c>
      <c r="G218" s="8" t="s">
        <v>1478</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WayshrineInfo'!$K$3:$N$9999,4,FALSE),"")))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constants'!$B$4:$C$1003,2,FALSE),"")</f>
        <v>Shadows of the Hist</v>
      </c>
      <c r="V218" s="33" t="s">
        <v>3369</v>
      </c>
      <c r="Y218" s="65"/>
      <c r="Z218" s="3">
        <f>IF(AND(G218&lt;&gt;"LIBSETS_SETTYPE_BATTLEGROUND",G218&lt;&gt;"LIBSETS_SETTYPE_SPECIAL"),
IF(AND(Y218&lt;&gt;"",ISNUMBER(Y218),NOT(ISNA(Y218))),Y218,
   IF(AND(L218&lt;&gt;"",ISNUMBER(L218),L218&gt;0,NOT(ISNA(L218))),VLOOKUP(L218,'ESO dumped WayshrineInfo'!$K$3:$L$9999,2,FALSE),"")
),"")</f>
        <v>117</v>
      </c>
      <c r="AA218" t="str">
        <f>IF(AND(Z218&lt;&gt;"",ISNUMBER(Z218),NOT(ISNA(Z218))),VLOOKUP(Z218,'ESO zone constants'!$A$3:$D$9999,4,FALSE),"")</f>
        <v>Shadowfen</v>
      </c>
      <c r="AB218" s="33" t="s">
        <v>3369</v>
      </c>
      <c r="AC218" s="40"/>
      <c r="AD218" s="40"/>
      <c r="AE218" s="40"/>
      <c r="AF218" s="3">
        <f>IF(AND(G218&lt;&gt;"LIBSETS_SETTYPE_BATTLEGROUND",G218&lt;&gt;"LIBSETS_SETTYPE_SPECIAL"),
IF(AND(AE218&lt;&gt;"",ISNUMBER(AE218),NOT(ISNA(AE218))),AE218,
   IF(AND(M218&lt;&gt;"",ISNUMBER(M218),M218&gt;0,NOT(ISNA(M218))),VLOOKUP(M218,'ESO dumped WayshrineInfo'!$K$3:$L$9999,2,FALSE),"")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5" t="s">
        <v>2672</v>
      </c>
      <c r="BA218" s="85"/>
      <c r="BB218" s="85"/>
      <c r="BC218" s="21" t="str">
        <f t="shared" si="23"/>
        <v>[262] = {wayshrines={261,261,261,}, dlcId=DLC_SHADOWS_OF_THE_HIST</v>
      </c>
      <c r="BD218" s="21" t="str">
        <f t="shared" si="24"/>
        <v>, zoneIds={848,117,117}, veteran=false</v>
      </c>
      <c r="BE218" s="21" t="str">
        <f t="shared" si="25"/>
        <v>, setType=LIBSETS_SETTYPE_DUNGEON</v>
      </c>
      <c r="BF218" s="21" t="str">
        <f t="shared" si="21"/>
        <v>, dropMechanic={LIBSETS_DROP_MECHANIC_GROUP_DUNGEON_BOSS,LIBSETS_DROP_MECHANIC_GROUP_DUNGEON_BOSS}</v>
      </c>
      <c r="BG218" s="21" t="str">
        <f t="shared" si="26"/>
        <v>}, --Widowmaker / Witwenmacher   [Cradle of Shadows, Shadowfen, Shadowfen]</v>
      </c>
    </row>
    <row r="219" spans="1:59" s="28" customFormat="1" x14ac:dyDescent="0.25">
      <c r="A219" s="12">
        <v>263</v>
      </c>
      <c r="B219" t="s">
        <v>1071</v>
      </c>
      <c r="C219" t="s">
        <v>1072</v>
      </c>
      <c r="D219" s="3">
        <f t="shared" si="22"/>
        <v>263</v>
      </c>
      <c r="E219"/>
      <c r="F219"/>
      <c r="G219" s="8" t="s">
        <v>1478</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WayshrineInfo'!$K$3:$N$9999,4,FALSE),"")))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constants'!$B$4:$C$1003,2,FALSE),"")</f>
        <v>Shadows of the Hist</v>
      </c>
      <c r="V219" s="33" t="s">
        <v>3369</v>
      </c>
      <c r="W219" s="3"/>
      <c r="X219" s="3"/>
      <c r="Y219" s="65"/>
      <c r="Z219" s="3">
        <f>IF(AND(G219&lt;&gt;"LIBSETS_SETTYPE_BATTLEGROUND",G219&lt;&gt;"LIBSETS_SETTYPE_SPECIAL"),
IF(AND(Y219&lt;&gt;"",ISNUMBER(Y219),NOT(ISNA(Y219))),Y219,
   IF(AND(L219&lt;&gt;"",ISNUMBER(L219),L219&gt;0,NOT(ISNA(L219))),VLOOKUP(L219,'ESO dumped WayshrineInfo'!$K$3:$L$9999,2,FALSE),"")
),"")</f>
        <v>117</v>
      </c>
      <c r="AA219" t="str">
        <f>IF(AND(Z219&lt;&gt;"",ISNUMBER(Z219),NOT(ISNA(Z219))),VLOOKUP(Z219,'ESO zone constants'!$A$3:$D$9999,4,FALSE),"")</f>
        <v>Shadowfen</v>
      </c>
      <c r="AB219" s="33" t="s">
        <v>3369</v>
      </c>
      <c r="AC219" s="43"/>
      <c r="AD219" s="43"/>
      <c r="AE219" s="43"/>
      <c r="AF219" s="3">
        <f>IF(AND(G219&lt;&gt;"LIBSETS_SETTYPE_BATTLEGROUND",G219&lt;&gt;"LIBSETS_SETTYPE_SPECIAL"),
IF(AND(AE219&lt;&gt;"",ISNUMBER(AE219),NOT(ISNA(AE219))),AE219,
   IF(AND(M219&lt;&gt;"",ISNUMBER(M219),M219&gt;0,NOT(ISNA(M219))),VLOOKUP(M219,'ESO dumped WayshrineInfo'!$K$3:$L$9999,2,FALSE),"")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5" t="s">
        <v>2672</v>
      </c>
      <c r="BA219" s="85"/>
      <c r="BB219" s="85"/>
      <c r="BC219" s="21" t="str">
        <f t="shared" si="23"/>
        <v>[263] = {wayshrines={261,261,261,}, dlcId=DLC_SHADOWS_OF_THE_HIST</v>
      </c>
      <c r="BD219" s="21" t="str">
        <f t="shared" si="24"/>
        <v>, zoneIds={848,117,117}, veteran=false</v>
      </c>
      <c r="BE219" s="21" t="str">
        <f t="shared" si="25"/>
        <v>, setType=LIBSETS_SETTYPE_DUNGEON</v>
      </c>
      <c r="BF219" s="21" t="str">
        <f t="shared" si="21"/>
        <v>, dropMechanic={LIBSETS_DROP_MECHANIC_GROUP_DUNGEON_BOSS,LIBSETS_DROP_MECHANIC_GROUP_DUNGEON_BOSS}</v>
      </c>
      <c r="BG219" s="21" t="str">
        <f t="shared" si="26"/>
        <v>}, --Hand of Mephala / Hand von Mephala   [Cradle of Shadows, Shadowfen, Shadowfen]</v>
      </c>
    </row>
    <row r="220" spans="1:59" s="14" customFormat="1" x14ac:dyDescent="0.25">
      <c r="A220" s="16">
        <v>264</v>
      </c>
      <c r="B220" s="14" t="s">
        <v>1073</v>
      </c>
      <c r="C220" t="s">
        <v>1074</v>
      </c>
      <c r="D220" s="25">
        <f t="shared" si="22"/>
        <v>264</v>
      </c>
      <c r="E220" s="14" t="s">
        <v>1468</v>
      </c>
      <c r="F220" s="14" t="s">
        <v>1465</v>
      </c>
      <c r="G220" s="27" t="s">
        <v>1480</v>
      </c>
      <c r="I220" s="14" t="s">
        <v>1467</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WayshrineInfo'!$K$3:$N$9999,4,FALSE),"")))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constants'!$B$4:$C$1003,2,FALSE),"")</f>
        <v/>
      </c>
      <c r="V220" s="33"/>
      <c r="W220" s="3"/>
      <c r="X220" s="3"/>
      <c r="Y220" s="65">
        <v>643</v>
      </c>
      <c r="Z220" s="3">
        <f>IF(AND(G220&lt;&gt;"LIBSETS_SETTYPE_BATTLEGROUND",G220&lt;&gt;"LIBSETS_SETTYPE_SPECIAL"),
IF(AND(Y220&lt;&gt;"",ISNUMBER(Y220),NOT(ISNA(Y220))),Y220,
   IF(AND(L220&lt;&gt;"",ISNUMBER(L220),L220&gt;0,NOT(ISNA(L220))),VLOOKUP(L220,'ESO dumped WayshrineInfo'!$K$3:$L$9999,2,FALSE),"")
),"")</f>
        <v>643</v>
      </c>
      <c r="AA220" t="str">
        <f>IF(AND(Z220&lt;&gt;"",ISNUMBER(Z220),NOT(ISNA(Z220))),VLOOKUP(Z220,'ESO zone constants'!$A$3:$D$9999,4,FALSE),"")</f>
        <v>Imperial Sewers</v>
      </c>
      <c r="AB220" s="33"/>
      <c r="AC220" s="40" t="str">
        <f>IF(AB220&lt;&gt;"",IF(AB220&lt;&gt;"LIBSETS_DROP_MECHANIC_MONSTER_NAME",VLOOKUP(AB220,'LibSets constants'!$I$4:$L$1003,3,FALSE),""),"")</f>
        <v/>
      </c>
      <c r="AD220" s="40" t="str">
        <f>IF(AB220&lt;&gt;"",IF(AB220&lt;&gt;"LIBSETS_DROP_MECHANIC_MONSTER_NAME",VLOOKUP(AB220,'LibSets constants'!$I$4:$L$1003,4,FALSE),""),"")</f>
        <v/>
      </c>
      <c r="AE220" s="40"/>
      <c r="AF220" s="3" t="str">
        <f>IF(AND(G220&lt;&gt;"LIBSETS_SETTYPE_BATTLEGROUND",G220&lt;&gt;"LIBSETS_SETTYPE_SPECIAL"),
IF(AND(AE220&lt;&gt;"",ISNUMBER(AE220),NOT(ISNA(AE220))),AE220,
   IF(AND(M220&lt;&gt;"",ISNUMBER(M220),M220&gt;0,NOT(ISNA(M220))),VLOOKUP(M220,'ESO dumped WayshrineInfo'!$K$3:$L$9999,2,FALSE),"")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5" t="s">
        <v>2672</v>
      </c>
      <c r="BA220" s="85"/>
      <c r="BB220" s="85"/>
      <c r="BC220" s="21" t="str">
        <f t="shared" si="23"/>
        <v/>
      </c>
      <c r="BD220" s="21" t="str">
        <f t="shared" si="24"/>
        <v/>
      </c>
      <c r="BE220" s="21" t="str">
        <f t="shared" si="25"/>
        <v/>
      </c>
      <c r="BF220" s="21" t="str">
        <f t="shared" si="21"/>
        <v/>
      </c>
      <c r="BG220" s="21" t="str">
        <f t="shared" si="26"/>
        <v/>
      </c>
    </row>
    <row r="221" spans="1:59" x14ac:dyDescent="0.25">
      <c r="A221" s="5">
        <v>265</v>
      </c>
      <c r="B221" t="s">
        <v>1075</v>
      </c>
      <c r="C221" t="s">
        <v>22</v>
      </c>
      <c r="D221" s="3">
        <f t="shared" si="22"/>
        <v>265</v>
      </c>
      <c r="G221" s="8" t="s">
        <v>1480</v>
      </c>
      <c r="H221" s="95">
        <v>2</v>
      </c>
      <c r="I221" t="s">
        <v>1467</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WayshrineInfo'!$K$3:$N$9999,4,FALSE),"")))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constants'!$B$4:$C$1003,2,FALSE),"")</f>
        <v>Included in base game</v>
      </c>
      <c r="V221" s="33" t="s">
        <v>1545</v>
      </c>
      <c r="W221" s="3" t="s">
        <v>1363</v>
      </c>
      <c r="X221" s="3" t="s">
        <v>1641</v>
      </c>
      <c r="Y221" s="65"/>
      <c r="Z221" s="3">
        <f>IF(AND(G221&lt;&gt;"LIBSETS_SETTYPE_BATTLEGROUND",G221&lt;&gt;"LIBSETS_SETTYPE_SPECIAL"),
IF(AND(Y221&lt;&gt;"",ISNUMBER(Y221),NOT(ISNA(Y221))),Y221,
   IF(AND(L221&lt;&gt;"",ISNUMBER(L221),L221&gt;0,NOT(ISNA(L221))),VLOOKUP(L221,'ESO dumped WayshrineInfo'!$K$3:$L$9999,2,FALSE),"")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WayshrineInfo'!$K$3:$L$9999,2,FALSE),"")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5" t="s">
        <v>2672</v>
      </c>
      <c r="BA221" s="85"/>
      <c r="BB221" s="85"/>
      <c r="BC221" s="21" t="str">
        <f t="shared" si="23"/>
        <v>[265] = {wayshrines={194,194,194,}, dlcId=DLC_BASE_GAME</v>
      </c>
      <c r="BD221" s="21" t="str">
        <f t="shared" si="24"/>
        <v>, zoneIds={380,381,381}, veteran={[EQUIP_TYPE_HEAD]=true, [EQUIP_TYPE_SHOULDERS]=false}</v>
      </c>
      <c r="BE221" s="21" t="str">
        <f t="shared" si="25"/>
        <v>, setType=LIBSETS_SETTYPE_MONSTER, undauntedChestId=2</v>
      </c>
      <c r="BF221" s="21" t="str">
        <f t="shared" si="21"/>
        <v>, dropMechanic={LIBSETS_DROP_MECHANIC_MONSTER_NAME}, dropMechanicDropLocationNames={['en']={'High Kinlord Rilis','','','','','',},['de']={'Sippenhochfürst Rilis','','','','','',},}</v>
      </c>
      <c r="BG221" s="21" t="str">
        <f t="shared" si="26"/>
        <v>}, --Shadowrend / Schattenriss   [The Banished Cells I, Auridon, Auridon]</v>
      </c>
    </row>
    <row r="222" spans="1:59" x14ac:dyDescent="0.25">
      <c r="A222" s="5">
        <v>266</v>
      </c>
      <c r="B222" t="s">
        <v>10</v>
      </c>
      <c r="C222" t="s">
        <v>2614</v>
      </c>
      <c r="D222" s="3">
        <f t="shared" si="22"/>
        <v>266</v>
      </c>
      <c r="G222" s="8" t="s">
        <v>1480</v>
      </c>
      <c r="H222" s="95">
        <v>2</v>
      </c>
      <c r="I222" t="s">
        <v>1467</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WayshrineInfo'!$K$3:$N$9999,4,FALSE),"")))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constants'!$B$4:$C$1003,2,FALSE),"")</f>
        <v>Included in base game</v>
      </c>
      <c r="V222" s="33" t="s">
        <v>1545</v>
      </c>
      <c r="W222" s="3" t="s">
        <v>1559</v>
      </c>
      <c r="X222" s="3" t="s">
        <v>1634</v>
      </c>
      <c r="Y222" s="65"/>
      <c r="Z222" s="3">
        <f>IF(AND(G222&lt;&gt;"LIBSETS_SETTYPE_BATTLEGROUND",G222&lt;&gt;"LIBSETS_SETTYPE_SPECIAL"),
IF(AND(Y222&lt;&gt;"",ISNUMBER(Y222),NOT(ISNA(Y222))),Y222,
   IF(AND(L222&lt;&gt;"",ISNUMBER(L222),L222&gt;0,NOT(ISNA(L222))),VLOOKUP(L222,'ESO dumped WayshrineInfo'!$K$3:$L$9999,2,FALSE),"")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WayshrineInfo'!$K$3:$L$9999,2,FALSE),"")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5" t="s">
        <v>2672</v>
      </c>
      <c r="BA222" s="85"/>
      <c r="BB222" s="85"/>
      <c r="BC222" s="21" t="str">
        <f t="shared" si="23"/>
        <v>[266] = {wayshrines={98,98,98,}, dlcId=DLC_BASE_GAME</v>
      </c>
      <c r="BD222" s="21" t="str">
        <f t="shared" si="24"/>
        <v>, zoneIds={283,41,41}, veteran={[EQUIP_TYPE_HEAD]=true, [EQUIP_TYPE_SHOULDERS]=false}</v>
      </c>
      <c r="BE222" s="21" t="str">
        <f t="shared" si="25"/>
        <v>, setType=LIBSETS_SETTYPE_MONSTER, undauntedChestId=2</v>
      </c>
      <c r="BF222" s="21" t="str">
        <f t="shared" si="21"/>
        <v>, dropMechanic={LIBSETS_DROP_MECHANIC_MONSTER_NAME}, dropMechanicDropLocationNames={['en']={'Kra\'gh the Dreugh King','','','','','',},['de']={'Kra\'gh der Dreughkönig','','','','','',},}</v>
      </c>
      <c r="BG222" s="21" t="str">
        <f t="shared" si="26"/>
        <v>}, --Kra\'gh / Kra'gh   [Fungal Grotto I, Stonefalls, Stonefalls]</v>
      </c>
    </row>
    <row r="223" spans="1:59" x14ac:dyDescent="0.25">
      <c r="A223" s="5">
        <v>267</v>
      </c>
      <c r="B223" t="s">
        <v>1076</v>
      </c>
      <c r="C223" t="s">
        <v>27</v>
      </c>
      <c r="D223" s="3">
        <f t="shared" si="22"/>
        <v>267</v>
      </c>
      <c r="G223" s="8" t="s">
        <v>1480</v>
      </c>
      <c r="H223" s="95">
        <v>2</v>
      </c>
      <c r="I223" t="s">
        <v>1467</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WayshrineInfo'!$K$3:$N$9999,4,FALSE),"")))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constants'!$B$4:$C$1003,2,FALSE),"")</f>
        <v>Included in base game</v>
      </c>
      <c r="V223" s="33" t="s">
        <v>1545</v>
      </c>
      <c r="W223" s="3" t="s">
        <v>1548</v>
      </c>
      <c r="X223" s="3" t="s">
        <v>1638</v>
      </c>
      <c r="Y223" s="65"/>
      <c r="Z223" s="3">
        <f>IF(AND(G223&lt;&gt;"LIBSETS_SETTYPE_BATTLEGROUND",G223&lt;&gt;"LIBSETS_SETTYPE_SPECIAL"),
IF(AND(Y223&lt;&gt;"",ISNUMBER(Y223),NOT(ISNA(Y223))),Y223,
   IF(AND(L223&lt;&gt;"",ISNUMBER(L223),L223&gt;0,NOT(ISNA(L223))),VLOOKUP(L223,'ESO dumped WayshrineInfo'!$K$3:$L$9999,2,FALSE),"")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WayshrineInfo'!$K$3:$L$9999,2,FALSE),"")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5" t="s">
        <v>2672</v>
      </c>
      <c r="BA223" s="85"/>
      <c r="BB223" s="85"/>
      <c r="BC223" s="21" t="str">
        <f t="shared" si="23"/>
        <v>[267] = {wayshrines={193,193,193,}, dlcId=DLC_BASE_GAME</v>
      </c>
      <c r="BD223" s="21" t="str">
        <f t="shared" si="24"/>
        <v>, zoneIds={144,3,3}, veteran={[EQUIP_TYPE_HEAD]=true, [EQUIP_TYPE_SHOULDERS]=false}</v>
      </c>
      <c r="BE223" s="21" t="str">
        <f t="shared" si="25"/>
        <v>, setType=LIBSETS_SETTYPE_MONSTER, undauntedChestId=2</v>
      </c>
      <c r="BF223" s="21" t="str">
        <f t="shared" si="21"/>
        <v>, dropMechanic={LIBSETS_DROP_MECHANIC_MONSTER_NAME}, dropMechanicDropLocationNames={['en']={'The Whisperer','','','','','',},['de']={'Die Flüsterin','','','','','',},}</v>
      </c>
      <c r="BG223" s="21" t="str">
        <f t="shared" si="26"/>
        <v>}, --Swarm Mother / Schwarmmutter   [Spindleclutch I, Glenumbra, Glenumbra]</v>
      </c>
    </row>
    <row r="224" spans="1:59" x14ac:dyDescent="0.25">
      <c r="A224" s="5">
        <v>268</v>
      </c>
      <c r="B224" t="s">
        <v>1077</v>
      </c>
      <c r="C224" t="s">
        <v>21</v>
      </c>
      <c r="D224" s="3">
        <f t="shared" si="22"/>
        <v>268</v>
      </c>
      <c r="G224" s="8" t="s">
        <v>1480</v>
      </c>
      <c r="H224" s="95">
        <v>2</v>
      </c>
      <c r="I224" t="s">
        <v>1467</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WayshrineInfo'!$K$3:$N$9999,4,FALSE),"")))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constants'!$B$4:$C$1003,2,FALSE),"")</f>
        <v>Included in base game</v>
      </c>
      <c r="V224" s="33" t="s">
        <v>1545</v>
      </c>
      <c r="W224" s="3" t="s">
        <v>21</v>
      </c>
      <c r="X224" s="3" t="s">
        <v>1077</v>
      </c>
      <c r="Y224" s="65"/>
      <c r="Z224" s="3">
        <f>IF(AND(G224&lt;&gt;"LIBSETS_SETTYPE_BATTLEGROUND",G224&lt;&gt;"LIBSETS_SETTYPE_SPECIAL"),
IF(AND(Y224&lt;&gt;"",ISNUMBER(Y224),NOT(ISNA(Y224))),Y224,
   IF(AND(L224&lt;&gt;"",ISNUMBER(L224),L224&gt;0,NOT(ISNA(L224))),VLOOKUP(L224,'ESO dumped WayshrineInfo'!$K$3:$L$9999,2,FALSE),"")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WayshrineInfo'!$K$3:$L$9999,2,FALSE),"")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5" t="s">
        <v>2672</v>
      </c>
      <c r="BA224" s="85"/>
      <c r="BB224" s="85"/>
      <c r="BC224" s="21" t="str">
        <f t="shared" si="23"/>
        <v>[268] = {wayshrines={198,198,198,}, dlcId=DLC_BASE_GAME</v>
      </c>
      <c r="BD224" s="21" t="str">
        <f t="shared" si="24"/>
        <v>, zoneIds={63,57,57}, veteran={[EQUIP_TYPE_HEAD]=true, [EQUIP_TYPE_SHOULDERS]=false}</v>
      </c>
      <c r="BE224" s="21" t="str">
        <f t="shared" si="25"/>
        <v>, setType=LIBSETS_SETTYPE_MONSTER, undauntedChestId=2</v>
      </c>
      <c r="BF224" s="21" t="str">
        <f t="shared" si="21"/>
        <v>, dropMechanic={LIBSETS_DROP_MECHANIC_MONSTER_NAME}, dropMechanicDropLocationNames={['en']={'Sentinel of Rkugamz','','','','','',},['de']={'Wachposten von Rkugamz','','','','','',},}</v>
      </c>
      <c r="BG224" s="21" t="str">
        <f t="shared" si="26"/>
        <v>}, --Sentinel of Rkugamz / Wachposten von Rkugamz   [Darkshade Caverns I, Deshaan, Deshaan]</v>
      </c>
    </row>
    <row r="225" spans="1:59" x14ac:dyDescent="0.25">
      <c r="A225" s="5">
        <v>269</v>
      </c>
      <c r="B225" t="s">
        <v>1078</v>
      </c>
      <c r="C225" t="s">
        <v>2</v>
      </c>
      <c r="D225" s="3">
        <f t="shared" si="22"/>
        <v>269</v>
      </c>
      <c r="G225" s="8" t="s">
        <v>1480</v>
      </c>
      <c r="H225" s="95">
        <v>2</v>
      </c>
      <c r="I225" t="s">
        <v>1467</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WayshrineInfo'!$K$3:$N$9999,4,FALSE),"")))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constants'!$B$4:$C$1003,2,FALSE),"")</f>
        <v>Included in base game</v>
      </c>
      <c r="V225" s="33" t="s">
        <v>1545</v>
      </c>
      <c r="W225" s="3" t="s">
        <v>1549</v>
      </c>
      <c r="X225" s="3" t="s">
        <v>1644</v>
      </c>
      <c r="Y225" s="65"/>
      <c r="Z225" s="3">
        <f>IF(AND(G225&lt;&gt;"LIBSETS_SETTYPE_BATTLEGROUND",G225&lt;&gt;"LIBSETS_SETTYPE_SPECIAL"),
IF(AND(Y225&lt;&gt;"",ISNUMBER(Y225),NOT(ISNA(Y225))),Y225,
   IF(AND(L225&lt;&gt;"",ISNUMBER(L225),L225&gt;0,NOT(ISNA(L225))),VLOOKUP(L225,'ESO dumped WayshrineInfo'!$K$3:$L$9999,2,FALSE),"")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WayshrineInfo'!$K$3:$L$9999,2,FALSE),"")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5" t="s">
        <v>2672</v>
      </c>
      <c r="BA225" s="85"/>
      <c r="BB225" s="85"/>
      <c r="BC225" s="21" t="str">
        <f t="shared" si="23"/>
        <v>[269] = {wayshrines={191,191,191,}, dlcId=DLC_BASE_GAME</v>
      </c>
      <c r="BD225" s="21" t="str">
        <f t="shared" si="24"/>
        <v>, zoneIds={126,383,383}, veteran={[EQUIP_TYPE_HEAD]=true, [EQUIP_TYPE_SHOULDERS]=false}</v>
      </c>
      <c r="BE225" s="21" t="str">
        <f t="shared" si="25"/>
        <v>, setType=LIBSETS_SETTYPE_MONSTER, undauntedChestId=2</v>
      </c>
      <c r="BF225" s="21" t="str">
        <f t="shared" si="21"/>
        <v>, dropMechanic={LIBSETS_DROP_MECHANIC_MONSTER_NAME}, dropMechanicDropLocationNames={['en']={'Canonreeve Oraneth','','','','','',},['de']={'Stiftsvogt Oraneth','','','','','',},}</v>
      </c>
      <c r="BG225" s="21" t="str">
        <f t="shared" si="26"/>
        <v>}, --Chokethorn / Würgedorn   [Elden Hollow I, Grahtwood, Grahtwood]</v>
      </c>
    </row>
    <row r="226" spans="1:59" x14ac:dyDescent="0.25">
      <c r="A226" s="5">
        <v>270</v>
      </c>
      <c r="B226" t="s">
        <v>1079</v>
      </c>
      <c r="C226" t="s">
        <v>23</v>
      </c>
      <c r="D226" s="3">
        <f t="shared" si="22"/>
        <v>270</v>
      </c>
      <c r="G226" s="8" t="s">
        <v>1480</v>
      </c>
      <c r="H226" s="95">
        <v>2</v>
      </c>
      <c r="I226" t="s">
        <v>1467</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WayshrineInfo'!$K$3:$N$9999,4,FALSE),"")))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constants'!$B$4:$C$1003,2,FALSE),"")</f>
        <v>Included in base game</v>
      </c>
      <c r="V226" s="33" t="s">
        <v>1545</v>
      </c>
      <c r="W226" s="3" t="s">
        <v>1647</v>
      </c>
      <c r="X226" s="3" t="s">
        <v>1648</v>
      </c>
      <c r="Y226" s="65"/>
      <c r="Z226" s="3">
        <f>IF(AND(G226&lt;&gt;"LIBSETS_SETTYPE_BATTLEGROUND",G226&lt;&gt;"LIBSETS_SETTYPE_SPECIAL"),
IF(AND(Y226&lt;&gt;"",ISNUMBER(Y226),NOT(ISNA(Y226))),Y226,
   IF(AND(L226&lt;&gt;"",ISNUMBER(L226),L226&gt;0,NOT(ISNA(L226))),VLOOKUP(L226,'ESO dumped WayshrineInfo'!$K$3:$L$9999,2,FALSE),"")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WayshrineInfo'!$K$3:$L$9999,2,FALSE),"")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5" t="s">
        <v>2672</v>
      </c>
      <c r="BA226" s="85"/>
      <c r="BB226" s="85"/>
      <c r="BC226" s="21" t="str">
        <f t="shared" si="23"/>
        <v>[270] = {wayshrines={189,189,189,}, dlcId=DLC_BASE_GAME</v>
      </c>
      <c r="BD226" s="21" t="str">
        <f t="shared" si="24"/>
        <v>, zoneIds={146,19,19}, veteran={[EQUIP_TYPE_HEAD]=true, [EQUIP_TYPE_SHOULDERS]=false}</v>
      </c>
      <c r="BE226" s="21" t="str">
        <f t="shared" si="25"/>
        <v>, setType=LIBSETS_SETTYPE_MONSTER, undauntedChestId=2</v>
      </c>
      <c r="BF226" s="21" t="str">
        <f t="shared" si="21"/>
        <v>, dropMechanic={LIBSETS_DROP_MECHANIC_MONSTER_NAME}, dropMechanicDropLocationNames={['en']={'Varaine and Allene Pellingare','','','','','',},['de']={'Varaine und Allene Pellingare','','','','','',},}</v>
      </c>
      <c r="BG226" s="21" t="str">
        <f t="shared" si="26"/>
        <v>}, --Slimecraw / Schleimkropf   [Wayrest Sewers I, Stormhaven, Stormhaven]</v>
      </c>
    </row>
    <row r="227" spans="1:59" x14ac:dyDescent="0.25">
      <c r="A227" s="5">
        <v>271</v>
      </c>
      <c r="B227" t="s">
        <v>20</v>
      </c>
      <c r="C227" t="s">
        <v>20</v>
      </c>
      <c r="D227" s="3">
        <f t="shared" si="22"/>
        <v>271</v>
      </c>
      <c r="G227" s="8" t="s">
        <v>1480</v>
      </c>
      <c r="H227" s="95">
        <v>1</v>
      </c>
      <c r="I227" t="s">
        <v>1467</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WayshrineInfo'!$K$3:$N$9999,4,FALSE),"")))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constants'!$B$4:$C$1003,2,FALSE),"")</f>
        <v>Included in base game</v>
      </c>
      <c r="V227" s="33" t="s">
        <v>1545</v>
      </c>
      <c r="W227" s="3" t="s">
        <v>1550</v>
      </c>
      <c r="X227" s="3" t="s">
        <v>1626</v>
      </c>
      <c r="Y227" s="65"/>
      <c r="Z227" s="3">
        <f>IF(AND(G227&lt;&gt;"LIBSETS_SETTYPE_BATTLEGROUND",G227&lt;&gt;"LIBSETS_SETTYPE_SPECIAL"),
IF(AND(Y227&lt;&gt;"",ISNUMBER(Y227),NOT(ISNA(Y227))),Y227,
   IF(AND(L227&lt;&gt;"",ISNUMBER(L227),L227&gt;0,NOT(ISNA(L227))),VLOOKUP(L227,'ESO dumped WayshrineInfo'!$K$3:$L$9999,2,FALSE),"")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WayshrineInfo'!$K$3:$L$9999,2,FALSE),"")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5" t="s">
        <v>2672</v>
      </c>
      <c r="BA227" s="85"/>
      <c r="BB227" s="85"/>
      <c r="BC227" s="21" t="str">
        <f t="shared" si="23"/>
        <v>[271] = {wayshrines={192,192,192,}, dlcId=DLC_BASE_GAME</v>
      </c>
      <c r="BD227" s="21" t="str">
        <f t="shared" si="24"/>
        <v>, zoneIds={148,117,117}, veteran={[EQUIP_TYPE_HEAD]=true, [EQUIP_TYPE_SHOULDERS]=false}</v>
      </c>
      <c r="BE227" s="21" t="str">
        <f t="shared" si="25"/>
        <v>, setType=LIBSETS_SETTYPE_MONSTER, undauntedChestId=1</v>
      </c>
      <c r="BF227" s="21" t="str">
        <f t="shared" si="21"/>
        <v>, dropMechanic={LIBSETS_DROP_MECHANIC_MONSTER_NAME}, dropMechanicDropLocationNames={['en']={'Sellistrix the Lamia Queen','','','','','',},['de']={'Sellistrix die Lamienkönigin','','','','','',},}</v>
      </c>
      <c r="BG227" s="21" t="str">
        <f t="shared" si="26"/>
        <v>}, --Sellistrix / Sellistrix   [Arx Corinium, Shadowfen, Shadowfen]</v>
      </c>
    </row>
    <row r="228" spans="1:59" x14ac:dyDescent="0.25">
      <c r="A228" s="5">
        <v>272</v>
      </c>
      <c r="B228" t="s">
        <v>1080</v>
      </c>
      <c r="C228" t="s">
        <v>9</v>
      </c>
      <c r="D228" s="3">
        <f t="shared" si="22"/>
        <v>272</v>
      </c>
      <c r="G228" s="8" t="s">
        <v>1480</v>
      </c>
      <c r="H228" s="95">
        <v>1</v>
      </c>
      <c r="I228" t="s">
        <v>1467</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WayshrineInfo'!$K$3:$N$9999,4,FALSE),"")))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constants'!$B$4:$C$1003,2,FALSE),"")</f>
        <v>Included in base game</v>
      </c>
      <c r="V228" s="33" t="s">
        <v>1545</v>
      </c>
      <c r="W228" s="3" t="s">
        <v>1551</v>
      </c>
      <c r="X228" s="3" t="s">
        <v>1640</v>
      </c>
      <c r="Y228" s="65"/>
      <c r="Z228" s="3">
        <f>IF(AND(G228&lt;&gt;"LIBSETS_SETTYPE_BATTLEGROUND",G228&lt;&gt;"LIBSETS_SETTYPE_SPECIAL"),
IF(AND(Y228&lt;&gt;"",ISNUMBER(Y228),NOT(ISNA(Y228))),Y228,
   IF(AND(L228&lt;&gt;"",ISNUMBER(L228),L228&gt;0,NOT(ISNA(L228))),VLOOKUP(L228,'ESO dumped WayshrineInfo'!$K$3:$L$9999,2,FALSE),"")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WayshrineInfo'!$K$3:$L$9999,2,FALSE),"")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5" t="s">
        <v>2672</v>
      </c>
      <c r="BA228" s="85"/>
      <c r="BB228" s="85"/>
      <c r="BC228" s="21" t="str">
        <f t="shared" si="23"/>
        <v>[272] = {wayshrines={197,197,197,}, dlcId=DLC_BASE_GAME</v>
      </c>
      <c r="BD228" s="21" t="str">
        <f t="shared" si="24"/>
        <v>, zoneIds={176,108,108}, veteran={[EQUIP_TYPE_HEAD]=true, [EQUIP_TYPE_SHOULDERS]=false}</v>
      </c>
      <c r="BE228" s="21" t="str">
        <f t="shared" si="25"/>
        <v>, setType=LIBSETS_SETTYPE_MONSTER, undauntedChestId=1</v>
      </c>
      <c r="BF228" s="21" t="str">
        <f t="shared" si="21"/>
        <v>, dropMechanic={LIBSETS_DROP_MECHANIC_MONSTER_NAME}, dropMechanicDropLocationNames={['en']={'Razor Master Erthas','','','','','',},['de']={'Klingenmeister Erthas','','','','','',},}</v>
      </c>
      <c r="BG228" s="21" t="str">
        <f t="shared" si="26"/>
        <v>}, --Infernal Guardian / Infernaler Wächter   [City of Ash I, Greenshade, Greenshade]</v>
      </c>
    </row>
    <row r="229" spans="1:59" x14ac:dyDescent="0.25">
      <c r="A229" s="5">
        <v>273</v>
      </c>
      <c r="B229" t="s">
        <v>8</v>
      </c>
      <c r="C229" t="s">
        <v>8</v>
      </c>
      <c r="D229" s="3">
        <f t="shared" si="22"/>
        <v>273</v>
      </c>
      <c r="G229" s="8" t="s">
        <v>1480</v>
      </c>
      <c r="H229" s="95">
        <v>1</v>
      </c>
      <c r="I229" t="s">
        <v>1467</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WayshrineInfo'!$K$3:$N$9999,4,FALSE),"")))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constants'!$B$4:$C$1003,2,FALSE),"")</f>
        <v>Included in base game</v>
      </c>
      <c r="V229" s="33" t="s">
        <v>1545</v>
      </c>
      <c r="W229" s="3" t="s">
        <v>2814</v>
      </c>
      <c r="X229" s="3" t="s">
        <v>1632</v>
      </c>
      <c r="Y229" s="65"/>
      <c r="Z229" s="3">
        <f>IF(AND(G229&lt;&gt;"LIBSETS_SETTYPE_BATTLEGROUND",G229&lt;&gt;"LIBSETS_SETTYPE_SPECIAL"),
IF(AND(Y229&lt;&gt;"",ISNUMBER(Y229),NOT(ISNA(Y229))),Y229,
   IF(AND(L229&lt;&gt;"",ISNUMBER(L229),L229&gt;0,NOT(ISNA(L229))),VLOOKUP(L229,'ESO dumped WayshrineInfo'!$K$3:$L$9999,2,FALSE),"")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WayshrineInfo'!$K$3:$L$9999,2,FALSE),"")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5" t="s">
        <v>2672</v>
      </c>
      <c r="BA229" s="85"/>
      <c r="BB229" s="85"/>
      <c r="BC229" s="21" t="str">
        <f t="shared" si="23"/>
        <v>[273] = {wayshrines={190,190,190,}, dlcId=DLC_BASE_GAME</v>
      </c>
      <c r="BD229" s="21" t="str">
        <f t="shared" si="24"/>
        <v>, zoneIds={130,20,20}, veteran={[EQUIP_TYPE_HEAD]=true, [EQUIP_TYPE_SHOULDERS]=false}</v>
      </c>
      <c r="BE229" s="21" t="str">
        <f t="shared" si="25"/>
        <v>, setType=LIBSETS_SETTYPE_MONSTER, undauntedChestId=1</v>
      </c>
      <c r="BF229" s="21" t="str">
        <f t="shared" si="21"/>
        <v>, dropMechanic={LIBSETS_DROP_MECHANIC_MONSTER_NAME}, dropMechanicDropLocationNames={['en']={'Ilambris-Athor or Ilambris-Zaven','','','','','',},['de']={'Ilambris Zwillinge','','','','','',},}</v>
      </c>
      <c r="BG229" s="21" t="str">
        <f t="shared" si="26"/>
        <v>}, --Ilambris / Ilambris   [Crypt of Hearts I, Rivenspire, Rivenspire]</v>
      </c>
    </row>
    <row r="230" spans="1:59" x14ac:dyDescent="0.25">
      <c r="A230" s="5">
        <v>274</v>
      </c>
      <c r="B230" t="s">
        <v>1081</v>
      </c>
      <c r="C230" t="s">
        <v>7</v>
      </c>
      <c r="D230" s="3">
        <f t="shared" si="22"/>
        <v>274</v>
      </c>
      <c r="G230" s="8" t="s">
        <v>1480</v>
      </c>
      <c r="H230" s="95">
        <v>1</v>
      </c>
      <c r="I230" t="s">
        <v>1467</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WayshrineInfo'!$K$3:$N$9999,4,FALSE),"")))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constants'!$B$4:$C$1003,2,FALSE),"")</f>
        <v>Included in base game</v>
      </c>
      <c r="V230" s="33" t="s">
        <v>1545</v>
      </c>
      <c r="W230" s="3" t="s">
        <v>1552</v>
      </c>
      <c r="X230" s="3" t="s">
        <v>1627</v>
      </c>
      <c r="Y230" s="65"/>
      <c r="Z230" s="3">
        <f>IF(AND(G230&lt;&gt;"LIBSETS_SETTYPE_BATTLEGROUND",G230&lt;&gt;"LIBSETS_SETTYPE_SPECIAL"),
IF(AND(Y230&lt;&gt;"",ISNUMBER(Y230),NOT(ISNA(Y230))),Y230,
   IF(AND(L230&lt;&gt;"",ISNUMBER(L230),L230&gt;0,NOT(ISNA(L230))),VLOOKUP(L230,'ESO dumped WayshrineInfo'!$K$3:$L$9999,2,FALSE),"")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WayshrineInfo'!$K$3:$L$9999,2,FALSE),"")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5" t="s">
        <v>2672</v>
      </c>
      <c r="BA230" s="85"/>
      <c r="BB230" s="85"/>
      <c r="BC230" s="21" t="str">
        <f t="shared" si="23"/>
        <v>[274] = {wayshrines={195,195,195,}, dlcId=DLC_BASE_GAME</v>
      </c>
      <c r="BD230" s="21" t="str">
        <f t="shared" si="24"/>
        <v>, zoneIds={449,101,101}, veteran={[EQUIP_TYPE_HEAD]=true, [EQUIP_TYPE_SHOULDERS]=false}</v>
      </c>
      <c r="BE230" s="21" t="str">
        <f t="shared" si="25"/>
        <v>, setType=LIBSETS_SETTYPE_MONSTER, undauntedChestId=1</v>
      </c>
      <c r="BF230" s="21" t="str">
        <f t="shared" si="21"/>
        <v>, dropMechanic={LIBSETS_DROP_MECHANIC_MONSTER_NAME}, dropMechanicDropLocationNames={['en']={'Drodda of Icereach','','','','','',},['de']={'Drodda von Eiskap','','','','','',},}</v>
      </c>
      <c r="BG230" s="21" t="str">
        <f t="shared" si="26"/>
        <v>}, --Iceheart / Eisherz   [Direfrost Keep, Eastmarch, Eastmarch]</v>
      </c>
    </row>
    <row r="231" spans="1:59" x14ac:dyDescent="0.25">
      <c r="A231" s="5">
        <v>275</v>
      </c>
      <c r="B231" t="s">
        <v>1082</v>
      </c>
      <c r="C231" t="s">
        <v>26</v>
      </c>
      <c r="D231" s="3">
        <f t="shared" si="22"/>
        <v>275</v>
      </c>
      <c r="G231" s="8" t="s">
        <v>1480</v>
      </c>
      <c r="H231" s="95">
        <v>1</v>
      </c>
      <c r="I231" t="s">
        <v>1467</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WayshrineInfo'!$K$3:$N$9999,4,FALSE),"")))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constants'!$B$4:$C$1003,2,FALSE),"")</f>
        <v>Included in base game</v>
      </c>
      <c r="V231" s="33" t="s">
        <v>1545</v>
      </c>
      <c r="W231" s="43" t="s">
        <v>1553</v>
      </c>
      <c r="X231" s="43" t="s">
        <v>1646</v>
      </c>
      <c r="Y231" s="65"/>
      <c r="Z231" s="3">
        <f>IF(AND(G231&lt;&gt;"LIBSETS_SETTYPE_BATTLEGROUND",G231&lt;&gt;"LIBSETS_SETTYPE_SPECIAL"),
IF(AND(Y231&lt;&gt;"",ISNUMBER(Y231),NOT(ISNA(Y231))),Y231,
   IF(AND(L231&lt;&gt;"",ISNUMBER(L231),L231&gt;0,NOT(ISNA(L231))),VLOOKUP(L231,'ESO dumped WayshrineInfo'!$K$3:$L$9999,2,FALSE),"")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WayshrineInfo'!$K$3:$L$9999,2,FALSE),"")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5" t="s">
        <v>2672</v>
      </c>
      <c r="BA231" s="85"/>
      <c r="BB231" s="85"/>
      <c r="BC231" s="21" t="str">
        <f t="shared" si="23"/>
        <v>[275] = {wayshrines={188,188,188,}, dlcId=DLC_BASE_GAME</v>
      </c>
      <c r="BD231" s="21" t="str">
        <f t="shared" si="24"/>
        <v>, zoneIds={131,58,58}, veteran={[EQUIP_TYPE_HEAD]=true, [EQUIP_TYPE_SHOULDERS]=false}</v>
      </c>
      <c r="BE231" s="21" t="str">
        <f t="shared" si="25"/>
        <v>, setType=LIBSETS_SETTYPE_MONSTER, undauntedChestId=1</v>
      </c>
      <c r="BF231" s="21" t="str">
        <f t="shared" si="21"/>
        <v>, dropMechanic={LIBSETS_DROP_MECHANIC_MONSTER_NAME}, dropMechanicDropLocationNames={['en']={'Stormreeve Neidir','','','','','',},['de']={'Sturmvogt Neidir','','','','','',},}</v>
      </c>
      <c r="BG231" s="21" t="str">
        <f t="shared" si="26"/>
        <v>}, --Stormfist / Sturmfaust   [Tempest Island, Malabal Tor, Malabal Tor]</v>
      </c>
    </row>
    <row r="232" spans="1:59" x14ac:dyDescent="0.25">
      <c r="A232" s="5">
        <v>276</v>
      </c>
      <c r="B232" t="s">
        <v>1083</v>
      </c>
      <c r="C232" t="s">
        <v>29</v>
      </c>
      <c r="D232" s="3">
        <f t="shared" si="22"/>
        <v>276</v>
      </c>
      <c r="G232" s="8" t="s">
        <v>1480</v>
      </c>
      <c r="H232" s="95">
        <v>1</v>
      </c>
      <c r="I232" t="s">
        <v>1467</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WayshrineInfo'!$K$3:$N$9999,4,FALSE),"")))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constants'!$B$4:$C$1003,2,FALSE),"")</f>
        <v>Included in base game</v>
      </c>
      <c r="V232" s="33" t="s">
        <v>1545</v>
      </c>
      <c r="W232" s="3" t="s">
        <v>1366</v>
      </c>
      <c r="X232" s="3" t="s">
        <v>1622</v>
      </c>
      <c r="Y232" s="65"/>
      <c r="Z232" s="3">
        <f>IF(AND(G232&lt;&gt;"LIBSETS_SETTYPE_BATTLEGROUND",G232&lt;&gt;"LIBSETS_SETTYPE_SPECIAL"),
IF(AND(Y232&lt;&gt;"",ISNUMBER(Y232),NOT(ISNA(Y232))),Y232,
   IF(AND(L232&lt;&gt;"",ISNUMBER(L232),L232&gt;0,NOT(ISNA(L232))),VLOOKUP(L232,'ESO dumped WayshrineInfo'!$K$3:$L$9999,2,FALSE),"")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WayshrineInfo'!$K$3:$L$9999,2,FALSE),"")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5" t="s">
        <v>2672</v>
      </c>
      <c r="BA232" s="85"/>
      <c r="BB232" s="85"/>
      <c r="BC232" s="21" t="str">
        <f t="shared" si="23"/>
        <v>[276] = {wayshrines={196,196,196,}, dlcId=DLC_BASE_GAME</v>
      </c>
      <c r="BD232" s="21" t="str">
        <f t="shared" si="24"/>
        <v>, zoneIds={22,104,104}, veteran={[EQUIP_TYPE_HEAD]=true, [EQUIP_TYPE_SHOULDERS]=false}</v>
      </c>
      <c r="BE232" s="21" t="str">
        <f t="shared" si="25"/>
        <v>, setType=LIBSETS_SETTYPE_MONSTER, undauntedChestId=1</v>
      </c>
      <c r="BF232" s="21" t="str">
        <f t="shared" si="21"/>
        <v>, dropMechanic={LIBSETS_DROP_MECHANIC_MONSTER_NAME}, dropMechanicDropLocationNames={['en']={'The Guardian Council','','','','','',},['de']={'Die Wächter','','','','','',},}</v>
      </c>
      <c r="BG232" s="21" t="str">
        <f t="shared" si="26"/>
        <v>}, --Tremorscale / Bebenschuppe   [Volenfell, Alik'r Desert, Alik'r Desert]</v>
      </c>
    </row>
    <row r="233" spans="1:59" x14ac:dyDescent="0.25">
      <c r="A233" s="5">
        <v>277</v>
      </c>
      <c r="B233" t="s">
        <v>1084</v>
      </c>
      <c r="C233" t="s">
        <v>17</v>
      </c>
      <c r="D233" s="3">
        <f t="shared" si="22"/>
        <v>277</v>
      </c>
      <c r="G233" s="8" t="s">
        <v>1480</v>
      </c>
      <c r="H233" s="95">
        <v>1</v>
      </c>
      <c r="I233" t="s">
        <v>1467</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WayshrineInfo'!$K$3:$N$9999,4,FALSE),"")))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constants'!$B$4:$C$1003,2,FALSE),"")</f>
        <v>Included in base game</v>
      </c>
      <c r="V233" s="33" t="s">
        <v>1545</v>
      </c>
      <c r="W233" s="3" t="s">
        <v>1365</v>
      </c>
      <c r="X233" s="3" t="s">
        <v>1637</v>
      </c>
      <c r="Y233" s="65"/>
      <c r="Z233" s="3">
        <f>IF(AND(G233&lt;&gt;"LIBSETS_SETTYPE_BATTLEGROUND",G233&lt;&gt;"LIBSETS_SETTYPE_SPECIAL"),
IF(AND(Y233&lt;&gt;"",ISNUMBER(Y233),NOT(ISNA(Y233))),Y233,
   IF(AND(L233&lt;&gt;"",ISNUMBER(L233),L233&gt;0,NOT(ISNA(L233))),VLOOKUP(L233,'ESO dumped WayshrineInfo'!$K$3:$L$9999,2,FALSE),"")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WayshrineInfo'!$K$3:$L$9999,2,FALSE),"")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5" t="s">
        <v>2672</v>
      </c>
      <c r="BA233" s="85"/>
      <c r="BB233" s="85"/>
      <c r="BC233" s="21" t="str">
        <f t="shared" si="23"/>
        <v>[277] = {wayshrines={186,186,186,}, dlcId=DLC_BASE_GAME</v>
      </c>
      <c r="BD233" s="21" t="str">
        <f t="shared" si="24"/>
        <v>, zoneIds={38,92,92}, veteran={[EQUIP_TYPE_HEAD]=true, [EQUIP_TYPE_SHOULDERS]=false}</v>
      </c>
      <c r="BE233" s="21" t="str">
        <f t="shared" si="25"/>
        <v>, setType=LIBSETS_SETTYPE_MONSTER, undauntedChestId=1</v>
      </c>
      <c r="BF233" s="21" t="str">
        <f t="shared" si="21"/>
        <v>, dropMechanic={LIBSETS_DROP_MECHANIC_MONSTER_NAME}, dropMechanicDropLocationNames={['en']={'Captain Blackheart','','','','','',},['de']={'Kapitän Schwarzherz','','','','','',},}</v>
      </c>
      <c r="BG233" s="21" t="str">
        <f t="shared" si="26"/>
        <v>}, --Pirate Skeleton / Piratenskelett   [Blackheart Haven, Bangkorai, Bangkorai]</v>
      </c>
    </row>
    <row r="234" spans="1:59" x14ac:dyDescent="0.25">
      <c r="A234" s="5">
        <v>278</v>
      </c>
      <c r="B234" t="s">
        <v>1085</v>
      </c>
      <c r="C234" t="s">
        <v>1086</v>
      </c>
      <c r="D234" s="3">
        <f t="shared" si="22"/>
        <v>278</v>
      </c>
      <c r="G234" s="8" t="s">
        <v>1480</v>
      </c>
      <c r="H234" s="95">
        <v>1</v>
      </c>
      <c r="I234" t="s">
        <v>1467</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WayshrineInfo'!$K$3:$N$9999,4,FALSE),"")))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constants'!$B$4:$C$1003,2,FALSE),"")</f>
        <v>Included in base game</v>
      </c>
      <c r="V234" s="33" t="s">
        <v>1545</v>
      </c>
      <c r="W234" s="3" t="s">
        <v>1624</v>
      </c>
      <c r="X234" s="3" t="s">
        <v>1625</v>
      </c>
      <c r="Y234" s="65"/>
      <c r="Z234" s="3">
        <f>IF(AND(G234&lt;&gt;"LIBSETS_SETTYPE_BATTLEGROUND",G234&lt;&gt;"LIBSETS_SETTYPE_SPECIAL"),
IF(AND(Y234&lt;&gt;"",ISNUMBER(Y234),NOT(ISNA(Y234))),Y234,
   IF(AND(L234&lt;&gt;"",ISNUMBER(L234),L234&gt;0,NOT(ISNA(L234))),VLOOKUP(L234,'ESO dumped WayshrineInfo'!$K$3:$L$9999,2,FALSE),"")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WayshrineInfo'!$K$3:$L$9999,2,FALSE),"")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5" t="s">
        <v>2672</v>
      </c>
      <c r="BA234" s="85"/>
      <c r="BB234" s="85"/>
      <c r="BC234" s="21" t="str">
        <f t="shared" si="23"/>
        <v>[278] = {wayshrines={187,187,187,}, dlcId=DLC_BASE_GAME</v>
      </c>
      <c r="BD234" s="21" t="str">
        <f t="shared" si="24"/>
        <v>, zoneIds={64,103,103}, veteran={[EQUIP_TYPE_HEAD]=true, [EQUIP_TYPE_SHOULDERS]=false}</v>
      </c>
      <c r="BE234" s="21" t="str">
        <f t="shared" si="25"/>
        <v>, setType=LIBSETS_SETTYPE_MONSTER, undauntedChestId=1</v>
      </c>
      <c r="BF234" s="21" t="str">
        <f t="shared" si="21"/>
        <v>, dropMechanic={LIBSETS_DROP_MECHANIC_MONSTER_NAME}, dropMechanicDropLocationNames={['en']={'The Lava Queen','','','','','',},['de']={'Die Lavakönigin','','','','','',},}</v>
      </c>
      <c r="BG234" s="21" t="str">
        <f t="shared" si="26"/>
        <v>}, --The Troll King / Trollkönig   [Blessed Crucible, The Rift, The Rift]</v>
      </c>
    </row>
    <row r="235" spans="1:59" x14ac:dyDescent="0.25">
      <c r="A235" s="5">
        <v>279</v>
      </c>
      <c r="B235" t="s">
        <v>19</v>
      </c>
      <c r="C235" t="s">
        <v>19</v>
      </c>
      <c r="D235" s="3">
        <f t="shared" si="22"/>
        <v>279</v>
      </c>
      <c r="G235" s="8" t="s">
        <v>1480</v>
      </c>
      <c r="H235" s="95">
        <v>1</v>
      </c>
      <c r="I235" t="s">
        <v>1467</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WayshrineInfo'!$K$3:$N$9999,4,FALSE),"")))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constants'!$B$4:$C$1003,2,FALSE),"")</f>
        <v>Included in base game</v>
      </c>
      <c r="V235" s="33" t="s">
        <v>1545</v>
      </c>
      <c r="W235" s="3" t="s">
        <v>19</v>
      </c>
      <c r="X235" s="3" t="s">
        <v>19</v>
      </c>
      <c r="Y235" s="65"/>
      <c r="Z235" s="3">
        <f>IF(AND(G235&lt;&gt;"LIBSETS_SETTYPE_BATTLEGROUND",G235&lt;&gt;"LIBSETS_SETTYPE_SPECIAL"),
IF(AND(Y235&lt;&gt;"",ISNUMBER(Y235),NOT(ISNA(Y235))),Y235,
   IF(AND(L235&lt;&gt;"",ISNUMBER(L235),L235&gt;0,NOT(ISNA(L235))),VLOOKUP(L235,'ESO dumped WayshrineInfo'!$K$3:$L$9999,2,FALSE),"")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WayshrineInfo'!$K$3:$L$9999,2,FALSE),"")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5" t="s">
        <v>2672</v>
      </c>
      <c r="BA235" s="85"/>
      <c r="BB235" s="85"/>
      <c r="BC235" s="21" t="str">
        <f t="shared" si="23"/>
        <v>[279] = {wayshrines={185,185,185,}, dlcId=DLC_BASE_GAME</v>
      </c>
      <c r="BD235" s="21" t="str">
        <f t="shared" si="24"/>
        <v>, zoneIds={31,382,382}, veteran={[EQUIP_TYPE_HEAD]=true, [EQUIP_TYPE_SHOULDERS]=false}</v>
      </c>
      <c r="BE235" s="21" t="str">
        <f t="shared" si="25"/>
        <v>, setType=LIBSETS_SETTYPE_MONSTER, undauntedChestId=1</v>
      </c>
      <c r="BF235" s="21" t="str">
        <f t="shared" si="21"/>
        <v>, dropMechanic={LIBSETS_DROP_MECHANIC_MONSTER_NAME}, dropMechanicDropLocationNames={['en']={'Selene','','','','','',},['de']={'Selene','','','','','',},}</v>
      </c>
      <c r="BG235" s="21" t="str">
        <f t="shared" si="26"/>
        <v>}, --Selene / Selene   [Selene's Web, Reaper's March, Reaper's March]</v>
      </c>
    </row>
    <row r="236" spans="1:59" x14ac:dyDescent="0.25">
      <c r="A236" s="5">
        <v>280</v>
      </c>
      <c r="B236" t="s">
        <v>6</v>
      </c>
      <c r="C236" t="s">
        <v>6</v>
      </c>
      <c r="D236" s="3">
        <f t="shared" si="22"/>
        <v>280</v>
      </c>
      <c r="G236" s="8" t="s">
        <v>1480</v>
      </c>
      <c r="H236" s="95">
        <v>1</v>
      </c>
      <c r="I236" t="s">
        <v>1467</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WayshrineInfo'!$K$3:$N$9999,4,FALSE),"")))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constants'!$B$4:$C$1003,2,FALSE),"")</f>
        <v>Included in base game</v>
      </c>
      <c r="V236" s="33" t="s">
        <v>1545</v>
      </c>
      <c r="W236" s="3" t="s">
        <v>1554</v>
      </c>
      <c r="X236" s="3" t="s">
        <v>1631</v>
      </c>
      <c r="Y236" s="65"/>
      <c r="Z236" s="3">
        <f>IF(AND(G236&lt;&gt;"LIBSETS_SETTYPE_BATTLEGROUND",G236&lt;&gt;"LIBSETS_SETTYPE_SPECIAL"),
IF(AND(Y236&lt;&gt;"",ISNUMBER(Y236),NOT(ISNA(Y236))),Y236,
   IF(AND(L236&lt;&gt;"",ISNUMBER(L236),L236&gt;0,NOT(ISNA(L236))),VLOOKUP(L236,'ESO dumped WayshrineInfo'!$K$3:$L$9999,2,FALSE),"")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WayshrineInfo'!$K$3:$L$9999,2,FALSE),"")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5" t="s">
        <v>2672</v>
      </c>
      <c r="BA236" s="85"/>
      <c r="BB236" s="85"/>
      <c r="BC236" s="21" t="str">
        <f t="shared" si="23"/>
        <v>[280] = {wayshrines={184,184,184,}, dlcId=DLC_BASE_GAME</v>
      </c>
      <c r="BD236" s="21" t="str">
        <f t="shared" si="24"/>
        <v>, zoneIds={11,347,347}, veteran={[EQUIP_TYPE_HEAD]=true, [EQUIP_TYPE_SHOULDERS]=false}</v>
      </c>
      <c r="BE236" s="21" t="str">
        <f t="shared" si="25"/>
        <v>, setType=LIBSETS_SETTYPE_MONSTER, undauntedChestId=1</v>
      </c>
      <c r="BF236" s="21" t="str">
        <f t="shared" si="21"/>
        <v>, dropMechanic={LIBSETS_DROP_MECHANIC_MONSTER_NAME}, dropMechanicDropLocationNames={['en']={'Mad Architect','','','','','',},['de']={'Der Verrückte Architekt','','','','','',},}</v>
      </c>
      <c r="BG236" s="21" t="str">
        <f t="shared" si="26"/>
        <v>}, --Grothdarr / Grothdarr   [Vaults of Madness, Coldharbour, Coldharbour]</v>
      </c>
    </row>
    <row r="237" spans="1:59" x14ac:dyDescent="0.25">
      <c r="A237" s="12">
        <v>281</v>
      </c>
      <c r="B237" t="s">
        <v>1087</v>
      </c>
      <c r="C237" t="s">
        <v>1088</v>
      </c>
      <c r="D237" s="3">
        <f t="shared" si="22"/>
        <v>281</v>
      </c>
      <c r="G237" s="8" t="s">
        <v>1481</v>
      </c>
      <c r="I237" t="s">
        <v>91</v>
      </c>
      <c r="J237" t="s">
        <v>91</v>
      </c>
      <c r="K237">
        <v>138</v>
      </c>
      <c r="L237">
        <v>138</v>
      </c>
      <c r="M237">
        <v>138</v>
      </c>
      <c r="O237" s="65" t="s">
        <v>385</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WayshrineInfo'!$K$3:$N$9999,4,FALSE),"")))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constants'!$B$4:$C$1003,2,FALSE),"")</f>
        <v>Included in base game</v>
      </c>
      <c r="V237" s="33" t="s">
        <v>1561</v>
      </c>
      <c r="Y237" s="65"/>
      <c r="Z237" s="3">
        <f>IF(AND(G237&lt;&gt;"LIBSETS_SETTYPE_BATTLEGROUND",G237&lt;&gt;"LIBSETS_SETTYPE_SPECIAL"),
IF(AND(Y237&lt;&gt;"",ISNUMBER(Y237),NOT(ISNA(Y237))),Y237,
   IF(AND(L237&lt;&gt;"",ISNUMBER(L237),L237&gt;0,NOT(ISNA(L237))),VLOOKUP(L237,'ESO dumped WayshrineInfo'!$K$3:$L$9999,2,FALSE),"")
),"")</f>
        <v>534</v>
      </c>
      <c r="AA237" t="str">
        <f>IF(AND(Z237&lt;&gt;"",ISNUMBER(Z237),NOT(ISNA(Z237))),VLOOKUP(Z237,'ESO zone constants'!$A$3:$D$9999,4,FALSE),"")</f>
        <v>Stros M'Kai</v>
      </c>
      <c r="AB237" s="33" t="s">
        <v>1562</v>
      </c>
      <c r="AC237" s="40"/>
      <c r="AD237" s="40"/>
      <c r="AE237" s="40"/>
      <c r="AF237" s="3">
        <f>IF(AND(G237&lt;&gt;"LIBSETS_SETTYPE_BATTLEGROUND",G237&lt;&gt;"LIBSETS_SETTYPE_SPECIAL"),
IF(AND(AE237&lt;&gt;"",ISNUMBER(AE237),NOT(ISNA(AE237))),AE237,
   IF(AND(M237&lt;&gt;"",ISNUMBER(M237),M237&gt;0,NOT(ISNA(M237))),VLOOKUP(M237,'ESO dumped WayshrineInfo'!$K$3:$L$9999,2,FALSE),"")
),"")</f>
        <v>534</v>
      </c>
      <c r="AG237" t="str">
        <f>IF(AND(AF237&lt;&gt;"",ISNUMBER(AF237),NOT(ISNA(AF237))),VLOOKUP(AF237,'ESO zone constants'!$A$3:$D$9999,4,FALSE),"")</f>
        <v>Stros M'Kai</v>
      </c>
      <c r="AH237" s="44" t="s">
        <v>1563</v>
      </c>
      <c r="AI237" s="40"/>
      <c r="AJ237" s="40"/>
      <c r="AK237" s="3">
        <f>IF(AND(G237&lt;&gt;"LIBSETS_SETTYPE_BATTLEGROUND",G237&lt;&gt;"LIBSETS_SETTYPE_SPECIAL"),IF(AL237&lt;&gt;"",VLOOKUP(AL237,'ESO zone constants'!$D$3:$H$4953,5,FALSE),""),"")</f>
        <v>534</v>
      </c>
      <c r="AL237" t="s">
        <v>385</v>
      </c>
      <c r="AM237" s="44" t="s">
        <v>1564</v>
      </c>
      <c r="AN237" s="40"/>
      <c r="AO237" s="40"/>
      <c r="AP237" s="3">
        <f>IF(AND(G237&lt;&gt;"LIBSETS_SETTYPE_BATTLEGROUND",G237&lt;&gt;"LIBSETS_SETTYPE_SPECIAL"),IF(AQ237&lt;&gt;"",VLOOKUP(AQ237,'ESO zone constants'!$D$3:$H$4953,5,FALSE),""),"")</f>
        <v>280</v>
      </c>
      <c r="AQ237" s="4" t="s">
        <v>197</v>
      </c>
      <c r="AR237" s="44"/>
      <c r="AS237" s="40"/>
      <c r="AT237" s="40"/>
      <c r="AU237" s="3">
        <f>IF(AND(G237&lt;&gt;"LIBSETS_SETTYPE_BATTLEGROUND",G237&lt;&gt;"LIBSETS_SETTYPE_SPECIAL"),IF(AV237&lt;&gt;"",VLOOKUP(AV237,'ESO zone constants'!$D$3:$H$4953,5,FALSE),""),"")</f>
        <v>280</v>
      </c>
      <c r="AV237" s="4" t="s">
        <v>197</v>
      </c>
      <c r="AW237" s="44"/>
      <c r="AX237" s="40"/>
      <c r="AY237" s="40"/>
      <c r="AZ237" s="85" t="s">
        <v>2673</v>
      </c>
      <c r="BA237" s="85"/>
      <c r="BB237" s="85"/>
      <c r="BC237" s="21" t="str">
        <f t="shared" si="23"/>
        <v>[281] = {wayshrines={138,138,138,}, dlcId=DLC_BASE_GAME</v>
      </c>
      <c r="BD237" s="21" t="str">
        <f t="shared" si="24"/>
        <v>, zoneIds={534,534,534,534,280,280}, veteran=false</v>
      </c>
      <c r="BE237" s="21" t="str">
        <f t="shared" si="25"/>
        <v>, setType=LIBSETS_SETTYPE_OVERLAND</v>
      </c>
      <c r="BF237" s="21" t="str">
        <f t="shared" si="21"/>
        <v>, isProcSetAllowedInPvP=1, dropMechanic={LIBSETS_DROP_MECHANIC_OVERLAND_BOSS_DELVE,LIBSETS_DROP_MECHANIC_OVERLAND_WORLDBOSS,LIBSETS_DROP_MECHANIC_OVERLAND_BOSS_PUBLIC_DUNGEON,LIBSETS_DROP_MECHANIC_OVERLAND_CHEST}</v>
      </c>
      <c r="BG237" s="21" t="str">
        <f t="shared" si="26"/>
        <v>}, --Armor of the Trainee / Rüstung des Auszubildenden   [Stros M'Kai, Stros M'Kai, Stros M'Kai, Stros M'Kai, Bleakrock Isle, Bleakrock Isle]</v>
      </c>
    </row>
    <row r="238" spans="1:59" x14ac:dyDescent="0.25">
      <c r="A238" s="12">
        <v>282</v>
      </c>
      <c r="B238" t="s">
        <v>1089</v>
      </c>
      <c r="C238" t="s">
        <v>1090</v>
      </c>
      <c r="D238" s="3">
        <f t="shared" si="22"/>
        <v>282</v>
      </c>
      <c r="G238" s="8" t="s">
        <v>1481</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WayshrineInfo'!$K$3:$N$9999,4,FALSE),"")))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constants'!$B$4:$C$1003,2,FALSE),"")</f>
        <v>Included in base game</v>
      </c>
      <c r="V238" s="33" t="s">
        <v>1561</v>
      </c>
      <c r="Y238" s="65"/>
      <c r="Z238" s="3">
        <f>IF(AND(G238&lt;&gt;"LIBSETS_SETTYPE_BATTLEGROUND",G238&lt;&gt;"LIBSETS_SETTYPE_SPECIAL"),
IF(AND(Y238&lt;&gt;"",ISNUMBER(Y238),NOT(ISNA(Y238))),Y238,
   IF(AND(L238&lt;&gt;"",ISNUMBER(L238),L238&gt;0,NOT(ISNA(L238))),VLOOKUP(L238,'ESO dumped WayshrineInfo'!$K$3:$L$9999,2,FALSE),"")
),"")</f>
        <v>20</v>
      </c>
      <c r="AA238" t="str">
        <f>IF(AND(Z238&lt;&gt;"",ISNUMBER(Z238),NOT(ISNA(Z238))),VLOOKUP(Z238,'ESO zone constants'!$A$3:$D$9999,4,FALSE),"")</f>
        <v>Rivenspire</v>
      </c>
      <c r="AB238" s="33" t="s">
        <v>1562</v>
      </c>
      <c r="AC238" s="40"/>
      <c r="AD238" s="40"/>
      <c r="AE238" s="40"/>
      <c r="AF238" s="3">
        <f>IF(AND(G238&lt;&gt;"LIBSETS_SETTYPE_BATTLEGROUND",G238&lt;&gt;"LIBSETS_SETTYPE_SPECIAL"),
IF(AND(AE238&lt;&gt;"",ISNUMBER(AE238),NOT(ISNA(AE238))),AE238,
   IF(AND(M238&lt;&gt;"",ISNUMBER(M238),M238&gt;0,NOT(ISNA(M238))),VLOOKUP(M238,'ESO dumped WayshrineInfo'!$K$3:$L$9999,2,FALSE),"")
),"")</f>
        <v>20</v>
      </c>
      <c r="AG238" t="str">
        <f>IF(AND(AF238&lt;&gt;"",ISNUMBER(AF238),NOT(ISNA(AF238))),VLOOKUP(AF238,'ESO zone constants'!$A$3:$D$9999,4,FALSE),"")</f>
        <v>Rivenspire</v>
      </c>
      <c r="AH238" s="44" t="s">
        <v>1563</v>
      </c>
      <c r="AI238" s="40"/>
      <c r="AJ238" s="40"/>
      <c r="AK238" s="3">
        <f>IF(AND(G238&lt;&gt;"LIBSETS_SETTYPE_BATTLEGROUND",G238&lt;&gt;"LIBSETS_SETTYPE_SPECIAL"),IF(AL238&lt;&gt;"",VLOOKUP(AL238,'ESO zone constants'!$D$3:$H$4953,5,FALSE),""),"")</f>
        <v>20</v>
      </c>
      <c r="AL238" t="s">
        <v>105</v>
      </c>
      <c r="AM238" s="44" t="s">
        <v>1564</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5" t="s">
        <v>2672</v>
      </c>
      <c r="BA238" s="85"/>
      <c r="BB238" s="85"/>
      <c r="BC238" s="21" t="str">
        <f t="shared" si="23"/>
        <v>[282] = {wayshrines={55,55,55,}, dlcId=DLC_BASE_GAME</v>
      </c>
      <c r="BD238" s="21" t="str">
        <f t="shared" si="24"/>
        <v>, zoneIds={20,20,20,20}, veteran=false</v>
      </c>
      <c r="BE238" s="21" t="str">
        <f t="shared" si="25"/>
        <v>, setType=LIBSETS_SETTYPE_OVERLAND</v>
      </c>
      <c r="BF238" s="21" t="str">
        <f t="shared" ref="BF238:BF301" si="27">IF(F238&lt;&gt;"Not in the game (anymore)",IF(AZ238&lt;&gt;"",", isProcSetAllowedInPvP="&amp; AZ238,"")
&amp; IF(F238&lt;&gt;"Not in the game (anymore)",
  IF(V238&lt;&gt;"",", dropMechanic={"&amp;V238&amp;IF(AB238&lt;&gt;"",","&amp;AB238,"")&amp;IF(AH238&lt;&gt;"",","&amp;AH238,"")&amp;IF(AM238&lt;&gt;"",","&amp;AM238,"")&amp;IF(AR238&lt;&gt;"",","&amp;AR238,"")&amp;IF(AW238&lt;&gt;"",","&amp;AW238,"")&amp;"}"
     &amp;IF(OR(W238&lt;&gt;"",AC238&lt;&gt;"",AI238&lt;&gt;"",AN238&lt;&gt;"",AS238&lt;&gt;"",AX238&lt;&gt;"",X238&lt;&gt;"",AD238&lt;&gt;"",AJ238&lt;&gt;"",AO238&lt;&gt;"",AT238&lt;&gt;"",AY238&lt;&gt;""),", dropMechanicDropLocationNames={"
        &amp; IF(OR(W238&lt;&gt;"",AC238&lt;&gt;"",AI238&lt;&gt;"",AN238&lt;&gt;"",AS238&lt;&gt;"",AX238&lt;&gt;""),"['en']={"&amp;IF(W238&lt;&gt;"","'"&amp;W238&amp;"',","'',")&amp;IF(AC238&lt;&gt;"","'"&amp;AC238&amp;"',","'',")&amp;IF(AI238&lt;&gt;"","'"&amp;AI238&amp;"',","'',")&amp;IF(AN238&lt;&gt;"","'"&amp;AN238&amp;"',","'',")&amp;IF(AS238&lt;&gt;"","'"&amp;AS238&amp;"',","'',")&amp;IF(AX238&lt;&gt;"","'"&amp;AX238&amp;"',","'',")&amp;"},","")
        &amp; IF(OR(X238&lt;&gt;"",AD238&lt;&gt;"",AJ238&lt;&gt;"",AO238&lt;&gt;"",AT238&lt;&gt;"",AY238&lt;&gt;""),"['de']={"&amp;IF(X238&lt;&gt;"","'"&amp;X238&amp;"',","'',")&amp;IF(AD238&lt;&gt;"","'"&amp;AD238&amp;"',","'',")&amp;IF(AJ238&lt;&gt;"","'"&amp;AJ238&amp;"',","'',")&amp;IF(AO238&lt;&gt;"","'"&amp;AO238&amp;"',","'',")&amp;IF(AT238&lt;&gt;"","'"&amp;AT238&amp;"',","'',")&amp;IF(AY238&lt;&gt;"","'"&amp;AY238&amp;"',","'',")&amp;"},","")
     &amp; "}",""),"")),"")</f>
        <v>, dropMechanic={LIBSETS_DROP_MECHANIC_OVERLAND_BOSS_DELVE,LIBSETS_DROP_MECHANIC_OVERLAND_WORLDBOSS,LIBSETS_DROP_MECHANIC_OVERLAND_BOSS_PUBLIC_DUNGEON,LIBSETS_DROP_MECHANIC_OVERLAND_CHEST}</v>
      </c>
      <c r="BG238" s="21" t="str">
        <f t="shared" si="26"/>
        <v>}, --Vampire Cloak / Vampirumhang   [Rivenspire, Rivenspire, Rivenspire, Rivenspire]</v>
      </c>
    </row>
    <row r="239" spans="1:59" x14ac:dyDescent="0.25">
      <c r="A239" s="12">
        <v>283</v>
      </c>
      <c r="B239" t="s">
        <v>1091</v>
      </c>
      <c r="C239" t="s">
        <v>1092</v>
      </c>
      <c r="D239" s="3">
        <f t="shared" si="22"/>
        <v>283</v>
      </c>
      <c r="G239" s="8" t="s">
        <v>1481</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WayshrineInfo'!$K$3:$N$9999,4,FALSE),"")))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constants'!$B$4:$C$1003,2,FALSE),"")</f>
        <v>Included in base game</v>
      </c>
      <c r="V239" s="33" t="s">
        <v>1561</v>
      </c>
      <c r="Y239" s="65"/>
      <c r="Z239" s="3">
        <f>IF(AND(G239&lt;&gt;"LIBSETS_SETTYPE_BATTLEGROUND",G239&lt;&gt;"LIBSETS_SETTYPE_SPECIAL"),
IF(AND(Y239&lt;&gt;"",ISNUMBER(Y239),NOT(ISNA(Y239))),Y239,
   IF(AND(L239&lt;&gt;"",ISNUMBER(L239),L239&gt;0,NOT(ISNA(L239))),VLOOKUP(L239,'ESO dumped WayshrineInfo'!$K$3:$L$9999,2,FALSE),"")
),"")</f>
        <v>104</v>
      </c>
      <c r="AA239" t="str">
        <f>IF(AND(Z239&lt;&gt;"",ISNUMBER(Z239),NOT(ISNA(Z239))),VLOOKUP(Z239,'ESO zone constants'!$A$3:$D$9999,4,FALSE),"")</f>
        <v>Alik'r Desert</v>
      </c>
      <c r="AB239" s="33" t="s">
        <v>1562</v>
      </c>
      <c r="AC239" s="40"/>
      <c r="AD239" s="40"/>
      <c r="AE239" s="40"/>
      <c r="AF239" s="3">
        <f>IF(AND(G239&lt;&gt;"LIBSETS_SETTYPE_BATTLEGROUND",G239&lt;&gt;"LIBSETS_SETTYPE_SPECIAL"),
IF(AND(AE239&lt;&gt;"",ISNUMBER(AE239),NOT(ISNA(AE239))),AE239,
   IF(AND(M239&lt;&gt;"",ISNUMBER(M239),M239&gt;0,NOT(ISNA(M239))),VLOOKUP(M239,'ESO dumped WayshrineInfo'!$K$3:$L$9999,2,FALSE),"")
),"")</f>
        <v>104</v>
      </c>
      <c r="AG239" t="str">
        <f>IF(AND(AF239&lt;&gt;"",ISNUMBER(AF239),NOT(ISNA(AF239))),VLOOKUP(AF239,'ESO zone constants'!$A$3:$D$9999,4,FALSE),"")</f>
        <v>Alik'r Desert</v>
      </c>
      <c r="AH239" s="44" t="s">
        <v>1563</v>
      </c>
      <c r="AI239" s="40"/>
      <c r="AJ239" s="40"/>
      <c r="AK239" s="3">
        <f>IF(AND(G239&lt;&gt;"LIBSETS_SETTYPE_BATTLEGROUND",G239&lt;&gt;"LIBSETS_SETTYPE_SPECIAL"),IF(AL239&lt;&gt;"",VLOOKUP(AL239,'ESO zone constants'!$D$3:$H$4953,5,FALSE),""),"")</f>
        <v>104</v>
      </c>
      <c r="AL239" t="s">
        <v>112</v>
      </c>
      <c r="AM239" s="44" t="s">
        <v>1564</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5" t="s">
        <v>2673</v>
      </c>
      <c r="BA239" s="85"/>
      <c r="BB239" s="85"/>
      <c r="BC239" s="21" t="str">
        <f t="shared" si="23"/>
        <v>[283] = {wayshrines={61,61,61,}, dlcId=DLC_BASE_GAME</v>
      </c>
      <c r="BD239" s="21" t="str">
        <f t="shared" si="24"/>
        <v>, zoneIds={104,104,104,104}, veteran=false</v>
      </c>
      <c r="BE239" s="21" t="str">
        <f t="shared" si="25"/>
        <v>, setType=LIBSETS_SETTYPE_OVERLAND</v>
      </c>
      <c r="BF239" s="21" t="str">
        <f t="shared" si="27"/>
        <v>, isProcSetAllowedInPvP=1, dropMechanic={LIBSETS_DROP_MECHANIC_OVERLAND_BOSS_DELVE,LIBSETS_DROP_MECHANIC_OVERLAND_WORLDBOSS,LIBSETS_DROP_MECHANIC_OVERLAND_BOSS_PUBLIC_DUNGEON,LIBSETS_DROP_MECHANIC_OVERLAND_CHEST}</v>
      </c>
      <c r="BG239" s="21" t="str">
        <f t="shared" si="26"/>
        <v>}, --Sword-Singer / Schwertsänger   [Alik'r Desert, Alik'r Desert, Alik'r Desert, Alik'r Desert]</v>
      </c>
    </row>
    <row r="240" spans="1:59" x14ac:dyDescent="0.25">
      <c r="A240" s="12">
        <v>284</v>
      </c>
      <c r="B240" t="s">
        <v>1093</v>
      </c>
      <c r="C240" t="s">
        <v>1094</v>
      </c>
      <c r="D240" s="3">
        <f t="shared" si="22"/>
        <v>284</v>
      </c>
      <c r="G240" s="8" t="s">
        <v>1481</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WayshrineInfo'!$K$3:$N$9999,4,FALSE),"")))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constants'!$B$4:$C$1003,2,FALSE),"")</f>
        <v>Included in base game</v>
      </c>
      <c r="V240" s="33" t="s">
        <v>1561</v>
      </c>
      <c r="Y240" s="65"/>
      <c r="Z240" s="3">
        <f>IF(AND(G240&lt;&gt;"LIBSETS_SETTYPE_BATTLEGROUND",G240&lt;&gt;"LIBSETS_SETTYPE_SPECIAL"),
IF(AND(Y240&lt;&gt;"",ISNUMBER(Y240),NOT(ISNA(Y240))),Y240,
   IF(AND(L240&lt;&gt;"",ISNUMBER(L240),L240&gt;0,NOT(ISNA(L240))),VLOOKUP(L240,'ESO dumped WayshrineInfo'!$K$3:$L$9999,2,FALSE),"")
),"")</f>
        <v>104</v>
      </c>
      <c r="AA240" t="str">
        <f>IF(AND(Z240&lt;&gt;"",ISNUMBER(Z240),NOT(ISNA(Z240))),VLOOKUP(Z240,'ESO zone constants'!$A$3:$D$9999,4,FALSE),"")</f>
        <v>Alik'r Desert</v>
      </c>
      <c r="AB240" s="33" t="s">
        <v>1562</v>
      </c>
      <c r="AC240" s="40"/>
      <c r="AD240" s="40"/>
      <c r="AE240" s="40"/>
      <c r="AF240" s="3">
        <f>IF(AND(G240&lt;&gt;"LIBSETS_SETTYPE_BATTLEGROUND",G240&lt;&gt;"LIBSETS_SETTYPE_SPECIAL"),
IF(AND(AE240&lt;&gt;"",ISNUMBER(AE240),NOT(ISNA(AE240))),AE240,
   IF(AND(M240&lt;&gt;"",ISNUMBER(M240),M240&gt;0,NOT(ISNA(M240))),VLOOKUP(M240,'ESO dumped WayshrineInfo'!$K$3:$L$9999,2,FALSE),"")
),"")</f>
        <v>104</v>
      </c>
      <c r="AG240" t="str">
        <f>IF(AND(AF240&lt;&gt;"",ISNUMBER(AF240),NOT(ISNA(AF240))),VLOOKUP(AF240,'ESO zone constants'!$A$3:$D$9999,4,FALSE),"")</f>
        <v>Alik'r Desert</v>
      </c>
      <c r="AH240" s="44" t="s">
        <v>1563</v>
      </c>
      <c r="AI240" s="40"/>
      <c r="AJ240" s="40"/>
      <c r="AK240" s="3">
        <f>IF(AND(G240&lt;&gt;"LIBSETS_SETTYPE_BATTLEGROUND",G240&lt;&gt;"LIBSETS_SETTYPE_SPECIAL"),IF(AL240&lt;&gt;"",VLOOKUP(AL240,'ESO zone constants'!$D$3:$H$4953,5,FALSE),""),"")</f>
        <v>104</v>
      </c>
      <c r="AL240" t="s">
        <v>112</v>
      </c>
      <c r="AM240" s="44" t="s">
        <v>1564</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5" t="s">
        <v>2672</v>
      </c>
      <c r="BA240" s="85"/>
      <c r="BB240" s="85"/>
      <c r="BC240" s="21" t="str">
        <f t="shared" si="23"/>
        <v>[284] = {wayshrines={61,61,61,}, dlcId=DLC_BASE_GAME</v>
      </c>
      <c r="BD240" s="21" t="str">
        <f t="shared" si="24"/>
        <v>, zoneIds={104,104,104,104}, veteran=false</v>
      </c>
      <c r="BE240" s="21" t="str">
        <f t="shared" si="25"/>
        <v>, setType=LIBSETS_SETTYPE_OVERLAND</v>
      </c>
      <c r="BF240" s="21" t="str">
        <f t="shared" si="27"/>
        <v>, dropMechanic={LIBSETS_DROP_MECHANIC_OVERLAND_BOSS_DELVE,LIBSETS_DROP_MECHANIC_OVERLAND_WORLDBOSS,LIBSETS_DROP_MECHANIC_OVERLAND_BOSS_PUBLIC_DUNGEON,LIBSETS_DROP_MECHANIC_OVERLAND_CHEST}</v>
      </c>
      <c r="BG240" s="21" t="str">
        <f t="shared" si="26"/>
        <v>}, --Order of Diagna / Orden von Diagna   [Alik'r Desert, Alik'r Desert, Alik'r Desert, Alik'r Desert]</v>
      </c>
    </row>
    <row r="241" spans="1:59" x14ac:dyDescent="0.25">
      <c r="A241" s="12">
        <v>285</v>
      </c>
      <c r="B241" t="s">
        <v>1095</v>
      </c>
      <c r="C241" t="s">
        <v>1096</v>
      </c>
      <c r="D241" s="3">
        <f t="shared" si="22"/>
        <v>285</v>
      </c>
      <c r="G241" s="8" t="s">
        <v>1481</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WayshrineInfo'!$K$3:$N$9999,4,FALSE),"")))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constants'!$B$4:$C$1003,2,FALSE),"")</f>
        <v>Included in base game</v>
      </c>
      <c r="V241" s="33" t="s">
        <v>1561</v>
      </c>
      <c r="Y241" s="65"/>
      <c r="Z241" s="3">
        <f>IF(AND(G241&lt;&gt;"LIBSETS_SETTYPE_BATTLEGROUND",G241&lt;&gt;"LIBSETS_SETTYPE_SPECIAL"),
IF(AND(Y241&lt;&gt;"",ISNUMBER(Y241),NOT(ISNA(Y241))),Y241,
   IF(AND(L241&lt;&gt;"",ISNUMBER(L241),L241&gt;0,NOT(ISNA(L241))),VLOOKUP(L241,'ESO dumped WayshrineInfo'!$K$3:$L$9999,2,FALSE),"")
),"")</f>
        <v>92</v>
      </c>
      <c r="AA241" t="str">
        <f>IF(AND(Z241&lt;&gt;"",ISNUMBER(Z241),NOT(ISNA(Z241))),VLOOKUP(Z241,'ESO zone constants'!$A$3:$D$9999,4,FALSE),"")</f>
        <v>Bangkorai</v>
      </c>
      <c r="AB241" s="33" t="s">
        <v>1562</v>
      </c>
      <c r="AC241" s="40"/>
      <c r="AD241" s="40"/>
      <c r="AE241" s="40"/>
      <c r="AF241" s="3">
        <f>IF(AND(G241&lt;&gt;"LIBSETS_SETTYPE_BATTLEGROUND",G241&lt;&gt;"LIBSETS_SETTYPE_SPECIAL"),
IF(AND(AE241&lt;&gt;"",ISNUMBER(AE241),NOT(ISNA(AE241))),AE241,
   IF(AND(M241&lt;&gt;"",ISNUMBER(M241),M241&gt;0,NOT(ISNA(M241))),VLOOKUP(M241,'ESO dumped WayshrineInfo'!$K$3:$L$9999,2,FALSE),"")
),"")</f>
        <v>92</v>
      </c>
      <c r="AG241" t="str">
        <f>IF(AND(AF241&lt;&gt;"",ISNUMBER(AF241),NOT(ISNA(AF241))),VLOOKUP(AF241,'ESO zone constants'!$A$3:$D$9999,4,FALSE),"")</f>
        <v>Bangkorai</v>
      </c>
      <c r="AH241" s="44" t="s">
        <v>1563</v>
      </c>
      <c r="AI241" s="40"/>
      <c r="AJ241" s="40"/>
      <c r="AK241" s="3">
        <f>IF(AND(G241&lt;&gt;"LIBSETS_SETTYPE_BATTLEGROUND",G241&lt;&gt;"LIBSETS_SETTYPE_SPECIAL"),IF(AL241&lt;&gt;"",VLOOKUP(AL241,'ESO zone constants'!$D$3:$H$4953,5,FALSE),""),"")</f>
        <v>92</v>
      </c>
      <c r="AL241" t="s">
        <v>109</v>
      </c>
      <c r="AM241" s="44" t="s">
        <v>1564</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5" t="s">
        <v>2672</v>
      </c>
      <c r="BA241" s="85"/>
      <c r="BB241" s="85"/>
      <c r="BC241" s="21" t="str">
        <f t="shared" si="23"/>
        <v>[285] = {wayshrines={36,36,36,}, dlcId=DLC_BASE_GAME</v>
      </c>
      <c r="BD241" s="21" t="str">
        <f t="shared" si="24"/>
        <v>, zoneIds={92,92,92,92}, veteran=false</v>
      </c>
      <c r="BE241" s="21" t="str">
        <f t="shared" si="25"/>
        <v>, setType=LIBSETS_SETTYPE_OVERLAND</v>
      </c>
      <c r="BF241" s="21" t="str">
        <f t="shared" si="27"/>
        <v>, dropMechanic={LIBSETS_DROP_MECHANIC_OVERLAND_BOSS_DELVE,LIBSETS_DROP_MECHANIC_OVERLAND_WORLDBOSS,LIBSETS_DROP_MECHANIC_OVERLAND_BOSS_PUBLIC_DUNGEON,LIBSETS_DROP_MECHANIC_OVERLAND_CHEST}</v>
      </c>
      <c r="BG241" s="21" t="str">
        <f t="shared" si="26"/>
        <v>}, --Vampire Lord / Vampirfürst   [Bangkorai, Bangkorai, Bangkorai, Bangkorai]</v>
      </c>
    </row>
    <row r="242" spans="1:59" x14ac:dyDescent="0.25">
      <c r="A242" s="12">
        <v>286</v>
      </c>
      <c r="B242" t="s">
        <v>1097</v>
      </c>
      <c r="C242" t="s">
        <v>2550</v>
      </c>
      <c r="D242" s="3">
        <f t="shared" si="22"/>
        <v>286</v>
      </c>
      <c r="E242" s="42"/>
      <c r="G242" s="8" t="s">
        <v>1481</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WayshrineInfo'!$K$3:$N$9999,4,FALSE),"")))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constants'!$B$4:$C$1003,2,FALSE),"")</f>
        <v>Included in base game</v>
      </c>
      <c r="V242" s="33" t="s">
        <v>1561</v>
      </c>
      <c r="Y242" s="65"/>
      <c r="Z242" s="3">
        <f>IF(AND(G242&lt;&gt;"LIBSETS_SETTYPE_BATTLEGROUND",G242&lt;&gt;"LIBSETS_SETTYPE_SPECIAL"),
IF(AND(Y242&lt;&gt;"",ISNUMBER(Y242),NOT(ISNA(Y242))),Y242,
   IF(AND(L242&lt;&gt;"",ISNUMBER(L242),L242&gt;0,NOT(ISNA(L242))),VLOOKUP(L242,'ESO dumped WayshrineInfo'!$K$3:$L$9999,2,FALSE),"")
),"")</f>
        <v>92</v>
      </c>
      <c r="AA242" t="str">
        <f>IF(AND(Z242&lt;&gt;"",ISNUMBER(Z242),NOT(ISNA(Z242))),VLOOKUP(Z242,'ESO zone constants'!$A$3:$D$9999,4,FALSE),"")</f>
        <v>Bangkorai</v>
      </c>
      <c r="AB242" s="33" t="s">
        <v>1562</v>
      </c>
      <c r="AC242" s="40"/>
      <c r="AD242" s="40"/>
      <c r="AE242" s="40"/>
      <c r="AF242" s="3">
        <f>IF(AND(G242&lt;&gt;"LIBSETS_SETTYPE_BATTLEGROUND",G242&lt;&gt;"LIBSETS_SETTYPE_SPECIAL"),
IF(AND(AE242&lt;&gt;"",ISNUMBER(AE242),NOT(ISNA(AE242))),AE242,
   IF(AND(M242&lt;&gt;"",ISNUMBER(M242),M242&gt;0,NOT(ISNA(M242))),VLOOKUP(M242,'ESO dumped WayshrineInfo'!$K$3:$L$9999,2,FALSE),"")
),"")</f>
        <v>92</v>
      </c>
      <c r="AG242" t="str">
        <f>IF(AND(AF242&lt;&gt;"",ISNUMBER(AF242),NOT(ISNA(AF242))),VLOOKUP(AF242,'ESO zone constants'!$A$3:$D$9999,4,FALSE),"")</f>
        <v>Bangkorai</v>
      </c>
      <c r="AH242" s="44" t="s">
        <v>1563</v>
      </c>
      <c r="AI242" s="40"/>
      <c r="AJ242" s="40"/>
      <c r="AK242" s="3">
        <f>IF(AND(G242&lt;&gt;"LIBSETS_SETTYPE_BATTLEGROUND",G242&lt;&gt;"LIBSETS_SETTYPE_SPECIAL"),IF(AL242&lt;&gt;"",VLOOKUP(AL242,'ESO zone constants'!$D$3:$H$4953,5,FALSE),""),"")</f>
        <v>92</v>
      </c>
      <c r="AL242" t="s">
        <v>109</v>
      </c>
      <c r="AM242" s="44" t="s">
        <v>1564</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5" t="s">
        <v>2673</v>
      </c>
      <c r="BA242" s="85"/>
      <c r="BB242" s="85"/>
      <c r="BC242" s="21" t="str">
        <f t="shared" si="23"/>
        <v>[286] = {wayshrines={36,36,36,}, dlcId=DLC_BASE_GAME</v>
      </c>
      <c r="BD242" s="21" t="str">
        <f t="shared" si="24"/>
        <v>, zoneIds={92,92,92,92}, veteran=false</v>
      </c>
      <c r="BE242" s="21" t="str">
        <f t="shared" si="25"/>
        <v>, setType=LIBSETS_SETTYPE_OVERLAND</v>
      </c>
      <c r="BF242" s="21" t="str">
        <f t="shared" si="27"/>
        <v>, isProcSetAllowedInPvP=1, dropMechanic={LIBSETS_DROP_MECHANIC_OVERLAND_BOSS_DELVE,LIBSETS_DROP_MECHANIC_OVERLAND_WORLDBOSS,LIBSETS_DROP_MECHANIC_OVERLAND_BOSS_PUBLIC_DUNGEON,LIBSETS_DROP_MECHANIC_OVERLAND_CHEST}</v>
      </c>
      <c r="BG242" s="21" t="str">
        <f t="shared" si="26"/>
        <v>}, --Spriggan\'s Thorns / Dornen des Zweiglings   [Bangkorai, Bangkorai, Bangkorai, Bangkorai]</v>
      </c>
    </row>
    <row r="243" spans="1:59" x14ac:dyDescent="0.25">
      <c r="A243" s="12">
        <v>287</v>
      </c>
      <c r="B243" t="s">
        <v>1098</v>
      </c>
      <c r="C243" t="s">
        <v>1099</v>
      </c>
      <c r="D243" s="3">
        <f t="shared" si="22"/>
        <v>287</v>
      </c>
      <c r="G243" s="8" t="s">
        <v>1481</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WayshrineInfo'!$K$3:$N$9999,4,FALSE),"")))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constants'!$B$4:$C$1003,2,FALSE),"")</f>
        <v>Included in base game</v>
      </c>
      <c r="V243" s="33" t="s">
        <v>1561</v>
      </c>
      <c r="Y243" s="65"/>
      <c r="Z243" s="3">
        <f>IF(AND(G243&lt;&gt;"LIBSETS_SETTYPE_BATTLEGROUND",G243&lt;&gt;"LIBSETS_SETTYPE_SPECIAL"),
IF(AND(Y243&lt;&gt;"",ISNUMBER(Y243),NOT(ISNA(Y243))),Y243,
   IF(AND(L243&lt;&gt;"",ISNUMBER(L243),L243&gt;0,NOT(ISNA(L243))),VLOOKUP(L243,'ESO dumped WayshrineInfo'!$K$3:$L$9999,2,FALSE),"")
),"")</f>
        <v>383</v>
      </c>
      <c r="AA243" t="str">
        <f>IF(AND(Z243&lt;&gt;"",ISNUMBER(Z243),NOT(ISNA(Z243))),VLOOKUP(Z243,'ESO zone constants'!$A$3:$D$9999,4,FALSE),"")</f>
        <v>Grahtwood</v>
      </c>
      <c r="AB243" s="33" t="s">
        <v>1562</v>
      </c>
      <c r="AC243" s="40"/>
      <c r="AD243" s="40"/>
      <c r="AE243" s="40"/>
      <c r="AF243" s="3">
        <f>IF(AND(G243&lt;&gt;"LIBSETS_SETTYPE_BATTLEGROUND",G243&lt;&gt;"LIBSETS_SETTYPE_SPECIAL"),
IF(AND(AE243&lt;&gt;"",ISNUMBER(AE243),NOT(ISNA(AE243))),AE243,
   IF(AND(M243&lt;&gt;"",ISNUMBER(M243),M243&gt;0,NOT(ISNA(M243))),VLOOKUP(M243,'ESO dumped WayshrineInfo'!$K$3:$L$9999,2,FALSE),"")
),"")</f>
        <v>383</v>
      </c>
      <c r="AG243" t="str">
        <f>IF(AND(AF243&lt;&gt;"",ISNUMBER(AF243),NOT(ISNA(AF243))),VLOOKUP(AF243,'ESO zone constants'!$A$3:$D$9999,4,FALSE),"")</f>
        <v>Grahtwood</v>
      </c>
      <c r="AH243" s="44" t="s">
        <v>1563</v>
      </c>
      <c r="AI243" s="40"/>
      <c r="AJ243" s="40"/>
      <c r="AK243" s="3">
        <f>IF(AND(G243&lt;&gt;"LIBSETS_SETTYPE_BATTLEGROUND",G243&lt;&gt;"LIBSETS_SETTYPE_SPECIAL"),IF(AL243&lt;&gt;"",VLOOKUP(AL243,'ESO zone constants'!$D$3:$H$4953,5,FALSE),""),"")</f>
        <v>383</v>
      </c>
      <c r="AL243" t="s">
        <v>266</v>
      </c>
      <c r="AM243" s="44" t="s">
        <v>1564</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5" t="s">
        <v>2672</v>
      </c>
      <c r="BA243" s="85"/>
      <c r="BB243" s="85"/>
      <c r="BC243" s="21" t="str">
        <f t="shared" si="23"/>
        <v>[287] = {wayshrines={214,214,214,}, dlcId=DLC_BASE_GAME</v>
      </c>
      <c r="BD243" s="21" t="str">
        <f t="shared" si="24"/>
        <v>, zoneIds={383,383,383,383}, veteran=false</v>
      </c>
      <c r="BE243" s="21" t="str">
        <f t="shared" si="25"/>
        <v>, setType=LIBSETS_SETTYPE_OVERLAND</v>
      </c>
      <c r="BF243" s="21" t="str">
        <f t="shared" si="27"/>
        <v>, dropMechanic={LIBSETS_DROP_MECHANIC_OVERLAND_BOSS_DELVE,LIBSETS_DROP_MECHANIC_OVERLAND_WORLDBOSS,LIBSETS_DROP_MECHANIC_OVERLAND_BOSS_PUBLIC_DUNGEON,LIBSETS_DROP_MECHANIC_OVERLAND_CHEST}</v>
      </c>
      <c r="BG243" s="21" t="str">
        <f t="shared" si="26"/>
        <v>}, --Green Pact / Der Grüne Pakt   [Grahtwood, Grahtwood, Grahtwood, Grahtwood]</v>
      </c>
    </row>
    <row r="244" spans="1:59" s="14" customFormat="1" x14ac:dyDescent="0.25">
      <c r="A244" s="12">
        <v>288</v>
      </c>
      <c r="B244" t="s">
        <v>1100</v>
      </c>
      <c r="C244" t="s">
        <v>2615</v>
      </c>
      <c r="D244" s="3">
        <f t="shared" si="22"/>
        <v>288</v>
      </c>
      <c r="E244" s="42"/>
      <c r="F244"/>
      <c r="G244" s="8" t="s">
        <v>1481</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WayshrineInfo'!$K$3:$N$9999,4,FALSE),"")))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constants'!$B$4:$C$1003,2,FALSE),"")</f>
        <v>Included in base game</v>
      </c>
      <c r="V244" s="33" t="s">
        <v>1561</v>
      </c>
      <c r="W244" s="3"/>
      <c r="X244" s="3"/>
      <c r="Y244" s="65"/>
      <c r="Z244" s="3">
        <f>IF(AND(G244&lt;&gt;"LIBSETS_SETTYPE_BATTLEGROUND",G244&lt;&gt;"LIBSETS_SETTYPE_SPECIAL"),
IF(AND(Y244&lt;&gt;"",ISNUMBER(Y244),NOT(ISNA(Y244))),Y244,
   IF(AND(L244&lt;&gt;"",ISNUMBER(L244),L244&gt;0,NOT(ISNA(L244))),VLOOKUP(L244,'ESO dumped WayshrineInfo'!$K$3:$L$9999,2,FALSE),"")
),"")</f>
        <v>108</v>
      </c>
      <c r="AA244" t="str">
        <f>IF(AND(Z244&lt;&gt;"",ISNUMBER(Z244),NOT(ISNA(Z244))),VLOOKUP(Z244,'ESO zone constants'!$A$3:$D$9999,4,FALSE),"")</f>
        <v>Greenshade</v>
      </c>
      <c r="AB244" s="33" t="s">
        <v>1562</v>
      </c>
      <c r="AC244" s="43"/>
      <c r="AD244" s="43"/>
      <c r="AE244" s="43"/>
      <c r="AF244" s="3">
        <f>IF(AND(G244&lt;&gt;"LIBSETS_SETTYPE_BATTLEGROUND",G244&lt;&gt;"LIBSETS_SETTYPE_SPECIAL"),
IF(AND(AE244&lt;&gt;"",ISNUMBER(AE244),NOT(ISNA(AE244))),AE244,
   IF(AND(M244&lt;&gt;"",ISNUMBER(M244),M244&gt;0,NOT(ISNA(M244))),VLOOKUP(M244,'ESO dumped WayshrineInfo'!$K$3:$L$9999,2,FALSE),"")
),"")</f>
        <v>108</v>
      </c>
      <c r="AG244" t="str">
        <f>IF(AND(AF244&lt;&gt;"",ISNUMBER(AF244),NOT(ISNA(AF244))),VLOOKUP(AF244,'ESO zone constants'!$A$3:$D$9999,4,FALSE),"")</f>
        <v>Greenshade</v>
      </c>
      <c r="AH244" s="44" t="s">
        <v>1563</v>
      </c>
      <c r="AI244" s="43"/>
      <c r="AJ244" s="43"/>
      <c r="AK244" s="3">
        <f>IF(AND(G244&lt;&gt;"LIBSETS_SETTYPE_BATTLEGROUND",G244&lt;&gt;"LIBSETS_SETTYPE_SPECIAL"),IF(AL244&lt;&gt;"",VLOOKUP(AL244,'ESO zone constants'!$D$3:$H$4953,5,FALSE),""),"")</f>
        <v>108</v>
      </c>
      <c r="AL244" t="s">
        <v>113</v>
      </c>
      <c r="AM244" s="44" t="s">
        <v>1564</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5" t="s">
        <v>2673</v>
      </c>
      <c r="BA244" s="85"/>
      <c r="BB244" s="85"/>
      <c r="BC244" s="21" t="str">
        <f t="shared" si="23"/>
        <v>[288] = {wayshrines={143,143,143,}, dlcId=DLC_BASE_GAME</v>
      </c>
      <c r="BD244" s="21" t="str">
        <f t="shared" si="24"/>
        <v>, zoneIds={108,108,108,108}, veteran=false</v>
      </c>
      <c r="BE244" s="21" t="str">
        <f t="shared" si="25"/>
        <v>, setType=LIBSETS_SETTYPE_OVERLAND</v>
      </c>
      <c r="BF244" s="21" t="str">
        <f t="shared" si="27"/>
        <v>, isProcSetAllowedInPvP=1, dropMechanic={LIBSETS_DROP_MECHANIC_OVERLAND_BOSS_DELVE,LIBSETS_DROP_MECHANIC_OVERLAND_WORLDBOSS,LIBSETS_DROP_MECHANIC_OVERLAND_BOSS_PUBLIC_DUNGEON,LIBSETS_DROP_MECHANIC_OVERLAND_CHEST}</v>
      </c>
      <c r="BG244" s="21" t="str">
        <f t="shared" si="26"/>
        <v>}, --Beekeeper\'s Gear / Werkzeug des Bienenhüters   [Greenshade, Greenshade, Greenshade, Greenshade]</v>
      </c>
    </row>
    <row r="245" spans="1:59" x14ac:dyDescent="0.25">
      <c r="A245" s="12">
        <v>289</v>
      </c>
      <c r="B245" t="s">
        <v>1101</v>
      </c>
      <c r="C245" t="s">
        <v>2549</v>
      </c>
      <c r="D245" s="3">
        <f t="shared" si="22"/>
        <v>289</v>
      </c>
      <c r="G245" s="8" t="s">
        <v>1481</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WayshrineInfo'!$K$3:$N$9999,4,FALSE),"")))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constants'!$B$4:$C$1003,2,FALSE),"")</f>
        <v>Included in base game</v>
      </c>
      <c r="V245" s="33" t="s">
        <v>1561</v>
      </c>
      <c r="Y245" s="65"/>
      <c r="Z245" s="3">
        <f>IF(AND(G245&lt;&gt;"LIBSETS_SETTYPE_BATTLEGROUND",G245&lt;&gt;"LIBSETS_SETTYPE_SPECIAL"),
IF(AND(Y245&lt;&gt;"",ISNUMBER(Y245),NOT(ISNA(Y245))),Y245,
   IF(AND(L245&lt;&gt;"",ISNUMBER(L245),L245&gt;0,NOT(ISNA(L245))),VLOOKUP(L245,'ESO dumped WayshrineInfo'!$K$3:$L$9999,2,FALSE),"")
),"")</f>
        <v>58</v>
      </c>
      <c r="AA245" t="str">
        <f>IF(AND(Z245&lt;&gt;"",ISNUMBER(Z245),NOT(ISNA(Z245))),VLOOKUP(Z245,'ESO zone constants'!$A$3:$D$9999,4,FALSE),"")</f>
        <v>Malabal Tor</v>
      </c>
      <c r="AB245" s="33" t="s">
        <v>1562</v>
      </c>
      <c r="AC245" s="43"/>
      <c r="AD245" s="43"/>
      <c r="AE245" s="43"/>
      <c r="AF245" s="3">
        <f>IF(AND(G245&lt;&gt;"LIBSETS_SETTYPE_BATTLEGROUND",G245&lt;&gt;"LIBSETS_SETTYPE_SPECIAL"),
IF(AND(AE245&lt;&gt;"",ISNUMBER(AE245),NOT(ISNA(AE245))),AE245,
   IF(AND(M245&lt;&gt;"",ISNUMBER(M245),M245&gt;0,NOT(ISNA(M245))),VLOOKUP(M245,'ESO dumped WayshrineInfo'!$K$3:$L$9999,2,FALSE),"")
),"")</f>
        <v>58</v>
      </c>
      <c r="AG245" t="str">
        <f>IF(AND(AF245&lt;&gt;"",ISNUMBER(AF245),NOT(ISNA(AF245))),VLOOKUP(AF245,'ESO zone constants'!$A$3:$D$9999,4,FALSE),"")</f>
        <v>Malabal Tor</v>
      </c>
      <c r="AH245" s="44" t="s">
        <v>1563</v>
      </c>
      <c r="AI245" s="43"/>
      <c r="AJ245" s="43"/>
      <c r="AK245" s="3">
        <f>IF(AND(G245&lt;&gt;"LIBSETS_SETTYPE_BATTLEGROUND",G245&lt;&gt;"LIBSETS_SETTYPE_SPECIAL"),IF(AL245&lt;&gt;"",VLOOKUP(AL245,'ESO zone constants'!$D$3:$H$4953,5,FALSE),""),"")</f>
        <v>58</v>
      </c>
      <c r="AL245" t="s">
        <v>108</v>
      </c>
      <c r="AM245" s="44" t="s">
        <v>1564</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5" t="s">
        <v>2673</v>
      </c>
      <c r="BA245" s="85"/>
      <c r="BB245" s="85"/>
      <c r="BC245" s="21" t="str">
        <f t="shared" si="23"/>
        <v>[289] = {wayshrines={102,102,102,}, dlcId=DLC_BASE_GAME</v>
      </c>
      <c r="BD245" s="21" t="str">
        <f t="shared" si="24"/>
        <v>, zoneIds={58,58,58,58}, veteran=false</v>
      </c>
      <c r="BE245" s="21" t="str">
        <f t="shared" si="25"/>
        <v>, setType=LIBSETS_SETTYPE_OVERLAND</v>
      </c>
      <c r="BF245" s="21" t="str">
        <f t="shared" si="27"/>
        <v>, isProcSetAllowedInPvP=1, dropMechanic={LIBSETS_DROP_MECHANIC_OVERLAND_BOSS_DELVE,LIBSETS_DROP_MECHANIC_OVERLAND_WORLDBOSS,LIBSETS_DROP_MECHANIC_OVERLAND_BOSS_PUBLIC_DUNGEON,LIBSETS_DROP_MECHANIC_OVERLAND_CHEST}</v>
      </c>
      <c r="BG245" s="21" t="str">
        <f t="shared" si="26"/>
        <v>}, --Spinner\'s Garments / Gewänder des Webers   [Malabal Tor, Malabal Tor, Malabal Tor, Malabal Tor]</v>
      </c>
    </row>
    <row r="246" spans="1:59" x14ac:dyDescent="0.25">
      <c r="A246" s="12">
        <v>290</v>
      </c>
      <c r="B246" t="s">
        <v>1102</v>
      </c>
      <c r="C246" t="s">
        <v>1103</v>
      </c>
      <c r="D246" s="3">
        <f t="shared" si="22"/>
        <v>290</v>
      </c>
      <c r="G246" s="8" t="s">
        <v>1481</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WayshrineInfo'!$K$3:$N$9999,4,FALSE),"")))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constants'!$B$4:$C$1003,2,FALSE),"")</f>
        <v>Included in base game</v>
      </c>
      <c r="V246" s="33" t="s">
        <v>1561</v>
      </c>
      <c r="Y246" s="65"/>
      <c r="Z246" s="3">
        <f>IF(AND(G246&lt;&gt;"LIBSETS_SETTYPE_BATTLEGROUND",G246&lt;&gt;"LIBSETS_SETTYPE_SPECIAL"),
IF(AND(Y246&lt;&gt;"",ISNUMBER(Y246),NOT(ISNA(Y246))),Y246,
   IF(AND(L246&lt;&gt;"",ISNUMBER(L246),L246&gt;0,NOT(ISNA(L246))),VLOOKUP(L246,'ESO dumped WayshrineInfo'!$K$3:$L$9999,2,FALSE),"")
),"")</f>
        <v>382</v>
      </c>
      <c r="AA246" t="str">
        <f>IF(AND(Z246&lt;&gt;"",ISNUMBER(Z246),NOT(ISNA(Z246))),VLOOKUP(Z246,'ESO zone constants'!$A$3:$D$9999,4,FALSE),"")</f>
        <v>Reaper's March</v>
      </c>
      <c r="AB246" s="33" t="s">
        <v>1562</v>
      </c>
      <c r="AC246" s="43"/>
      <c r="AD246" s="43"/>
      <c r="AE246" s="43"/>
      <c r="AF246" s="3">
        <f>IF(AND(G246&lt;&gt;"LIBSETS_SETTYPE_BATTLEGROUND",G246&lt;&gt;"LIBSETS_SETTYPE_SPECIAL"),
IF(AND(AE246&lt;&gt;"",ISNUMBER(AE246),NOT(ISNA(AE246))),AE246,
   IF(AND(M246&lt;&gt;"",ISNUMBER(M246),M246&gt;0,NOT(ISNA(M246))),VLOOKUP(M246,'ESO dumped WayshrineInfo'!$K$3:$L$9999,2,FALSE),"")
),"")</f>
        <v>382</v>
      </c>
      <c r="AG246" t="str">
        <f>IF(AND(AF246&lt;&gt;"",ISNUMBER(AF246),NOT(ISNA(AF246))),VLOOKUP(AF246,'ESO zone constants'!$A$3:$D$9999,4,FALSE),"")</f>
        <v>Reaper's March</v>
      </c>
      <c r="AH246" s="44" t="s">
        <v>1563</v>
      </c>
      <c r="AI246" s="43"/>
      <c r="AJ246" s="43"/>
      <c r="AK246" s="3">
        <f>IF(AND(G246&lt;&gt;"LIBSETS_SETTYPE_BATTLEGROUND",G246&lt;&gt;"LIBSETS_SETTYPE_SPECIAL"),IF(AL246&lt;&gt;"",VLOOKUP(AL246,'ESO zone constants'!$D$3:$H$4953,5,FALSE),""),"")</f>
        <v>382</v>
      </c>
      <c r="AL246" t="s">
        <v>265</v>
      </c>
      <c r="AM246" s="44" t="s">
        <v>1564</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5" t="s">
        <v>2672</v>
      </c>
      <c r="BA246" s="85"/>
      <c r="BB246" s="85"/>
      <c r="BC246" s="21" t="str">
        <f t="shared" si="23"/>
        <v>[290] = {wayshrines={162,162,162,}, dlcId=DLC_BASE_GAME</v>
      </c>
      <c r="BD246" s="21" t="str">
        <f t="shared" si="24"/>
        <v>, zoneIds={382,382,382,382}, veteran=false</v>
      </c>
      <c r="BE246" s="21" t="str">
        <f t="shared" si="25"/>
        <v>, setType=LIBSETS_SETTYPE_OVERLAND</v>
      </c>
      <c r="BF246" s="21" t="str">
        <f t="shared" si="27"/>
        <v>, dropMechanic={LIBSETS_DROP_MECHANIC_OVERLAND_BOSS_DELVE,LIBSETS_DROP_MECHANIC_OVERLAND_WORLDBOSS,LIBSETS_DROP_MECHANIC_OVERLAND_BOSS_PUBLIC_DUNGEON,LIBSETS_DROP_MECHANIC_OVERLAND_CHEST}</v>
      </c>
      <c r="BG246" s="21" t="str">
        <f t="shared" si="26"/>
        <v>}, --Skooma Smuggler / Skoomaschmuggler   [Reaper's March, Reaper's March, Reaper's March, Reaper's March]</v>
      </c>
    </row>
    <row r="247" spans="1:59" x14ac:dyDescent="0.25">
      <c r="A247" s="12">
        <v>291</v>
      </c>
      <c r="B247" t="s">
        <v>1104</v>
      </c>
      <c r="C247" t="s">
        <v>1105</v>
      </c>
      <c r="D247" s="3">
        <f t="shared" si="22"/>
        <v>291</v>
      </c>
      <c r="G247" s="8" t="s">
        <v>1481</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WayshrineInfo'!$K$3:$N$9999,4,FALSE),"")))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constants'!$B$4:$C$1003,2,FALSE),"")</f>
        <v>Included in base game</v>
      </c>
      <c r="V247" s="33" t="s">
        <v>1561</v>
      </c>
      <c r="Y247" s="65"/>
      <c r="Z247" s="3">
        <f>IF(AND(G247&lt;&gt;"LIBSETS_SETTYPE_BATTLEGROUND",G247&lt;&gt;"LIBSETS_SETTYPE_SPECIAL"),
IF(AND(Y247&lt;&gt;"",ISNUMBER(Y247),NOT(ISNA(Y247))),Y247,
   IF(AND(L247&lt;&gt;"",ISNUMBER(L247),L247&gt;0,NOT(ISNA(L247))),VLOOKUP(L247,'ESO dumped WayshrineInfo'!$K$3:$L$9999,2,FALSE),"")
),"")</f>
        <v>41</v>
      </c>
      <c r="AA247" t="str">
        <f>IF(AND(Z247&lt;&gt;"",ISNUMBER(Z247),NOT(ISNA(Z247))),VLOOKUP(Z247,'ESO zone constants'!$A$3:$D$9999,4,FALSE),"")</f>
        <v>Stonefalls</v>
      </c>
      <c r="AB247" s="33" t="s">
        <v>1562</v>
      </c>
      <c r="AC247" s="43"/>
      <c r="AD247" s="43"/>
      <c r="AE247" s="43"/>
      <c r="AF247" s="3">
        <f>IF(AND(G247&lt;&gt;"LIBSETS_SETTYPE_BATTLEGROUND",G247&lt;&gt;"LIBSETS_SETTYPE_SPECIAL"),
IF(AND(AE247&lt;&gt;"",ISNUMBER(AE247),NOT(ISNA(AE247))),AE247,
   IF(AND(M247&lt;&gt;"",ISNUMBER(M247),M247&gt;0,NOT(ISNA(M247))),VLOOKUP(M247,'ESO dumped WayshrineInfo'!$K$3:$L$9999,2,FALSE),"")
),"")</f>
        <v>41</v>
      </c>
      <c r="AG247" t="str">
        <f>IF(AND(AF247&lt;&gt;"",ISNUMBER(AF247),NOT(ISNA(AF247))),VLOOKUP(AF247,'ESO zone constants'!$A$3:$D$9999,4,FALSE),"")</f>
        <v>Stonefalls</v>
      </c>
      <c r="AH247" s="44" t="s">
        <v>1563</v>
      </c>
      <c r="AI247" s="43"/>
      <c r="AJ247" s="43"/>
      <c r="AK247" s="3">
        <f>IF(AND(G247&lt;&gt;"LIBSETS_SETTYPE_BATTLEGROUND",G247&lt;&gt;"LIBSETS_SETTYPE_SPECIAL"),IF(AL247&lt;&gt;"",VLOOKUP(AL247,'ESO zone constants'!$D$3:$H$4953,5,FALSE),""),"")</f>
        <v>41</v>
      </c>
      <c r="AL247" t="s">
        <v>106</v>
      </c>
      <c r="AM247" s="44" t="s">
        <v>1564</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5" t="s">
        <v>2672</v>
      </c>
      <c r="BA247" s="85"/>
      <c r="BB247" s="85"/>
      <c r="BC247" s="21" t="str">
        <f t="shared" si="23"/>
        <v>[291] = {wayshrines={65,65,65,}, dlcId=DLC_BASE_GAME</v>
      </c>
      <c r="BD247" s="21" t="str">
        <f t="shared" si="24"/>
        <v>, zoneIds={41,41,41,41}, veteran=false</v>
      </c>
      <c r="BE247" s="21" t="str">
        <f t="shared" si="25"/>
        <v>, setType=LIBSETS_SETTYPE_OVERLAND</v>
      </c>
      <c r="BF247" s="21" t="str">
        <f t="shared" si="27"/>
        <v>, dropMechanic={LIBSETS_DROP_MECHANIC_OVERLAND_BOSS_DELVE,LIBSETS_DROP_MECHANIC_OVERLAND_WORLDBOSS,LIBSETS_DROP_MECHANIC_OVERLAND_BOSS_PUBLIC_DUNGEON,LIBSETS_DROP_MECHANIC_OVERLAND_CHEST}</v>
      </c>
      <c r="BG247" s="21" t="str">
        <f t="shared" si="26"/>
        <v>}, --Shalk Exoskeleton / Schröterpanzer   [Stonefalls, Stonefalls, Stonefalls, Stonefalls]</v>
      </c>
    </row>
    <row r="248" spans="1:59" x14ac:dyDescent="0.25">
      <c r="A248" s="12">
        <v>292</v>
      </c>
      <c r="B248" t="s">
        <v>1106</v>
      </c>
      <c r="C248" t="s">
        <v>2616</v>
      </c>
      <c r="D248" s="3">
        <f t="shared" si="22"/>
        <v>292</v>
      </c>
      <c r="G248" s="8" t="s">
        <v>1481</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WayshrineInfo'!$K$3:$N$9999,4,FALSE),"")))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constants'!$B$4:$C$1003,2,FALSE),"")</f>
        <v>Included in base game</v>
      </c>
      <c r="V248" s="33" t="s">
        <v>1561</v>
      </c>
      <c r="Y248" s="65"/>
      <c r="Z248" s="3">
        <f>IF(AND(G248&lt;&gt;"LIBSETS_SETTYPE_BATTLEGROUND",G248&lt;&gt;"LIBSETS_SETTYPE_SPECIAL"),
IF(AND(Y248&lt;&gt;"",ISNUMBER(Y248),NOT(ISNA(Y248))),Y248,
   IF(AND(L248&lt;&gt;"",ISNUMBER(L248),L248&gt;0,NOT(ISNA(L248))),VLOOKUP(L248,'ESO dumped WayshrineInfo'!$K$3:$L$9999,2,FALSE),"")
),"")</f>
        <v>57</v>
      </c>
      <c r="AA248" t="str">
        <f>IF(AND(Z248&lt;&gt;"",ISNUMBER(Z248),NOT(ISNA(Z248))),VLOOKUP(Z248,'ESO zone constants'!$A$3:$D$9999,4,FALSE),"")</f>
        <v>Deshaan</v>
      </c>
      <c r="AB248" s="33" t="s">
        <v>1562</v>
      </c>
      <c r="AC248" s="43"/>
      <c r="AD248" s="43"/>
      <c r="AE248" s="43"/>
      <c r="AF248" s="3">
        <f>IF(AND(G248&lt;&gt;"LIBSETS_SETTYPE_BATTLEGROUND",G248&lt;&gt;"LIBSETS_SETTYPE_SPECIAL"),
IF(AND(AE248&lt;&gt;"",ISNUMBER(AE248),NOT(ISNA(AE248))),AE248,
   IF(AND(M248&lt;&gt;"",ISNUMBER(M248),M248&gt;0,NOT(ISNA(M248))),VLOOKUP(M248,'ESO dumped WayshrineInfo'!$K$3:$L$9999,2,FALSE),"")
),"")</f>
        <v>57</v>
      </c>
      <c r="AG248" t="str">
        <f>IF(AND(AF248&lt;&gt;"",ISNUMBER(AF248),NOT(ISNA(AF248))),VLOOKUP(AF248,'ESO zone constants'!$A$3:$D$9999,4,FALSE),"")</f>
        <v>Deshaan</v>
      </c>
      <c r="AH248" s="44" t="s">
        <v>1563</v>
      </c>
      <c r="AI248" s="43"/>
      <c r="AJ248" s="43"/>
      <c r="AK248" s="3">
        <f>IF(AND(G248&lt;&gt;"LIBSETS_SETTYPE_BATTLEGROUND",G248&lt;&gt;"LIBSETS_SETTYPE_SPECIAL"),IF(AL248&lt;&gt;"",VLOOKUP(AL248,'ESO zone constants'!$D$3:$H$4953,5,FALSE),""),"")</f>
        <v>57</v>
      </c>
      <c r="AL248" t="s">
        <v>107</v>
      </c>
      <c r="AM248" s="44" t="s">
        <v>1564</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5" t="s">
        <v>2672</v>
      </c>
      <c r="BA248" s="85"/>
      <c r="BB248" s="85"/>
      <c r="BC248" s="21" t="str">
        <f t="shared" si="23"/>
        <v>[292] = {wayshrines={28,28,28,}, dlcId=DLC_BASE_GAME</v>
      </c>
      <c r="BD248" s="21" t="str">
        <f t="shared" si="24"/>
        <v>, zoneIds={57,57,57,57}, veteran=false</v>
      </c>
      <c r="BE248" s="21" t="str">
        <f t="shared" si="25"/>
        <v>, setType=LIBSETS_SETTYPE_OVERLAND</v>
      </c>
      <c r="BF248" s="21" t="str">
        <f t="shared" si="27"/>
        <v>, dropMechanic={LIBSETS_DROP_MECHANIC_OVERLAND_BOSS_DELVE,LIBSETS_DROP_MECHANIC_OVERLAND_WORLDBOSS,LIBSETS_DROP_MECHANIC_OVERLAND_BOSS_PUBLIC_DUNGEON,LIBSETS_DROP_MECHANIC_OVERLAND_CHEST}</v>
      </c>
      <c r="BG248" s="21" t="str">
        <f t="shared" si="26"/>
        <v>}, --Mother\'s Sorrow / Muttertränen   [Deshaan, Deshaan, Deshaan, Deshaan]</v>
      </c>
    </row>
    <row r="249" spans="1:59" x14ac:dyDescent="0.25">
      <c r="A249" s="12">
        <v>293</v>
      </c>
      <c r="B249" t="s">
        <v>1107</v>
      </c>
      <c r="C249" t="s">
        <v>1108</v>
      </c>
      <c r="D249" s="3">
        <f t="shared" si="22"/>
        <v>293</v>
      </c>
      <c r="G249" s="8" t="s">
        <v>1481</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WayshrineInfo'!$K$3:$N$9999,4,FALSE),"")))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constants'!$B$4:$C$1003,2,FALSE),"")</f>
        <v>Included in base game</v>
      </c>
      <c r="V249" s="33" t="s">
        <v>1561</v>
      </c>
      <c r="Y249" s="65"/>
      <c r="Z249" s="3">
        <f>IF(AND(G249&lt;&gt;"LIBSETS_SETTYPE_BATTLEGROUND",G249&lt;&gt;"LIBSETS_SETTYPE_SPECIAL"),
IF(AND(Y249&lt;&gt;"",ISNUMBER(Y249),NOT(ISNA(Y249))),Y249,
   IF(AND(L249&lt;&gt;"",ISNUMBER(L249),L249&gt;0,NOT(ISNA(L249))),VLOOKUP(L249,'ESO dumped WayshrineInfo'!$K$3:$L$9999,2,FALSE),"")
),"")</f>
        <v>57</v>
      </c>
      <c r="AA249" t="str">
        <f>IF(AND(Z249&lt;&gt;"",ISNUMBER(Z249),NOT(ISNA(Z249))),VLOOKUP(Z249,'ESO zone constants'!$A$3:$D$9999,4,FALSE),"")</f>
        <v>Deshaan</v>
      </c>
      <c r="AB249" s="33" t="s">
        <v>1562</v>
      </c>
      <c r="AC249" s="43"/>
      <c r="AD249" s="43"/>
      <c r="AE249" s="43"/>
      <c r="AF249" s="3">
        <f>IF(AND(G249&lt;&gt;"LIBSETS_SETTYPE_BATTLEGROUND",G249&lt;&gt;"LIBSETS_SETTYPE_SPECIAL"),
IF(AND(AE249&lt;&gt;"",ISNUMBER(AE249),NOT(ISNA(AE249))),AE249,
   IF(AND(M249&lt;&gt;"",ISNUMBER(M249),M249&gt;0,NOT(ISNA(M249))),VLOOKUP(M249,'ESO dumped WayshrineInfo'!$K$3:$L$9999,2,FALSE),"")
),"")</f>
        <v>57</v>
      </c>
      <c r="AG249" t="str">
        <f>IF(AND(AF249&lt;&gt;"",ISNUMBER(AF249),NOT(ISNA(AF249))),VLOOKUP(AF249,'ESO zone constants'!$A$3:$D$9999,4,FALSE),"")</f>
        <v>Deshaan</v>
      </c>
      <c r="AH249" s="44" t="s">
        <v>1563</v>
      </c>
      <c r="AI249" s="43"/>
      <c r="AJ249" s="43"/>
      <c r="AK249" s="3">
        <f>IF(AND(G249&lt;&gt;"LIBSETS_SETTYPE_BATTLEGROUND",G249&lt;&gt;"LIBSETS_SETTYPE_SPECIAL"),IF(AL249&lt;&gt;"",VLOOKUP(AL249,'ESO zone constants'!$D$3:$H$4953,5,FALSE),""),"")</f>
        <v>57</v>
      </c>
      <c r="AL249" t="s">
        <v>107</v>
      </c>
      <c r="AM249" s="44" t="s">
        <v>1564</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5" t="s">
        <v>2673</v>
      </c>
      <c r="BA249" s="85"/>
      <c r="BB249" s="85"/>
      <c r="BC249" s="21" t="str">
        <f t="shared" si="23"/>
        <v>[293] = {wayshrines={28,28,28,}, dlcId=DLC_BASE_GAME</v>
      </c>
      <c r="BD249" s="21" t="str">
        <f t="shared" si="24"/>
        <v>, zoneIds={57,57,57,57}, veteran=false</v>
      </c>
      <c r="BE249" s="21" t="str">
        <f t="shared" si="25"/>
        <v>, setType=LIBSETS_SETTYPE_OVERLAND</v>
      </c>
      <c r="BF249" s="21" t="str">
        <f t="shared" si="27"/>
        <v>, isProcSetAllowedInPvP=1, dropMechanic={LIBSETS_DROP_MECHANIC_OVERLAND_BOSS_DELVE,LIBSETS_DROP_MECHANIC_OVERLAND_WORLDBOSS,LIBSETS_DROP_MECHANIC_OVERLAND_BOSS_PUBLIC_DUNGEON,LIBSETS_DROP_MECHANIC_OVERLAND_CHEST}</v>
      </c>
      <c r="BG249" s="21" t="str">
        <f t="shared" si="26"/>
        <v>}, --Plague Doctor / Seuchendoktor   [Deshaan, Deshaan, Deshaan, Deshaan]</v>
      </c>
    </row>
    <row r="250" spans="1:59" x14ac:dyDescent="0.25">
      <c r="A250" s="12">
        <v>294</v>
      </c>
      <c r="B250" t="s">
        <v>1109</v>
      </c>
      <c r="C250" t="s">
        <v>2617</v>
      </c>
      <c r="D250" s="3">
        <f t="shared" si="22"/>
        <v>294</v>
      </c>
      <c r="G250" s="8" t="s">
        <v>1481</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WayshrineInfo'!$K$3:$N$9999,4,FALSE),"")))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constants'!$B$4:$C$1003,2,FALSE),"")</f>
        <v>Included in base game</v>
      </c>
      <c r="V250" s="33" t="s">
        <v>1561</v>
      </c>
      <c r="W250" s="43"/>
      <c r="X250" s="43"/>
      <c r="Z250" s="3">
        <f>IF(AND(G250&lt;&gt;"LIBSETS_SETTYPE_BATTLEGROUND",G250&lt;&gt;"LIBSETS_SETTYPE_SPECIAL"),
IF(AND(Y250&lt;&gt;"",ISNUMBER(Y250),NOT(ISNA(Y250))),Y250,
   IF(AND(L250&lt;&gt;"",ISNUMBER(L250),L250&gt;0,NOT(ISNA(L250))),VLOOKUP(L250,'ESO dumped WayshrineInfo'!$K$3:$L$9999,2,FALSE),"")
),"")</f>
        <v>103</v>
      </c>
      <c r="AA250" t="str">
        <f>IF(AND(Z250&lt;&gt;"",ISNUMBER(Z250),NOT(ISNA(Z250))),VLOOKUP(Z250,'ESO zone constants'!$A$3:$D$9999,4,FALSE),"")</f>
        <v>The Rift</v>
      </c>
      <c r="AB250" s="33" t="s">
        <v>1562</v>
      </c>
      <c r="AC250" s="43"/>
      <c r="AD250" s="43"/>
      <c r="AE250" s="43"/>
      <c r="AF250" s="3">
        <f>IF(AND(G250&lt;&gt;"LIBSETS_SETTYPE_BATTLEGROUND",G250&lt;&gt;"LIBSETS_SETTYPE_SPECIAL"),
IF(AND(AE250&lt;&gt;"",ISNUMBER(AE250),NOT(ISNA(AE250))),AE250,
   IF(AND(M250&lt;&gt;"",ISNUMBER(M250),M250&gt;0,NOT(ISNA(M250))),VLOOKUP(M250,'ESO dumped WayshrineInfo'!$K$3:$L$9999,2,FALSE),"")
),"")</f>
        <v>103</v>
      </c>
      <c r="AG250" t="str">
        <f>IF(AND(AF250&lt;&gt;"",ISNUMBER(AF250),NOT(ISNA(AF250))),VLOOKUP(AF250,'ESO zone constants'!$A$3:$D$9999,4,FALSE),"")</f>
        <v>The Rift</v>
      </c>
      <c r="AH250" s="44" t="s">
        <v>1563</v>
      </c>
      <c r="AI250" s="43"/>
      <c r="AJ250" s="43"/>
      <c r="AK250" s="3">
        <f>IF(AND(G250&lt;&gt;"LIBSETS_SETTYPE_BATTLEGROUND",G250&lt;&gt;"LIBSETS_SETTYPE_SPECIAL"),IF(AL250&lt;&gt;"",VLOOKUP(AL250,'ESO zone constants'!$D$3:$H$4953,5,FALSE),""),"")</f>
        <v>103</v>
      </c>
      <c r="AL250" t="s">
        <v>111</v>
      </c>
      <c r="AM250" s="44" t="s">
        <v>1564</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5" t="s">
        <v>2673</v>
      </c>
      <c r="BA250" s="85"/>
      <c r="BB250" s="85"/>
      <c r="BC250" s="21" t="str">
        <f t="shared" si="23"/>
        <v>[294] = {wayshrines={109,109,109,}, dlcId=DLC_BASE_GAME</v>
      </c>
      <c r="BD250" s="21" t="str">
        <f t="shared" si="24"/>
        <v>, zoneIds={103,103,103,103}, veteran=false</v>
      </c>
      <c r="BE250" s="21" t="str">
        <f t="shared" si="25"/>
        <v>, setType=LIBSETS_SETTYPE_OVERLAND</v>
      </c>
      <c r="BF250" s="21" t="str">
        <f t="shared" si="27"/>
        <v>, isProcSetAllowedInPvP=1, dropMechanic={LIBSETS_DROP_MECHANIC_OVERLAND_BOSS_DELVE,LIBSETS_DROP_MECHANIC_OVERLAND_WORLDBOSS,LIBSETS_DROP_MECHANIC_OVERLAND_BOSS_PUBLIC_DUNGEON,LIBSETS_DROP_MECHANIC_OVERLAND_CHEST}</v>
      </c>
      <c r="BG250" s="21" t="str">
        <f t="shared" si="26"/>
        <v>}, --Ysgramor\'s Birthright / Ysgramors Geburtsrecht   [The Rift, The Rift, The Rift, The Rift]</v>
      </c>
    </row>
    <row r="251" spans="1:59" x14ac:dyDescent="0.25">
      <c r="A251" s="12">
        <v>295</v>
      </c>
      <c r="B251" t="s">
        <v>1110</v>
      </c>
      <c r="C251" t="s">
        <v>1111</v>
      </c>
      <c r="D251" s="3">
        <f t="shared" si="22"/>
        <v>295</v>
      </c>
      <c r="G251" s="8" t="s">
        <v>1478</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WayshrineInfo'!$K$3:$N$9999,4,FALSE),"")))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constants'!$B$4:$C$1003,2,FALSE),"")</f>
        <v>Included in base game</v>
      </c>
      <c r="V251" s="33" t="s">
        <v>3369</v>
      </c>
      <c r="Y251" s="65">
        <v>935</v>
      </c>
      <c r="Z251" s="3">
        <f>IF(AND(G251&lt;&gt;"LIBSETS_SETTYPE_BATTLEGROUND",G251&lt;&gt;"LIBSETS_SETTYPE_SPECIAL"),
IF(AND(Y251&lt;&gt;"",ISNUMBER(Y251),NOT(ISNA(Y251))),Y251,
   IF(AND(L251&lt;&gt;"",ISNUMBER(L251),L251&gt;0,NOT(ISNA(L251))),VLOOKUP(L251,'ESO dumped WayshrineInfo'!$K$3:$L$9999,2,FALSE),"")
),"")</f>
        <v>935</v>
      </c>
      <c r="AA251" t="str">
        <f>IF(AND(Z251&lt;&gt;"",ISNUMBER(Z251),NOT(ISNA(Z251))),VLOOKUP(Z251,'ESO zone constants'!$A$3:$D$9999,4,FALSE),"")</f>
        <v>The Banished Cells II</v>
      </c>
      <c r="AB251" s="33" t="s">
        <v>3369</v>
      </c>
      <c r="AC251" s="43"/>
      <c r="AD251" s="43"/>
      <c r="AE251" s="43"/>
      <c r="AF251" s="3">
        <f>IF(AND(G251&lt;&gt;"LIBSETS_SETTYPE_BATTLEGROUND",G251&lt;&gt;"LIBSETS_SETTYPE_SPECIAL"),
IF(AND(AE251&lt;&gt;"",ISNUMBER(AE251),NOT(ISNA(AE251))),AE251,
   IF(AND(M251&lt;&gt;"",ISNUMBER(M251),M251&gt;0,NOT(ISNA(M251))),VLOOKUP(M251,'ESO dumped WayshrineInfo'!$K$3:$L$9999,2,FALSE),"")
),"")</f>
        <v>381</v>
      </c>
      <c r="AG251" t="str">
        <f>IF(AND(AF251&lt;&gt;"",ISNUMBER(AF251),NOT(ISNA(AF251))),VLOOKUP(AF251,'ESO zone constants'!$A$3:$D$9999,4,FALSE),"")</f>
        <v>Auridon</v>
      </c>
      <c r="AH251" s="98" t="s">
        <v>3369</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5" t="s">
        <v>2672</v>
      </c>
      <c r="BA251" s="85"/>
      <c r="BB251" s="85"/>
      <c r="BC251" s="21" t="str">
        <f t="shared" si="23"/>
        <v>[295] = {wayshrines={194,194,194,}, dlcId=DLC_BASE_GAME</v>
      </c>
      <c r="BD251" s="21" t="str">
        <f t="shared" si="24"/>
        <v>, zoneIds={380,935,381}, veteran=false</v>
      </c>
      <c r="BE251" s="21" t="str">
        <f t="shared" si="25"/>
        <v>, setType=LIBSETS_SETTYPE_DUNGEON</v>
      </c>
      <c r="BF251" s="21" t="str">
        <f t="shared" si="27"/>
        <v>, dropMechanic={LIBSETS_DROP_MECHANIC_GROUP_DUNGEON_BOSS,LIBSETS_DROP_MECHANIC_GROUP_DUNGEON_BOSS,LIBSETS_DROP_MECHANIC_GROUP_DUNGEON_BOSS}</v>
      </c>
      <c r="BG251" s="21" t="str">
        <f t="shared" si="26"/>
        <v>}, --Jailbreaker / Ausbrecher   [The Banished Cells I, The Banished Cells II, Auridon]</v>
      </c>
    </row>
    <row r="252" spans="1:59" x14ac:dyDescent="0.25">
      <c r="A252" s="12">
        <v>296</v>
      </c>
      <c r="B252" t="s">
        <v>1112</v>
      </c>
      <c r="C252" t="s">
        <v>1113</v>
      </c>
      <c r="D252" s="3">
        <f t="shared" si="22"/>
        <v>296</v>
      </c>
      <c r="G252" s="8" t="s">
        <v>1478</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WayshrineInfo'!$K$3:$N$9999,4,FALSE),"")))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constants'!$B$4:$C$1003,2,FALSE),"")</f>
        <v>Included in base game</v>
      </c>
      <c r="V252" s="33" t="s">
        <v>3369</v>
      </c>
      <c r="Y252" s="65">
        <v>936</v>
      </c>
      <c r="Z252" s="3">
        <f>IF(AND(G252&lt;&gt;"LIBSETS_SETTYPE_BATTLEGROUND",G252&lt;&gt;"LIBSETS_SETTYPE_SPECIAL"),
IF(AND(Y252&lt;&gt;"",ISNUMBER(Y252),NOT(ISNA(Y252))),Y252,
   IF(AND(L252&lt;&gt;"",ISNUMBER(L252),L252&gt;0,NOT(ISNA(L252))),VLOOKUP(L252,'ESO dumped WayshrineInfo'!$K$3:$L$9999,2,FALSE),"")
),"")</f>
        <v>936</v>
      </c>
      <c r="AA252" t="str">
        <f>IF(AND(Z252&lt;&gt;"",ISNUMBER(Z252),NOT(ISNA(Z252))),VLOOKUP(Z252,'ESO zone constants'!$A$3:$D$9999,4,FALSE),"")</f>
        <v>Spindleclutch II</v>
      </c>
      <c r="AB252" s="33" t="s">
        <v>3369</v>
      </c>
      <c r="AC252" s="43"/>
      <c r="AD252" s="43"/>
      <c r="AE252" s="43"/>
      <c r="AF252" s="3">
        <f>IF(AND(G252&lt;&gt;"LIBSETS_SETTYPE_BATTLEGROUND",G252&lt;&gt;"LIBSETS_SETTYPE_SPECIAL"),
IF(AND(AE252&lt;&gt;"",ISNUMBER(AE252),NOT(ISNA(AE252))),AE252,
   IF(AND(M252&lt;&gt;"",ISNUMBER(M252),M252&gt;0,NOT(ISNA(M252))),VLOOKUP(M252,'ESO dumped WayshrineInfo'!$K$3:$L$9999,2,FALSE),"")
),"")</f>
        <v>3</v>
      </c>
      <c r="AG252" t="str">
        <f>IF(AND(AF252&lt;&gt;"",ISNUMBER(AF252),NOT(ISNA(AF252))),VLOOKUP(AF252,'ESO zone constants'!$A$3:$D$9999,4,FALSE),"")</f>
        <v>Glenumbra</v>
      </c>
      <c r="AH252" s="98" t="s">
        <v>3369</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5" t="s">
        <v>2672</v>
      </c>
      <c r="BA252" s="85"/>
      <c r="BB252" s="85"/>
      <c r="BC252" s="21" t="str">
        <f t="shared" si="23"/>
        <v>[296] = {wayshrines={193,193,193,}, dlcId=DLC_BASE_GAME</v>
      </c>
      <c r="BD252" s="21" t="str">
        <f t="shared" si="24"/>
        <v>, zoneIds={144,936,3}, veteran=false</v>
      </c>
      <c r="BE252" s="21" t="str">
        <f t="shared" si="25"/>
        <v>, setType=LIBSETS_SETTYPE_DUNGEON</v>
      </c>
      <c r="BF252" s="21" t="str">
        <f t="shared" si="27"/>
        <v>, dropMechanic={LIBSETS_DROP_MECHANIC_GROUP_DUNGEON_BOSS,LIBSETS_DROP_MECHANIC_GROUP_DUNGEON_BOSS,LIBSETS_DROP_MECHANIC_GROUP_DUNGEON_BOSS}</v>
      </c>
      <c r="BG252" s="21" t="str">
        <f t="shared" si="26"/>
        <v>}, --Spelunker / Höhlenforscher   [Spindleclutch I, Spindleclutch II, Glenumbra]</v>
      </c>
    </row>
    <row r="253" spans="1:59" x14ac:dyDescent="0.25">
      <c r="A253" s="12">
        <v>297</v>
      </c>
      <c r="B253" t="s">
        <v>1114</v>
      </c>
      <c r="C253" t="s">
        <v>1115</v>
      </c>
      <c r="D253" s="3">
        <f t="shared" si="22"/>
        <v>297</v>
      </c>
      <c r="G253" s="8" t="s">
        <v>1478</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WayshrineInfo'!$K$3:$N$9999,4,FALSE),"")))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constants'!$B$4:$C$1003,2,FALSE),"")</f>
        <v>Included in base game</v>
      </c>
      <c r="V253" s="33" t="s">
        <v>3369</v>
      </c>
      <c r="Y253" s="65">
        <v>934</v>
      </c>
      <c r="Z253" s="3">
        <f>IF(AND(G253&lt;&gt;"LIBSETS_SETTYPE_BATTLEGROUND",G253&lt;&gt;"LIBSETS_SETTYPE_SPECIAL"),
IF(AND(Y253&lt;&gt;"",ISNUMBER(Y253),NOT(ISNA(Y253))),Y253,
   IF(AND(L253&lt;&gt;"",ISNUMBER(L253),L253&gt;0,NOT(ISNA(L253))),VLOOKUP(L253,'ESO dumped WayshrineInfo'!$K$3:$L$9999,2,FALSE),"")
),"")</f>
        <v>934</v>
      </c>
      <c r="AA253" t="str">
        <f>IF(AND(Z253&lt;&gt;"",ISNUMBER(Z253),NOT(ISNA(Z253))),VLOOKUP(Z253,'ESO zone constants'!$A$3:$D$9999,4,FALSE),"")</f>
        <v>Fungal Grotto II</v>
      </c>
      <c r="AB253" s="33" t="s">
        <v>3369</v>
      </c>
      <c r="AC253" s="43"/>
      <c r="AD253" s="43"/>
      <c r="AE253" s="43"/>
      <c r="AF253" s="3">
        <f>IF(AND(G253&lt;&gt;"LIBSETS_SETTYPE_BATTLEGROUND",G253&lt;&gt;"LIBSETS_SETTYPE_SPECIAL"),
IF(AND(AE253&lt;&gt;"",ISNUMBER(AE253),NOT(ISNA(AE253))),AE253,
   IF(AND(M253&lt;&gt;"",ISNUMBER(M253),M253&gt;0,NOT(ISNA(M253))),VLOOKUP(M253,'ESO dumped WayshrineInfo'!$K$3:$L$9999,2,FALSE),"")
),"")</f>
        <v>41</v>
      </c>
      <c r="AG253" t="str">
        <f>IF(AND(AF253&lt;&gt;"",ISNUMBER(AF253),NOT(ISNA(AF253))),VLOOKUP(AF253,'ESO zone constants'!$A$3:$D$9999,4,FALSE),"")</f>
        <v>Stonefalls</v>
      </c>
      <c r="AH253" s="98" t="s">
        <v>3369</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5" t="s">
        <v>2673</v>
      </c>
      <c r="BA253" s="85"/>
      <c r="BB253" s="85"/>
      <c r="BC253" s="21" t="str">
        <f t="shared" si="23"/>
        <v>[297] = {wayshrines={98,98,98,}, dlcId=DLC_BASE_GAME</v>
      </c>
      <c r="BD253" s="21" t="str">
        <f t="shared" si="24"/>
        <v>, zoneIds={283,934,41}, veteran=false</v>
      </c>
      <c r="BE253" s="21" t="str">
        <f t="shared" si="25"/>
        <v>, setType=LIBSETS_SETTYPE_DUNGEON</v>
      </c>
      <c r="BF253" s="21" t="str">
        <f t="shared" si="27"/>
        <v>, isProcSetAllowedInPvP=1, dropMechanic={LIBSETS_DROP_MECHANIC_GROUP_DUNGEON_BOSS,LIBSETS_DROP_MECHANIC_GROUP_DUNGEON_BOSS,LIBSETS_DROP_MECHANIC_GROUP_DUNGEON_BOSS}</v>
      </c>
      <c r="BG253" s="21" t="str">
        <f t="shared" si="26"/>
        <v>}, --Spider Cultist Cowl / Spinnenkultistenkutte   [Fungal Grotto I, Fungal Grotto II, Stonefalls]</v>
      </c>
    </row>
    <row r="254" spans="1:59" x14ac:dyDescent="0.25">
      <c r="A254" s="12">
        <v>298</v>
      </c>
      <c r="B254" t="s">
        <v>1116</v>
      </c>
      <c r="C254" t="s">
        <v>1117</v>
      </c>
      <c r="D254" s="3">
        <f t="shared" si="22"/>
        <v>298</v>
      </c>
      <c r="G254" s="8" t="s">
        <v>1478</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WayshrineInfo'!$K$3:$N$9999,4,FALSE),"")))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constants'!$B$4:$C$1003,2,FALSE),"")</f>
        <v>Included in base game</v>
      </c>
      <c r="V254" s="33" t="s">
        <v>3369</v>
      </c>
      <c r="Y254" s="65">
        <v>931</v>
      </c>
      <c r="Z254" s="3">
        <f>IF(AND(G254&lt;&gt;"LIBSETS_SETTYPE_BATTLEGROUND",G254&lt;&gt;"LIBSETS_SETTYPE_SPECIAL"),
IF(AND(Y254&lt;&gt;"",ISNUMBER(Y254),NOT(ISNA(Y254))),Y254,
   IF(AND(L254&lt;&gt;"",ISNUMBER(L254),L254&gt;0,NOT(ISNA(L254))),VLOOKUP(L254,'ESO dumped WayshrineInfo'!$K$3:$L$9999,2,FALSE),"")
),"")</f>
        <v>931</v>
      </c>
      <c r="AA254" t="str">
        <f>IF(AND(Z254&lt;&gt;"",ISNUMBER(Z254),NOT(ISNA(Z254))),VLOOKUP(Z254,'ESO zone constants'!$A$3:$D$9999,4,FALSE),"")</f>
        <v>Elden Hollow II</v>
      </c>
      <c r="AB254" s="33" t="s">
        <v>3369</v>
      </c>
      <c r="AC254" s="43"/>
      <c r="AD254" s="43"/>
      <c r="AE254" s="43"/>
      <c r="AF254" s="3">
        <f>IF(AND(G254&lt;&gt;"LIBSETS_SETTYPE_BATTLEGROUND",G254&lt;&gt;"LIBSETS_SETTYPE_SPECIAL"),
IF(AND(AE254&lt;&gt;"",ISNUMBER(AE254),NOT(ISNA(AE254))),AE254,
   IF(AND(M254&lt;&gt;"",ISNUMBER(M254),M254&gt;0,NOT(ISNA(M254))),VLOOKUP(M254,'ESO dumped WayshrineInfo'!$K$3:$L$9999,2,FALSE),"")
),"")</f>
        <v>383</v>
      </c>
      <c r="AG254" t="str">
        <f>IF(AND(AF254&lt;&gt;"",ISNUMBER(AF254),NOT(ISNA(AF254))),VLOOKUP(AF254,'ESO zone constants'!$A$3:$D$9999,4,FALSE),"")</f>
        <v>Grahtwood</v>
      </c>
      <c r="AH254" s="98" t="s">
        <v>3369</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5" t="s">
        <v>2673</v>
      </c>
      <c r="BA254" s="85"/>
      <c r="BB254" s="85"/>
      <c r="BC254" s="21" t="str">
        <f t="shared" si="23"/>
        <v>[298] = {wayshrines={191,191,191,}, dlcId=DLC_BASE_GAME</v>
      </c>
      <c r="BD254" s="21" t="str">
        <f t="shared" si="24"/>
        <v>, zoneIds={126,931,383}, veteran=false</v>
      </c>
      <c r="BE254" s="21" t="str">
        <f t="shared" si="25"/>
        <v>, setType=LIBSETS_SETTYPE_DUNGEON</v>
      </c>
      <c r="BF254" s="21" t="str">
        <f t="shared" si="27"/>
        <v>, isProcSetAllowedInPvP=1, dropMechanic={LIBSETS_DROP_MECHANIC_GROUP_DUNGEON_BOSS,LIBSETS_DROP_MECHANIC_GROUP_DUNGEON_BOSS,LIBSETS_DROP_MECHANIC_GROUP_DUNGEON_BOSS}</v>
      </c>
      <c r="BG254" s="21" t="str">
        <f t="shared" si="26"/>
        <v>}, --Light Speaker / Lichtsprecher   [Elden Hollow I, Elden Hollow II, Grahtwood]</v>
      </c>
    </row>
    <row r="255" spans="1:59" x14ac:dyDescent="0.25">
      <c r="A255" s="12">
        <v>299</v>
      </c>
      <c r="B255" t="s">
        <v>1118</v>
      </c>
      <c r="C255" t="s">
        <v>1119</v>
      </c>
      <c r="D255" s="3">
        <f t="shared" si="22"/>
        <v>299</v>
      </c>
      <c r="G255" s="8" t="s">
        <v>1478</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WayshrineInfo'!$K$3:$N$9999,4,FALSE),"")))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constants'!$B$4:$C$1003,2,FALSE),"")</f>
        <v>Included in base game</v>
      </c>
      <c r="V255" s="33" t="s">
        <v>3369</v>
      </c>
      <c r="Y255" s="65">
        <v>933</v>
      </c>
      <c r="Z255" s="3">
        <f>IF(AND(G255&lt;&gt;"LIBSETS_SETTYPE_BATTLEGROUND",G255&lt;&gt;"LIBSETS_SETTYPE_SPECIAL"),
IF(AND(Y255&lt;&gt;"",ISNUMBER(Y255),NOT(ISNA(Y255))),Y255,
   IF(AND(L255&lt;&gt;"",ISNUMBER(L255),L255&gt;0,NOT(ISNA(L255))),VLOOKUP(L255,'ESO dumped WayshrineInfo'!$K$3:$L$9999,2,FALSE),"")
),"")</f>
        <v>933</v>
      </c>
      <c r="AA255" t="str">
        <f>IF(AND(Z255&lt;&gt;"",ISNUMBER(Z255),NOT(ISNA(Z255))),VLOOKUP(Z255,'ESO zone constants'!$A$3:$D$9999,4,FALSE),"")</f>
        <v>Wayrest Sewers II</v>
      </c>
      <c r="AB255" s="33" t="s">
        <v>3369</v>
      </c>
      <c r="AC255" s="43"/>
      <c r="AD255" s="43"/>
      <c r="AE255" s="43"/>
      <c r="AF255" s="3">
        <f>IF(AND(G255&lt;&gt;"LIBSETS_SETTYPE_BATTLEGROUND",G255&lt;&gt;"LIBSETS_SETTYPE_SPECIAL"),
IF(AND(AE255&lt;&gt;"",ISNUMBER(AE255),NOT(ISNA(AE255))),AE255,
   IF(AND(M255&lt;&gt;"",ISNUMBER(M255),M255&gt;0,NOT(ISNA(M255))),VLOOKUP(M255,'ESO dumped WayshrineInfo'!$K$3:$L$9999,2,FALSE),"")
),"")</f>
        <v>19</v>
      </c>
      <c r="AG255" t="str">
        <f>IF(AND(AF255&lt;&gt;"",ISNUMBER(AF255),NOT(ISNA(AF255))),VLOOKUP(AF255,'ESO zone constants'!$A$3:$D$9999,4,FALSE),"")</f>
        <v>Stormhaven</v>
      </c>
      <c r="AH255" s="98" t="s">
        <v>3369</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5" t="s">
        <v>2672</v>
      </c>
      <c r="BA255" s="85"/>
      <c r="BB255" s="85"/>
      <c r="BC255" s="21" t="str">
        <f t="shared" si="23"/>
        <v>[299] = {wayshrines={189,189,189,}, dlcId=DLC_BASE_GAME</v>
      </c>
      <c r="BD255" s="21" t="str">
        <f t="shared" si="24"/>
        <v>, zoneIds={146,933,19}, veteran=false</v>
      </c>
      <c r="BE255" s="21" t="str">
        <f t="shared" si="25"/>
        <v>, setType=LIBSETS_SETTYPE_DUNGEON</v>
      </c>
      <c r="BF255" s="21" t="str">
        <f t="shared" si="27"/>
        <v>, dropMechanic={LIBSETS_DROP_MECHANIC_GROUP_DUNGEON_BOSS,LIBSETS_DROP_MECHANIC_GROUP_DUNGEON_BOSS,LIBSETS_DROP_MECHANIC_GROUP_DUNGEON_BOSS}</v>
      </c>
      <c r="BG255" s="21" t="str">
        <f t="shared" si="26"/>
        <v>}, --Toothrow / Zahnreihe   [Wayrest Sewers I, Wayrest Sewers II, Stormhaven]</v>
      </c>
    </row>
    <row r="256" spans="1:59" x14ac:dyDescent="0.25">
      <c r="A256" s="12">
        <v>300</v>
      </c>
      <c r="B256" t="s">
        <v>1120</v>
      </c>
      <c r="C256" t="s">
        <v>2618</v>
      </c>
      <c r="D256" s="3">
        <f t="shared" si="22"/>
        <v>300</v>
      </c>
      <c r="G256" s="8" t="s">
        <v>1478</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WayshrineInfo'!$K$3:$N$9999,4,FALSE),"")))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constants'!$B$4:$C$1003,2,FALSE),"")</f>
        <v>Included in base game</v>
      </c>
      <c r="V256" s="33" t="s">
        <v>3369</v>
      </c>
      <c r="Y256" s="65">
        <v>930</v>
      </c>
      <c r="Z256" s="3">
        <f>IF(AND(G256&lt;&gt;"LIBSETS_SETTYPE_BATTLEGROUND",G256&lt;&gt;"LIBSETS_SETTYPE_SPECIAL"),
IF(AND(Y256&lt;&gt;"",ISNUMBER(Y256),NOT(ISNA(Y256))),Y256,
   IF(AND(L256&lt;&gt;"",ISNUMBER(L256),L256&gt;0,NOT(ISNA(L256))),VLOOKUP(L256,'ESO dumped WayshrineInfo'!$K$3:$L$9999,2,FALSE),"")
),"")</f>
        <v>930</v>
      </c>
      <c r="AA256" t="str">
        <f>IF(AND(Z256&lt;&gt;"",ISNUMBER(Z256),NOT(ISNA(Z256))),VLOOKUP(Z256,'ESO zone constants'!$A$3:$D$9999,4,FALSE),"")</f>
        <v>Darkshade Caverns II</v>
      </c>
      <c r="AB256" s="33" t="s">
        <v>3369</v>
      </c>
      <c r="AC256" s="43"/>
      <c r="AD256" s="43"/>
      <c r="AE256" s="43"/>
      <c r="AF256" s="3">
        <f>IF(AND(G256&lt;&gt;"LIBSETS_SETTYPE_BATTLEGROUND",G256&lt;&gt;"LIBSETS_SETTYPE_SPECIAL"),
IF(AND(AE256&lt;&gt;"",ISNUMBER(AE256),NOT(ISNA(AE256))),AE256,
   IF(AND(M256&lt;&gt;"",ISNUMBER(M256),M256&gt;0,NOT(ISNA(M256))),VLOOKUP(M256,'ESO dumped WayshrineInfo'!$K$3:$L$9999,2,FALSE),"")
),"")</f>
        <v>57</v>
      </c>
      <c r="AG256" t="str">
        <f>IF(AND(AF256&lt;&gt;"",ISNUMBER(AF256),NOT(ISNA(AF256))),VLOOKUP(AF256,'ESO zone constants'!$A$3:$D$9999,4,FALSE),"")</f>
        <v>Deshaan</v>
      </c>
      <c r="AH256" s="98" t="s">
        <v>3369</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5" t="s">
        <v>2673</v>
      </c>
      <c r="BA256" s="85"/>
      <c r="BB256" s="85"/>
      <c r="BC256" s="21" t="str">
        <f t="shared" si="23"/>
        <v>[300] = {wayshrines={198,198,198,}, dlcId=DLC_BASE_GAME</v>
      </c>
      <c r="BD256" s="21" t="str">
        <f t="shared" si="24"/>
        <v>, zoneIds={63,930,57}, veteran=false</v>
      </c>
      <c r="BE256" s="21" t="str">
        <f t="shared" si="25"/>
        <v>, setType=LIBSETS_SETTYPE_DUNGEON</v>
      </c>
      <c r="BF256" s="21" t="str">
        <f t="shared" si="27"/>
        <v>, isProcSetAllowedInPvP=1, dropMechanic={LIBSETS_DROP_MECHANIC_GROUP_DUNGEON_BOSS,LIBSETS_DROP_MECHANIC_GROUP_DUNGEON_BOSS,LIBSETS_DROP_MECHANIC_GROUP_DUNGEON_BOSS}</v>
      </c>
      <c r="BG256" s="21" t="str">
        <f t="shared" si="26"/>
        <v>}, --Netch\'s Touch / Berührung des Netch   [Darkshade Caverns I, Darkshade Caverns II, Deshaan]</v>
      </c>
    </row>
    <row r="257" spans="1:59" x14ac:dyDescent="0.25">
      <c r="A257" s="12">
        <v>301</v>
      </c>
      <c r="B257" t="s">
        <v>1121</v>
      </c>
      <c r="C257" t="s">
        <v>1122</v>
      </c>
      <c r="D257" s="3">
        <f t="shared" si="22"/>
        <v>301</v>
      </c>
      <c r="G257" s="8" t="s">
        <v>1478</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WayshrineInfo'!$K$3:$N$9999,4,FALSE),"")))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constants'!$B$4:$C$1003,2,FALSE),"")</f>
        <v>Included in base game</v>
      </c>
      <c r="V257" s="33" t="s">
        <v>3369</v>
      </c>
      <c r="Y257" s="65">
        <v>930</v>
      </c>
      <c r="Z257" s="3">
        <f>IF(AND(G257&lt;&gt;"LIBSETS_SETTYPE_BATTLEGROUND",G257&lt;&gt;"LIBSETS_SETTYPE_SPECIAL"),
IF(AND(Y257&lt;&gt;"",ISNUMBER(Y257),NOT(ISNA(Y257))),Y257,
   IF(AND(L257&lt;&gt;"",ISNUMBER(L257),L257&gt;0,NOT(ISNA(L257))),VLOOKUP(L257,'ESO dumped WayshrineInfo'!$K$3:$L$9999,2,FALSE),"")
),"")</f>
        <v>930</v>
      </c>
      <c r="AA257" t="str">
        <f>IF(AND(Z257&lt;&gt;"",ISNUMBER(Z257),NOT(ISNA(Z257))),VLOOKUP(Z257,'ESO zone constants'!$A$3:$D$9999,4,FALSE),"")</f>
        <v>Darkshade Caverns II</v>
      </c>
      <c r="AB257" s="33" t="s">
        <v>3369</v>
      </c>
      <c r="AC257" s="43"/>
      <c r="AD257" s="43"/>
      <c r="AE257" s="43"/>
      <c r="AF257" s="3">
        <f>IF(AND(G257&lt;&gt;"LIBSETS_SETTYPE_BATTLEGROUND",G257&lt;&gt;"LIBSETS_SETTYPE_SPECIAL"),
IF(AND(AE257&lt;&gt;"",ISNUMBER(AE257),NOT(ISNA(AE257))),AE257,
   IF(AND(M257&lt;&gt;"",ISNUMBER(M257),M257&gt;0,NOT(ISNA(M257))),VLOOKUP(M257,'ESO dumped WayshrineInfo'!$K$3:$L$9999,2,FALSE),"")
),"")</f>
        <v>57</v>
      </c>
      <c r="AG257" t="str">
        <f>IF(AND(AF257&lt;&gt;"",ISNUMBER(AF257),NOT(ISNA(AF257))),VLOOKUP(AF257,'ESO zone constants'!$A$3:$D$9999,4,FALSE),"")</f>
        <v>Deshaan</v>
      </c>
      <c r="AH257" s="98" t="s">
        <v>3369</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5" t="s">
        <v>2673</v>
      </c>
      <c r="BA257" s="85"/>
      <c r="BB257" s="85"/>
      <c r="BC257" s="21" t="str">
        <f t="shared" si="23"/>
        <v>[301] = {wayshrines={198,198,198,}, dlcId=DLC_BASE_GAME</v>
      </c>
      <c r="BD257" s="21" t="str">
        <f t="shared" si="24"/>
        <v>, zoneIds={63,930,57}, veteran=false</v>
      </c>
      <c r="BE257" s="21" t="str">
        <f t="shared" si="25"/>
        <v>, setType=LIBSETS_SETTYPE_DUNGEON</v>
      </c>
      <c r="BF257" s="21" t="str">
        <f t="shared" si="27"/>
        <v>, isProcSetAllowedInPvP=1, dropMechanic={LIBSETS_DROP_MECHANIC_GROUP_DUNGEON_BOSS,LIBSETS_DROP_MECHANIC_GROUP_DUNGEON_BOSS,LIBSETS_DROP_MECHANIC_GROUP_DUNGEON_BOSS}</v>
      </c>
      <c r="BG257" s="21" t="str">
        <f t="shared" si="26"/>
        <v>}, --Strength of the Automaton / Stärke des Automaten   [Darkshade Caverns I, Darkshade Caverns II, Deshaan]</v>
      </c>
    </row>
    <row r="258" spans="1:59" x14ac:dyDescent="0.25">
      <c r="A258" s="12">
        <v>302</v>
      </c>
      <c r="B258" t="s">
        <v>1123</v>
      </c>
      <c r="C258" t="s">
        <v>1123</v>
      </c>
      <c r="D258" s="3">
        <f t="shared" si="22"/>
        <v>302</v>
      </c>
      <c r="G258" s="8" t="s">
        <v>1478</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WayshrineInfo'!$K$3:$N$9999,4,FALSE),"")))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constants'!$B$4:$C$1003,2,FALSE),"")</f>
        <v>Included in base game</v>
      </c>
      <c r="V258" s="33" t="s">
        <v>3369</v>
      </c>
      <c r="Y258" s="65">
        <v>932</v>
      </c>
      <c r="Z258" s="3">
        <f>IF(AND(G258&lt;&gt;"LIBSETS_SETTYPE_BATTLEGROUND",G258&lt;&gt;"LIBSETS_SETTYPE_SPECIAL"),
IF(AND(Y258&lt;&gt;"",ISNUMBER(Y258),NOT(ISNA(Y258))),Y258,
   IF(AND(L258&lt;&gt;"",ISNUMBER(L258),L258&gt;0,NOT(ISNA(L258))),VLOOKUP(L258,'ESO dumped WayshrineInfo'!$K$3:$L$9999,2,FALSE),"")
),"")</f>
        <v>932</v>
      </c>
      <c r="AA258" t="str">
        <f>IF(AND(Z258&lt;&gt;"",ISNUMBER(Z258),NOT(ISNA(Z258))),VLOOKUP(Z258,'ESO zone constants'!$A$3:$D$9999,4,FALSE),"")</f>
        <v>Crypt of Hearts II</v>
      </c>
      <c r="AB258" s="33" t="s">
        <v>3369</v>
      </c>
      <c r="AC258" s="43"/>
      <c r="AD258" s="43"/>
      <c r="AE258" s="43"/>
      <c r="AF258" s="3">
        <f>IF(AND(G258&lt;&gt;"LIBSETS_SETTYPE_BATTLEGROUND",G258&lt;&gt;"LIBSETS_SETTYPE_SPECIAL"),
IF(AND(AE258&lt;&gt;"",ISNUMBER(AE258),NOT(ISNA(AE258))),AE258,
   IF(AND(M258&lt;&gt;"",ISNUMBER(M258),M258&gt;0,NOT(ISNA(M258))),VLOOKUP(M258,'ESO dumped WayshrineInfo'!$K$3:$L$9999,2,FALSE),"")
),"")</f>
        <v>20</v>
      </c>
      <c r="AG258" t="str">
        <f>IF(AND(AF258&lt;&gt;"",ISNUMBER(AF258),NOT(ISNA(AF258))),VLOOKUP(AF258,'ESO zone constants'!$A$3:$D$9999,4,FALSE),"")</f>
        <v>Rivenspire</v>
      </c>
      <c r="AH258" s="98" t="s">
        <v>3369</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5" t="s">
        <v>2673</v>
      </c>
      <c r="BA258" s="85"/>
      <c r="BB258" s="85"/>
      <c r="BC258" s="21" t="str">
        <f t="shared" si="23"/>
        <v>[302] = {wayshrines={190,190,190,}, dlcId=DLC_BASE_GAME</v>
      </c>
      <c r="BD258" s="21" t="str">
        <f t="shared" si="24"/>
        <v>, zoneIds={130,932,20}, veteran=false</v>
      </c>
      <c r="BE258" s="21" t="str">
        <f t="shared" si="25"/>
        <v>, setType=LIBSETS_SETTYPE_DUNGEON</v>
      </c>
      <c r="BF258" s="21" t="str">
        <f t="shared" si="27"/>
        <v>, isProcSetAllowedInPvP=1, dropMechanic={LIBSETS_DROP_MECHANIC_GROUP_DUNGEON_BOSS,LIBSETS_DROP_MECHANIC_GROUP_DUNGEON_BOSS,LIBSETS_DROP_MECHANIC_GROUP_DUNGEON_BOSS}</v>
      </c>
      <c r="BG258" s="21" t="str">
        <f t="shared" si="26"/>
        <v>}, --Leviathan / Leviathan   [Crypt of Hearts I, Crypt of Hearts II, Rivenspire]</v>
      </c>
    </row>
    <row r="259" spans="1:59" x14ac:dyDescent="0.25">
      <c r="A259" s="12">
        <v>303</v>
      </c>
      <c r="B259" t="s">
        <v>1124</v>
      </c>
      <c r="C259" t="s">
        <v>2619</v>
      </c>
      <c r="D259" s="3">
        <f t="shared" ref="D259:D322" si="28">A259</f>
        <v>303</v>
      </c>
      <c r="G259" s="8" t="s">
        <v>1478</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WayshrineInfo'!$K$3:$N$9999,4,FALSE),"")))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constants'!$B$4:$C$1003,2,FALSE),"")</f>
        <v>Included in base game</v>
      </c>
      <c r="V259" s="33" t="s">
        <v>3369</v>
      </c>
      <c r="Y259" s="65"/>
      <c r="Z259" s="3">
        <f>IF(AND(G259&lt;&gt;"LIBSETS_SETTYPE_BATTLEGROUND",G259&lt;&gt;"LIBSETS_SETTYPE_SPECIAL"),
IF(AND(Y259&lt;&gt;"",ISNUMBER(Y259),NOT(ISNA(Y259))),Y259,
   IF(AND(L259&lt;&gt;"",ISNUMBER(L259),L259&gt;0,NOT(ISNA(L259))),VLOOKUP(L259,'ESO dumped WayshrineInfo'!$K$3:$L$9999,2,FALSE),"")
),"")</f>
        <v>117</v>
      </c>
      <c r="AA259" t="str">
        <f>IF(AND(Z259&lt;&gt;"",ISNUMBER(Z259),NOT(ISNA(Z259))),VLOOKUP(Z259,'ESO zone constants'!$A$3:$D$9999,4,FALSE),"")</f>
        <v>Shadowfen</v>
      </c>
      <c r="AB259" s="33" t="s">
        <v>3369</v>
      </c>
      <c r="AC259" s="43"/>
      <c r="AD259" s="43"/>
      <c r="AE259" s="43"/>
      <c r="AF259" s="3">
        <f>IF(AND(G259&lt;&gt;"LIBSETS_SETTYPE_BATTLEGROUND",G259&lt;&gt;"LIBSETS_SETTYPE_SPECIAL"),
IF(AND(AE259&lt;&gt;"",ISNUMBER(AE259),NOT(ISNA(AE259))),AE259,
   IF(AND(M259&lt;&gt;"",ISNUMBER(M259),M259&gt;0,NOT(ISNA(M259))),VLOOKUP(M259,'ESO dumped WayshrineInfo'!$K$3:$L$9999,2,FALSE),"")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5" t="s">
        <v>2672</v>
      </c>
      <c r="BA259" s="85"/>
      <c r="BB259" s="85"/>
      <c r="BC259" s="21" t="str">
        <f t="shared" ref="BC259:BC322" si="29">IF(A259="???","--","")&amp;IF(F259&lt;&gt;"Not in the game (anymore)",IF(A259&lt;&gt;"",CONCATENATE("[",A259,"] = {wayshrines={")&amp;IF(K259&lt;&gt;"",CONCATENATE(K259,","),"")&amp;IF(L259&lt;&gt;"",CONCATENATE(L259,","),"")&amp;IF(M259&lt;&gt;"",CONCATENATE(M259,","),"")&amp;CONCATENATE("}")&amp;IF(VALUE(N259)&gt;0,CONCATENATE(", traitsNeeded=",N259),"")&amp;CONCATENATE(", dlcId=",IF(T259&lt;&gt;"",T259,"DLC_BASE_GAME")),""),"")</f>
        <v>[303] = {wayshrines={192,192,192,}, dlcId=DLC_BASE_GAME</v>
      </c>
      <c r="BD259" s="21" t="str">
        <f t="shared" ref="BD259:BD322" si="30">IF(F259&lt;&gt;"Not in the game (anymore)",IF(A259&lt;&gt;"",IF(Q259&lt;&gt;"",CONCATENATE(", zoneIds={",Q259),"")&amp;IF(Z259&lt;&gt;"",CONCATENATE(",",Z259),"")&amp;IF(AF259&lt;&gt;"",CONCATENATE(",",AF259),"")&amp;IF(AK259&lt;&gt;"",CONCATENATE(",",AK259),"")&amp;IF(AP259&lt;&gt;"",CONCATENATE(",",AP259),"")&amp;IF(AU259&lt;&gt;"",CONCATENATE(",",AU259),"")&amp;IF(Q259&lt;&gt;"",CONCATENATE("}",""),"")&amp;IF(OR(I259="true",I259="false",I259&lt;&gt;""), CONCATENATE(", veteran=", I259), ""),""),"")</f>
        <v>, zoneIds={148,117,117}, veteran=false</v>
      </c>
      <c r="BE259" s="21" t="str">
        <f t="shared" ref="BE259:BE322" si="31">IF(F259&lt;&gt;"Not in the game (anymore)",IF(A259&lt;&gt;"",", setType="&amp;G259,"")&amp;IF(J259="true",", multiTrialSet=true",""),"")
&amp; IF(AND(H259&lt;&gt;"",ISNUMBER(H259)),", undauntedChestId=" &amp; H259,"")</f>
        <v>, setType=LIBSETS_SETTYPE_DUNGEON</v>
      </c>
      <c r="BF259" s="21" t="str">
        <f t="shared" si="27"/>
        <v>, dropMechanic={LIBSETS_DROP_MECHANIC_GROUP_DUNGEON_BOSS,LIBSETS_DROP_MECHANIC_GROUP_DUNGEON_BOSS}</v>
      </c>
      <c r="BG259" s="21" t="str">
        <f t="shared" ref="BG259:BG322" si="32">IF(F259&lt;&gt;"Not in the game (anymore)",
IF(OR(BA259&lt;&gt;"",BB259&lt;&gt;""),", addTooltip={" &amp; IF(BA259&lt;&gt;"","['en']='"&amp; BA259 &amp; "',","")  &amp; IF(AND(BA259&lt;&gt;"",BA259&lt;&gt;BB259), IF(BB259&lt;&gt;"","['de']='"&amp; BB259 &amp; "',",""),"") &amp; "},","")
&amp; "},"
&amp; IF(C259&lt;&gt;"",CONCATENATE(" --",C259," / ",B259,"   [",IF(R259&lt;&gt;"",R259,""),IF(AA259&lt;&gt;"",", "&amp;AA259,""),IF(AG259&lt;&gt;"",", "&amp;AG259,""),IF(AL259&lt;&gt;"",", "&amp;AL259,""),IF(AQ259&lt;&gt;"",", "&amp;AQ259,""),IF(AV259&lt;&gt;"",", "&amp;AV259,""),"]")),"")</f>
        <v>}, --Lamia\'s Song / Lied der Lamie   [Arx Corinium, Shadowfen, Shadowfen]</v>
      </c>
    </row>
    <row r="260" spans="1:59" x14ac:dyDescent="0.25">
      <c r="A260" s="12">
        <v>304</v>
      </c>
      <c r="B260" t="s">
        <v>1125</v>
      </c>
      <c r="C260" t="s">
        <v>1126</v>
      </c>
      <c r="D260" s="3">
        <f t="shared" si="28"/>
        <v>304</v>
      </c>
      <c r="G260" s="8" t="s">
        <v>1478</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WayshrineInfo'!$K$3:$N$9999,4,FALSE),"")))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constants'!$B$4:$C$1003,2,FALSE),"")</f>
        <v>Included in base game</v>
      </c>
      <c r="V260" s="33" t="s">
        <v>3369</v>
      </c>
      <c r="Y260" s="65"/>
      <c r="Z260" s="3">
        <f>IF(AND(G260&lt;&gt;"LIBSETS_SETTYPE_BATTLEGROUND",G260&lt;&gt;"LIBSETS_SETTYPE_SPECIAL"),
IF(AND(Y260&lt;&gt;"",ISNUMBER(Y260),NOT(ISNA(Y260))),Y260,
   IF(AND(L260&lt;&gt;"",ISNUMBER(L260),L260&gt;0,NOT(ISNA(L260))),VLOOKUP(L260,'ESO dumped WayshrineInfo'!$K$3:$L$9999,2,FALSE),"")
),"")</f>
        <v>117</v>
      </c>
      <c r="AA260" t="str">
        <f>IF(AND(Z260&lt;&gt;"",ISNUMBER(Z260),NOT(ISNA(Z260))),VLOOKUP(Z260,'ESO zone constants'!$A$3:$D$9999,4,FALSE),"")</f>
        <v>Shadowfen</v>
      </c>
      <c r="AB260" s="33" t="s">
        <v>3369</v>
      </c>
      <c r="AC260" s="43"/>
      <c r="AD260" s="43"/>
      <c r="AE260" s="43"/>
      <c r="AF260" s="3">
        <f>IF(AND(G260&lt;&gt;"LIBSETS_SETTYPE_BATTLEGROUND",G260&lt;&gt;"LIBSETS_SETTYPE_SPECIAL"),
IF(AND(AE260&lt;&gt;"",ISNUMBER(AE260),NOT(ISNA(AE260))),AE260,
   IF(AND(M260&lt;&gt;"",ISNUMBER(M260),M260&gt;0,NOT(ISNA(M260))),VLOOKUP(M260,'ESO dumped WayshrineInfo'!$K$3:$L$9999,2,FALSE),"")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5" t="s">
        <v>2672</v>
      </c>
      <c r="BA260" s="85"/>
      <c r="BB260" s="85"/>
      <c r="BC260" s="21" t="str">
        <f t="shared" si="29"/>
        <v>[304] = {wayshrines={192,192,192,}, dlcId=DLC_BASE_GAME</v>
      </c>
      <c r="BD260" s="21" t="str">
        <f t="shared" si="30"/>
        <v>, zoneIds={148,117,117}, veteran=false</v>
      </c>
      <c r="BE260" s="21" t="str">
        <f t="shared" si="31"/>
        <v>, setType=LIBSETS_SETTYPE_DUNGEON</v>
      </c>
      <c r="BF260" s="21" t="str">
        <f t="shared" si="27"/>
        <v>, dropMechanic={LIBSETS_DROP_MECHANIC_GROUP_DUNGEON_BOSS,LIBSETS_DROP_MECHANIC_GROUP_DUNGEON_BOSS}</v>
      </c>
      <c r="BG260" s="21" t="str">
        <f t="shared" si="32"/>
        <v>}, --Medusa / Versteinernder Blick   [Arx Corinium, Shadowfen, Shadowfen]</v>
      </c>
    </row>
    <row r="261" spans="1:59" x14ac:dyDescent="0.25">
      <c r="A261" s="12">
        <v>305</v>
      </c>
      <c r="B261" t="s">
        <v>1127</v>
      </c>
      <c r="C261" t="s">
        <v>1128</v>
      </c>
      <c r="D261" s="3">
        <f t="shared" si="28"/>
        <v>305</v>
      </c>
      <c r="G261" s="8" t="s">
        <v>1478</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WayshrineInfo'!$K$3:$N$9999,4,FALSE),"")))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constants'!$B$4:$C$1003,2,FALSE),"")</f>
        <v>Included in base game</v>
      </c>
      <c r="V261" s="33" t="s">
        <v>3369</v>
      </c>
      <c r="Y261" s="65"/>
      <c r="Z261" s="3">
        <f>IF(AND(G261&lt;&gt;"LIBSETS_SETTYPE_BATTLEGROUND",G261&lt;&gt;"LIBSETS_SETTYPE_SPECIAL"),
IF(AND(Y261&lt;&gt;"",ISNUMBER(Y261),NOT(ISNA(Y261))),Y261,
   IF(AND(L261&lt;&gt;"",ISNUMBER(L261),L261&gt;0,NOT(ISNA(L261))),VLOOKUP(L261,'ESO dumped WayshrineInfo'!$K$3:$L$9999,2,FALSE),"")
),"")</f>
        <v>104</v>
      </c>
      <c r="AA261" t="str">
        <f>IF(AND(Z261&lt;&gt;"",ISNUMBER(Z261),NOT(ISNA(Z261))),VLOOKUP(Z261,'ESO zone constants'!$A$3:$D$9999,4,FALSE),"")</f>
        <v>Alik'r Desert</v>
      </c>
      <c r="AB261" s="33" t="s">
        <v>3369</v>
      </c>
      <c r="AC261" s="43"/>
      <c r="AD261" s="43"/>
      <c r="AE261" s="43"/>
      <c r="AF261" s="3">
        <f>IF(AND(G261&lt;&gt;"LIBSETS_SETTYPE_BATTLEGROUND",G261&lt;&gt;"LIBSETS_SETTYPE_SPECIAL"),
IF(AND(AE261&lt;&gt;"",ISNUMBER(AE261),NOT(ISNA(AE261))),AE261,
   IF(AND(M261&lt;&gt;"",ISNUMBER(M261),M261&gt;0,NOT(ISNA(M261))),VLOOKUP(M261,'ESO dumped WayshrineInfo'!$K$3:$L$9999,2,FALSE),"")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5" t="s">
        <v>2672</v>
      </c>
      <c r="BA261" s="85"/>
      <c r="BB261" s="85"/>
      <c r="BC261" s="21" t="str">
        <f t="shared" si="29"/>
        <v>[305] = {wayshrines={196,196,196,}, dlcId=DLC_BASE_GAME</v>
      </c>
      <c r="BD261" s="21" t="str">
        <f t="shared" si="30"/>
        <v>, zoneIds={22,104,104}, veteran=false</v>
      </c>
      <c r="BE261" s="21" t="str">
        <f t="shared" si="31"/>
        <v>, setType=LIBSETS_SETTYPE_DUNGEON</v>
      </c>
      <c r="BF261" s="21" t="str">
        <f t="shared" si="27"/>
        <v>, dropMechanic={LIBSETS_DROP_MECHANIC_GROUP_DUNGEON_BOSS,LIBSETS_DROP_MECHANIC_GROUP_DUNGEON_BOSS}</v>
      </c>
      <c r="BG261" s="21" t="str">
        <f t="shared" si="32"/>
        <v>}, --Treasure Hunter / Schatzjäger   [Volenfell, Alik'r Desert, Alik'r Desert]</v>
      </c>
    </row>
    <row r="262" spans="1:59" x14ac:dyDescent="0.25">
      <c r="A262" s="12">
        <v>307</v>
      </c>
      <c r="B262" t="s">
        <v>1129</v>
      </c>
      <c r="C262" t="s">
        <v>1130</v>
      </c>
      <c r="D262" s="3">
        <f t="shared" si="28"/>
        <v>307</v>
      </c>
      <c r="G262" s="8" t="s">
        <v>1478</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WayshrineInfo'!$K$3:$N$9999,4,FALSE),"")))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constants'!$B$4:$C$1003,2,FALSE),"")</f>
        <v>Included in base game</v>
      </c>
      <c r="V262" s="33" t="s">
        <v>3369</v>
      </c>
      <c r="Y262" s="65"/>
      <c r="Z262" s="3">
        <f>IF(AND(G262&lt;&gt;"LIBSETS_SETTYPE_BATTLEGROUND",G262&lt;&gt;"LIBSETS_SETTYPE_SPECIAL"),
IF(AND(Y262&lt;&gt;"",ISNUMBER(Y262),NOT(ISNA(Y262))),Y262,
   IF(AND(L262&lt;&gt;"",ISNUMBER(L262),L262&gt;0,NOT(ISNA(L262))),VLOOKUP(L262,'ESO dumped WayshrineInfo'!$K$3:$L$9999,2,FALSE),"")
),"")</f>
        <v>101</v>
      </c>
      <c r="AA262" t="str">
        <f>IF(AND(Z262&lt;&gt;"",ISNUMBER(Z262),NOT(ISNA(Z262))),VLOOKUP(Z262,'ESO zone constants'!$A$3:$D$9999,4,FALSE),"")</f>
        <v>Eastmarch</v>
      </c>
      <c r="AB262" s="33" t="s">
        <v>3369</v>
      </c>
      <c r="AC262" s="43"/>
      <c r="AD262" s="43"/>
      <c r="AE262" s="43"/>
      <c r="AF262" s="3">
        <f>IF(AND(G262&lt;&gt;"LIBSETS_SETTYPE_BATTLEGROUND",G262&lt;&gt;"LIBSETS_SETTYPE_SPECIAL"),
IF(AND(AE262&lt;&gt;"",ISNUMBER(AE262),NOT(ISNA(AE262))),AE262,
   IF(AND(M262&lt;&gt;"",ISNUMBER(M262),M262&gt;0,NOT(ISNA(M262))),VLOOKUP(M262,'ESO dumped WayshrineInfo'!$K$3:$L$9999,2,FALSE),"")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5" t="s">
        <v>2673</v>
      </c>
      <c r="BA262" s="85"/>
      <c r="BB262" s="85"/>
      <c r="BC262" s="21" t="str">
        <f t="shared" si="29"/>
        <v>[307] = {wayshrines={195,195,195,}, dlcId=DLC_BASE_GAME</v>
      </c>
      <c r="BD262" s="21" t="str">
        <f t="shared" si="30"/>
        <v>, zoneIds={449,101,101}, veteran=false</v>
      </c>
      <c r="BE262" s="21" t="str">
        <f t="shared" si="31"/>
        <v>, setType=LIBSETS_SETTYPE_DUNGEON</v>
      </c>
      <c r="BF262" s="21" t="str">
        <f t="shared" si="27"/>
        <v>, isProcSetAllowedInPvP=1, dropMechanic={LIBSETS_DROP_MECHANIC_GROUP_DUNGEON_BOSS,LIBSETS_DROP_MECHANIC_GROUP_DUNGEON_BOSS}</v>
      </c>
      <c r="BG262" s="21" t="str">
        <f t="shared" si="32"/>
        <v>}, --Draugr Hulk / Schwerfälliger Draugr   [Direfrost Keep, Eastmarch, Eastmarch]</v>
      </c>
    </row>
    <row r="263" spans="1:59" x14ac:dyDescent="0.25">
      <c r="A263" s="12">
        <v>308</v>
      </c>
      <c r="B263" t="s">
        <v>1131</v>
      </c>
      <c r="C263" t="s">
        <v>2620</v>
      </c>
      <c r="D263" s="3">
        <f t="shared" si="28"/>
        <v>308</v>
      </c>
      <c r="E263" s="42"/>
      <c r="G263" s="8" t="s">
        <v>1478</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WayshrineInfo'!$K$3:$N$9999,4,FALSE),"")))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constants'!$B$4:$C$1003,2,FALSE),"")</f>
        <v>Included in base game</v>
      </c>
      <c r="V263" s="33" t="s">
        <v>3369</v>
      </c>
      <c r="Y263" s="65"/>
      <c r="Z263" s="3">
        <f>IF(AND(G263&lt;&gt;"LIBSETS_SETTYPE_BATTLEGROUND",G263&lt;&gt;"LIBSETS_SETTYPE_SPECIAL"),
IF(AND(Y263&lt;&gt;"",ISNUMBER(Y263),NOT(ISNA(Y263))),Y263,
   IF(AND(L263&lt;&gt;"",ISNUMBER(L263),L263&gt;0,NOT(ISNA(L263))),VLOOKUP(L263,'ESO dumped WayshrineInfo'!$K$3:$L$9999,2,FALSE),"")
),"")</f>
        <v>92</v>
      </c>
      <c r="AA263" t="str">
        <f>IF(AND(Z263&lt;&gt;"",ISNUMBER(Z263),NOT(ISNA(Z263))),VLOOKUP(Z263,'ESO zone constants'!$A$3:$D$9999,4,FALSE),"")</f>
        <v>Bangkorai</v>
      </c>
      <c r="AB263" s="33" t="s">
        <v>3369</v>
      </c>
      <c r="AC263" s="43"/>
      <c r="AD263" s="43"/>
      <c r="AE263" s="43"/>
      <c r="AF263" s="3">
        <f>IF(AND(G263&lt;&gt;"LIBSETS_SETTYPE_BATTLEGROUND",G263&lt;&gt;"LIBSETS_SETTYPE_SPECIAL"),
IF(AND(AE263&lt;&gt;"",ISNUMBER(AE263),NOT(ISNA(AE263))),AE263,
   IF(AND(M263&lt;&gt;"",ISNUMBER(M263),M263&gt;0,NOT(ISNA(M263))),VLOOKUP(M263,'ESO dumped WayshrineInfo'!$K$3:$L$9999,2,FALSE),"")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5" t="s">
        <v>2672</v>
      </c>
      <c r="BA263" s="85"/>
      <c r="BB263" s="85"/>
      <c r="BC263" s="21" t="str">
        <f t="shared" si="29"/>
        <v>[308] = {wayshrines={186,186,186,}, dlcId=DLC_BASE_GAME</v>
      </c>
      <c r="BD263" s="21" t="str">
        <f t="shared" si="30"/>
        <v>, zoneIds={38,92,92}, veteran=false</v>
      </c>
      <c r="BE263" s="21" t="str">
        <f t="shared" si="31"/>
        <v>, setType=LIBSETS_SETTYPE_DUNGEON</v>
      </c>
      <c r="BF263" s="21" t="str">
        <f t="shared" si="27"/>
        <v>, dropMechanic={LIBSETS_DROP_MECHANIC_GROUP_DUNGEON_BOSS,LIBSETS_DROP_MECHANIC_GROUP_DUNGEON_BOSS}</v>
      </c>
      <c r="BG263" s="21" t="str">
        <f t="shared" si="32"/>
        <v>}, --Bone Pirate\'s Tatters / Lumpen des Knochenpiraten   [Blackheart Haven, Bangkorai, Bangkorai]</v>
      </c>
    </row>
    <row r="264" spans="1:59" x14ac:dyDescent="0.25">
      <c r="A264" s="12">
        <v>309</v>
      </c>
      <c r="B264" t="s">
        <v>1132</v>
      </c>
      <c r="C264" t="s">
        <v>2621</v>
      </c>
      <c r="D264" s="3">
        <f t="shared" si="28"/>
        <v>309</v>
      </c>
      <c r="E264" s="42"/>
      <c r="G264" s="8" t="s">
        <v>1478</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WayshrineInfo'!$K$3:$N$9999,4,FALSE),"")))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constants'!$B$4:$C$1003,2,FALSE),"")</f>
        <v>Included in base game</v>
      </c>
      <c r="V264" s="33" t="s">
        <v>3369</v>
      </c>
      <c r="Y264" s="65"/>
      <c r="Z264" s="3">
        <f>IF(AND(G264&lt;&gt;"LIBSETS_SETTYPE_BATTLEGROUND",G264&lt;&gt;"LIBSETS_SETTYPE_SPECIAL"),
IF(AND(Y264&lt;&gt;"",ISNUMBER(Y264),NOT(ISNA(Y264))),Y264,
   IF(AND(L264&lt;&gt;"",ISNUMBER(L264),L264&gt;0,NOT(ISNA(L264))),VLOOKUP(L264,'ESO dumped WayshrineInfo'!$K$3:$L$9999,2,FALSE),"")
),"")</f>
        <v>92</v>
      </c>
      <c r="AA264" t="str">
        <f>IF(AND(Z264&lt;&gt;"",ISNUMBER(Z264),NOT(ISNA(Z264))),VLOOKUP(Z264,'ESO zone constants'!$A$3:$D$9999,4,FALSE),"")</f>
        <v>Bangkorai</v>
      </c>
      <c r="AB264" s="33" t="s">
        <v>3369</v>
      </c>
      <c r="AC264" s="43"/>
      <c r="AD264" s="43"/>
      <c r="AE264" s="43"/>
      <c r="AF264" s="3">
        <f>IF(AND(G264&lt;&gt;"LIBSETS_SETTYPE_BATTLEGROUND",G264&lt;&gt;"LIBSETS_SETTYPE_SPECIAL"),
IF(AND(AE264&lt;&gt;"",ISNUMBER(AE264),NOT(ISNA(AE264))),AE264,
   IF(AND(M264&lt;&gt;"",ISNUMBER(M264),M264&gt;0,NOT(ISNA(M264))),VLOOKUP(M264,'ESO dumped WayshrineInfo'!$K$3:$L$9999,2,FALSE),"")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5" t="s">
        <v>2672</v>
      </c>
      <c r="BA264" s="85"/>
      <c r="BB264" s="85"/>
      <c r="BC264" s="21" t="str">
        <f t="shared" si="29"/>
        <v>[309] = {wayshrines={186,186,186,}, dlcId=DLC_BASE_GAME</v>
      </c>
      <c r="BD264" s="21" t="str">
        <f t="shared" si="30"/>
        <v>, zoneIds={38,92,92}, veteran=false</v>
      </c>
      <c r="BE264" s="21" t="str">
        <f t="shared" si="31"/>
        <v>, setType=LIBSETS_SETTYPE_DUNGEON</v>
      </c>
      <c r="BF264" s="21" t="str">
        <f t="shared" si="27"/>
        <v>, dropMechanic={LIBSETS_DROP_MECHANIC_GROUP_DUNGEON_BOSS,LIBSETS_DROP_MECHANIC_GROUP_DUNGEON_BOSS}</v>
      </c>
      <c r="BG264" s="21" t="str">
        <f t="shared" si="32"/>
        <v>}, --Knight-errant\'s Mail / Platten des Wanderritters   [Blackheart Haven, Bangkorai, Bangkorai]</v>
      </c>
    </row>
    <row r="265" spans="1:59" x14ac:dyDescent="0.25">
      <c r="A265" s="12">
        <v>310</v>
      </c>
      <c r="B265" t="s">
        <v>1133</v>
      </c>
      <c r="C265" t="s">
        <v>1134</v>
      </c>
      <c r="D265" s="3">
        <f t="shared" si="28"/>
        <v>310</v>
      </c>
      <c r="E265" s="42"/>
      <c r="G265" s="8" t="s">
        <v>1478</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WayshrineInfo'!$K$3:$N$9999,4,FALSE),"")))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constants'!$B$4:$C$1003,2,FALSE),"")</f>
        <v>Included in base game</v>
      </c>
      <c r="V265" s="33" t="s">
        <v>3369</v>
      </c>
      <c r="Y265" s="65"/>
      <c r="Z265" s="3">
        <f>IF(AND(G265&lt;&gt;"LIBSETS_SETTYPE_BATTLEGROUND",G265&lt;&gt;"LIBSETS_SETTYPE_SPECIAL"),
IF(AND(Y265&lt;&gt;"",ISNUMBER(Y265),NOT(ISNA(Y265))),Y265,
   IF(AND(L265&lt;&gt;"",ISNUMBER(L265),L265&gt;0,NOT(ISNA(L265))),VLOOKUP(L265,'ESO dumped WayshrineInfo'!$K$3:$L$9999,2,FALSE),"")
),"")</f>
        <v>103</v>
      </c>
      <c r="AA265" t="str">
        <f>IF(AND(Z265&lt;&gt;"",ISNUMBER(Z265),NOT(ISNA(Z265))),VLOOKUP(Z265,'ESO zone constants'!$A$3:$D$9999,4,FALSE),"")</f>
        <v>The Rift</v>
      </c>
      <c r="AB265" s="33" t="s">
        <v>3369</v>
      </c>
      <c r="AC265" s="43"/>
      <c r="AD265" s="43"/>
      <c r="AE265" s="43"/>
      <c r="AF265" s="3">
        <f>IF(AND(G265&lt;&gt;"LIBSETS_SETTYPE_BATTLEGROUND",G265&lt;&gt;"LIBSETS_SETTYPE_SPECIAL"),
IF(AND(AE265&lt;&gt;"",ISNUMBER(AE265),NOT(ISNA(AE265))),AE265,
   IF(AND(M265&lt;&gt;"",ISNUMBER(M265),M265&gt;0,NOT(ISNA(M265))),VLOOKUP(M265,'ESO dumped WayshrineInfo'!$K$3:$L$9999,2,FALSE),"")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5" t="s">
        <v>2673</v>
      </c>
      <c r="BA265" s="85"/>
      <c r="BB265" s="85"/>
      <c r="BC265" s="21" t="str">
        <f t="shared" si="29"/>
        <v>[310] = {wayshrines={187,187,187,}, dlcId=DLC_BASE_GAME</v>
      </c>
      <c r="BD265" s="21" t="str">
        <f t="shared" si="30"/>
        <v>, zoneIds={64,103,103}, veteran=false</v>
      </c>
      <c r="BE265" s="21" t="str">
        <f t="shared" si="31"/>
        <v>, setType=LIBSETS_SETTYPE_DUNGEON</v>
      </c>
      <c r="BF265" s="21" t="str">
        <f t="shared" si="27"/>
        <v>, isProcSetAllowedInPvP=1, dropMechanic={LIBSETS_DROP_MECHANIC_GROUP_DUNGEON_BOSS,LIBSETS_DROP_MECHANIC_GROUP_DUNGEON_BOSS}</v>
      </c>
      <c r="BG265" s="21" t="str">
        <f t="shared" si="32"/>
        <v>}, --Sword Dancer / Schwerttänzer   [Blessed Crucible, The Rift, The Rift]</v>
      </c>
    </row>
    <row r="266" spans="1:59" x14ac:dyDescent="0.25">
      <c r="A266" s="12">
        <v>311</v>
      </c>
      <c r="B266" t="s">
        <v>1135</v>
      </c>
      <c r="C266" t="s">
        <v>1136</v>
      </c>
      <c r="D266" s="3">
        <f t="shared" si="28"/>
        <v>311</v>
      </c>
      <c r="G266" s="8" t="s">
        <v>1478</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WayshrineInfo'!$K$3:$N$9999,4,FALSE),"")))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constants'!$B$4:$C$1003,2,FALSE),"")</f>
        <v>Included in base game</v>
      </c>
      <c r="V266" s="33" t="s">
        <v>3369</v>
      </c>
      <c r="Y266" s="65"/>
      <c r="Z266" s="3">
        <f>IF(AND(G266&lt;&gt;"LIBSETS_SETTYPE_BATTLEGROUND",G266&lt;&gt;"LIBSETS_SETTYPE_SPECIAL"),
IF(AND(Y266&lt;&gt;"",ISNUMBER(Y266),NOT(ISNA(Y266))),Y266,
   IF(AND(L266&lt;&gt;"",ISNUMBER(L266),L266&gt;0,NOT(ISNA(L266))),VLOOKUP(L266,'ESO dumped WayshrineInfo'!$K$3:$L$9999,2,FALSE),"")
),"")</f>
        <v>347</v>
      </c>
      <c r="AA266" t="str">
        <f>IF(AND(Z266&lt;&gt;"",ISNUMBER(Z266),NOT(ISNA(Z266))),VLOOKUP(Z266,'ESO zone constants'!$A$3:$D$9999,4,FALSE),"")</f>
        <v>Coldharbour</v>
      </c>
      <c r="AB266" s="33" t="s">
        <v>3369</v>
      </c>
      <c r="AC266" s="43"/>
      <c r="AD266" s="43"/>
      <c r="AE266" s="43"/>
      <c r="AF266" s="3">
        <f>IF(AND(G266&lt;&gt;"LIBSETS_SETTYPE_BATTLEGROUND",G266&lt;&gt;"LIBSETS_SETTYPE_SPECIAL"),
IF(AND(AE266&lt;&gt;"",ISNUMBER(AE266),NOT(ISNA(AE266))),AE266,
   IF(AND(M266&lt;&gt;"",ISNUMBER(M266),M266&gt;0,NOT(ISNA(M266))),VLOOKUP(M266,'ESO dumped WayshrineInfo'!$K$3:$L$9999,2,FALSE),"")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5" t="s">
        <v>2672</v>
      </c>
      <c r="BA266" s="85"/>
      <c r="BB266" s="85"/>
      <c r="BC266" s="21" t="str">
        <f t="shared" si="29"/>
        <v>[311] = {wayshrines={184,184,184,}, dlcId=DLC_BASE_GAME</v>
      </c>
      <c r="BD266" s="21" t="str">
        <f t="shared" si="30"/>
        <v>, zoneIds={11,347,347}, veteran=false</v>
      </c>
      <c r="BE266" s="21" t="str">
        <f t="shared" si="31"/>
        <v>, setType=LIBSETS_SETTYPE_DUNGEON</v>
      </c>
      <c r="BF266" s="21" t="str">
        <f t="shared" si="27"/>
        <v>, dropMechanic={LIBSETS_DROP_MECHANIC_GROUP_DUNGEON_BOSS,LIBSETS_DROP_MECHANIC_GROUP_DUNGEON_BOSS}</v>
      </c>
      <c r="BG266" s="21" t="str">
        <f t="shared" si="32"/>
        <v>}, --Rattlecage / Klapperkäfig   [Vaults of Madness, Coldharbour, Coldharbour]</v>
      </c>
    </row>
    <row r="267" spans="1:59" x14ac:dyDescent="0.25">
      <c r="A267" s="12">
        <v>313</v>
      </c>
      <c r="B267" t="s">
        <v>1137</v>
      </c>
      <c r="C267" t="s">
        <v>1138</v>
      </c>
      <c r="D267" s="3">
        <f t="shared" si="28"/>
        <v>313</v>
      </c>
      <c r="G267" s="8" t="s">
        <v>1473</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WayshrineInfo'!$K$3:$N$9999,4,FALSE),"")))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constants'!$B$4:$C$1003,2,FALSE),"")</f>
        <v>Included in base game</v>
      </c>
      <c r="V267" s="33" t="s">
        <v>1557</v>
      </c>
      <c r="Y267" s="65"/>
      <c r="Z267" s="3">
        <f>IF(AND(G267&lt;&gt;"LIBSETS_SETTYPE_BATTLEGROUND",G267&lt;&gt;"LIBSETS_SETTYPE_SPECIAL"),
IF(AND(Y267&lt;&gt;"",ISNUMBER(Y267),NOT(ISNA(Y267))),Y267,
   IF(AND(L267&lt;&gt;"",ISNUMBER(L267),L267&gt;0,NOT(ISNA(L267))),VLOOKUP(L267,'ESO dumped WayshrineInfo'!$K$3:$L$9999,2,FALSE),"")
),"")</f>
        <v>888</v>
      </c>
      <c r="AA267" t="str">
        <f>IF(AND(Z267&lt;&gt;"",ISNUMBER(Z267),NOT(ISNA(Z267))),VLOOKUP(Z267,'ESO zone constants'!$A$3:$D$9999,4,FALSE),"")</f>
        <v>Craglorn</v>
      </c>
      <c r="AB267" s="33" t="s">
        <v>1557</v>
      </c>
      <c r="AC267" s="3" t="str">
        <f>IF(AB267&lt;&gt;"",IF(AB267&lt;&gt;"LIBSETS_DROP_MECHANIC_MONSTER_NAME",VLOOKUP(AB267,'LibSets constants'!$I$4:$L$1003,3,FALSE),""),"")</f>
        <v>Arena stage chest</v>
      </c>
      <c r="AD267" s="3" t="str">
        <f>IF(AB267&lt;&gt;"",IF(AB267&lt;&gt;"LIBSETS_DROP_MECHANIC_MONSTER_NAME",VLOOKUP(AB267,'LibSets constants'!$I$4:$L$1003,4,FALSE),""),"")</f>
        <v>Arena-Phasen Schatztruhe</v>
      </c>
      <c r="AF267" s="3">
        <f>IF(AND(G267&lt;&gt;"LIBSETS_SETTYPE_BATTLEGROUND",G267&lt;&gt;"LIBSETS_SETTYPE_SPECIAL"),
IF(AND(AE267&lt;&gt;"",ISNUMBER(AE267),NOT(ISNA(AE267))),AE267,
   IF(AND(M267&lt;&gt;"",ISNUMBER(M267),M267&gt;0,NOT(ISNA(M267))),VLOOKUP(M267,'ESO dumped WayshrineInfo'!$K$3:$L$9999,2,FALSE),"")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5" t="s">
        <v>2672</v>
      </c>
      <c r="BA267" s="85"/>
      <c r="BB267" s="85"/>
      <c r="BC267" s="21" t="str">
        <f t="shared" si="29"/>
        <v>[313] = {wayshrines={270,270,270,}, dlcId=DLC_BASE_GAME</v>
      </c>
      <c r="BD267" s="21" t="str">
        <f t="shared" si="30"/>
        <v>, zoneIds={635,888,888}, veteran=false</v>
      </c>
      <c r="BE267" s="21" t="str">
        <f t="shared" si="31"/>
        <v>, setType=LIBSETS_SETTYPE_ARENA</v>
      </c>
      <c r="BF267" s="21" t="str">
        <f t="shared" si="27"/>
        <v>, dropMechanic={LIBSETS_DROP_MECHANIC_ARENA_STAGE_CHEST,LIBSETS_DROP_MECHANIC_ARENA_STAGE_CHEST}, dropMechanicDropLocationNames={['en']={'','Arena stage chest','','','','',},['de']={'','Arena-Phasen Schatztruhe','','','','',},}</v>
      </c>
      <c r="BG267" s="21" t="str">
        <f t="shared" si="32"/>
        <v>}, --Titanic Cleave / Titanisches Trennen   [Dragonstar Arena, Craglorn, Craglorn]</v>
      </c>
    </row>
    <row r="268" spans="1:59" x14ac:dyDescent="0.25">
      <c r="A268" s="12">
        <v>314</v>
      </c>
      <c r="B268" t="s">
        <v>1139</v>
      </c>
      <c r="C268" t="s">
        <v>1140</v>
      </c>
      <c r="D268" s="3">
        <f t="shared" si="28"/>
        <v>314</v>
      </c>
      <c r="G268" s="8" t="s">
        <v>1473</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WayshrineInfo'!$K$3:$N$9999,4,FALSE),"")))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constants'!$B$4:$C$1003,2,FALSE),"")</f>
        <v>Included in base game</v>
      </c>
      <c r="V268" s="33" t="s">
        <v>1557</v>
      </c>
      <c r="Y268" s="65"/>
      <c r="Z268" s="3">
        <f>IF(AND(G268&lt;&gt;"LIBSETS_SETTYPE_BATTLEGROUND",G268&lt;&gt;"LIBSETS_SETTYPE_SPECIAL"),
IF(AND(Y268&lt;&gt;"",ISNUMBER(Y268),NOT(ISNA(Y268))),Y268,
   IF(AND(L268&lt;&gt;"",ISNUMBER(L268),L268&gt;0,NOT(ISNA(L268))),VLOOKUP(L268,'ESO dumped WayshrineInfo'!$K$3:$L$9999,2,FALSE),"")
),"")</f>
        <v>888</v>
      </c>
      <c r="AA268" t="str">
        <f>IF(AND(Z268&lt;&gt;"",ISNUMBER(Z268),NOT(ISNA(Z268))),VLOOKUP(Z268,'ESO zone constants'!$A$3:$D$9999,4,FALSE),"")</f>
        <v>Craglorn</v>
      </c>
      <c r="AB268" s="33" t="s">
        <v>1557</v>
      </c>
      <c r="AC268" s="3" t="str">
        <f>IF(AB268&lt;&gt;"",IF(AB268&lt;&gt;"LIBSETS_DROP_MECHANIC_MONSTER_NAME",VLOOKUP(AB268,'LibSets constants'!$I$4:$L$1003,3,FALSE),""),"")</f>
        <v>Arena stage chest</v>
      </c>
      <c r="AD268" s="3" t="str">
        <f>IF(AB268&lt;&gt;"",IF(AB268&lt;&gt;"LIBSETS_DROP_MECHANIC_MONSTER_NAME",VLOOKUP(AB268,'LibSets constants'!$I$4:$L$1003,4,FALSE),""),"")</f>
        <v>Arena-Phasen Schatztruhe</v>
      </c>
      <c r="AF268" s="3">
        <f>IF(AND(G268&lt;&gt;"LIBSETS_SETTYPE_BATTLEGROUND",G268&lt;&gt;"LIBSETS_SETTYPE_SPECIAL"),
IF(AND(AE268&lt;&gt;"",ISNUMBER(AE268),NOT(ISNA(AE268))),AE268,
   IF(AND(M268&lt;&gt;"",ISNUMBER(M268),M268&gt;0,NOT(ISNA(M268))),VLOOKUP(M268,'ESO dumped WayshrineInfo'!$K$3:$L$9999,2,FALSE),"")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5" t="s">
        <v>2672</v>
      </c>
      <c r="BA268" s="85"/>
      <c r="BB268" s="85"/>
      <c r="BC268" s="21" t="str">
        <f t="shared" si="29"/>
        <v>[314] = {wayshrines={270,270,270,}, dlcId=DLC_BASE_GAME</v>
      </c>
      <c r="BD268" s="21" t="str">
        <f t="shared" si="30"/>
        <v>, zoneIds={635,888,888}, veteran=false</v>
      </c>
      <c r="BE268" s="21" t="str">
        <f t="shared" si="31"/>
        <v>, setType=LIBSETS_SETTYPE_ARENA</v>
      </c>
      <c r="BF268" s="21" t="str">
        <f t="shared" si="27"/>
        <v>, dropMechanic={LIBSETS_DROP_MECHANIC_ARENA_STAGE_CHEST,LIBSETS_DROP_MECHANIC_ARENA_STAGE_CHEST}, dropMechanicDropLocationNames={['en']={'','Arena stage chest','','','','',},['de']={'','Arena-Phasen Schatztruhe','','','','',},}</v>
      </c>
      <c r="BG268" s="21" t="str">
        <f t="shared" si="32"/>
        <v>}, --Puncturing Remedy / Durchschlagende Genesung   [Dragonstar Arena, Craglorn, Craglorn]</v>
      </c>
    </row>
    <row r="269" spans="1:59" x14ac:dyDescent="0.25">
      <c r="A269" s="12">
        <v>315</v>
      </c>
      <c r="B269" t="s">
        <v>1141</v>
      </c>
      <c r="C269" t="s">
        <v>1142</v>
      </c>
      <c r="D269" s="3">
        <f t="shared" si="28"/>
        <v>315</v>
      </c>
      <c r="G269" s="8" t="s">
        <v>1473</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WayshrineInfo'!$K$3:$N$9999,4,FALSE),"")))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constants'!$B$4:$C$1003,2,FALSE),"")</f>
        <v>Included in base game</v>
      </c>
      <c r="V269" s="33" t="s">
        <v>1557</v>
      </c>
      <c r="Y269" s="65"/>
      <c r="Z269" s="3">
        <f>IF(AND(G269&lt;&gt;"LIBSETS_SETTYPE_BATTLEGROUND",G269&lt;&gt;"LIBSETS_SETTYPE_SPECIAL"),
IF(AND(Y269&lt;&gt;"",ISNUMBER(Y269),NOT(ISNA(Y269))),Y269,
   IF(AND(L269&lt;&gt;"",ISNUMBER(L269),L269&gt;0,NOT(ISNA(L269))),VLOOKUP(L269,'ESO dumped WayshrineInfo'!$K$3:$L$9999,2,FALSE),"")
),"")</f>
        <v>888</v>
      </c>
      <c r="AA269" t="str">
        <f>IF(AND(Z269&lt;&gt;"",ISNUMBER(Z269),NOT(ISNA(Z269))),VLOOKUP(Z269,'ESO zone constants'!$A$3:$D$9999,4,FALSE),"")</f>
        <v>Craglorn</v>
      </c>
      <c r="AB269" s="33" t="s">
        <v>1557</v>
      </c>
      <c r="AC269" s="43" t="str">
        <f>IF(AB269&lt;&gt;"",IF(AB269&lt;&gt;"LIBSETS_DROP_MECHANIC_MONSTER_NAME",VLOOKUP(AB269,'LibSets constants'!$I$4:$L$1003,3,FALSE),""),"")</f>
        <v>Arena stage chest</v>
      </c>
      <c r="AD269" s="43" t="str">
        <f>IF(AB269&lt;&gt;"",IF(AB269&lt;&gt;"LIBSETS_DROP_MECHANIC_MONSTER_NAME",VLOOKUP(AB269,'LibSets constants'!$I$4:$L$1003,4,FALSE),""),"")</f>
        <v>Arena-Phasen Schatztruhe</v>
      </c>
      <c r="AE269" s="43"/>
      <c r="AF269" s="3">
        <f>IF(AND(G269&lt;&gt;"LIBSETS_SETTYPE_BATTLEGROUND",G269&lt;&gt;"LIBSETS_SETTYPE_SPECIAL"),
IF(AND(AE269&lt;&gt;"",ISNUMBER(AE269),NOT(ISNA(AE269))),AE269,
   IF(AND(M269&lt;&gt;"",ISNUMBER(M269),M269&gt;0,NOT(ISNA(M269))),VLOOKUP(M269,'ESO dumped WayshrineInfo'!$K$3:$L$9999,2,FALSE),"")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5" t="s">
        <v>2672</v>
      </c>
      <c r="BA269" s="85"/>
      <c r="BB269" s="85"/>
      <c r="BC269" s="21" t="str">
        <f t="shared" si="29"/>
        <v>[315] = {wayshrines={270,270,270,}, dlcId=DLC_BASE_GAME</v>
      </c>
      <c r="BD269" s="21" t="str">
        <f t="shared" si="30"/>
        <v>, zoneIds={635,888,888}, veteran=false</v>
      </c>
      <c r="BE269" s="21" t="str">
        <f t="shared" si="31"/>
        <v>, setType=LIBSETS_SETTYPE_ARENA</v>
      </c>
      <c r="BF269" s="21" t="str">
        <f t="shared" si="27"/>
        <v>, dropMechanic={LIBSETS_DROP_MECHANIC_ARENA_STAGE_CHEST,LIBSETS_DROP_MECHANIC_ARENA_STAGE_CHEST}, dropMechanicDropLocationNames={['en']={'','Arena stage chest','','','','',},['de']={'','Arena-Phasen Schatztruhe','','','','',},}</v>
      </c>
      <c r="BG269" s="21" t="str">
        <f t="shared" si="32"/>
        <v>}, --Stinging Slashes / Stechende Schnitte   [Dragonstar Arena, Craglorn, Craglorn]</v>
      </c>
    </row>
    <row r="270" spans="1:59" x14ac:dyDescent="0.25">
      <c r="A270" s="12">
        <v>316</v>
      </c>
      <c r="B270" t="s">
        <v>1143</v>
      </c>
      <c r="C270" t="s">
        <v>1144</v>
      </c>
      <c r="D270" s="3">
        <f t="shared" si="28"/>
        <v>316</v>
      </c>
      <c r="E270" s="42"/>
      <c r="G270" s="8" t="s">
        <v>1473</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WayshrineInfo'!$K$3:$N$9999,4,FALSE),"")))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constants'!$B$4:$C$1003,2,FALSE),"")</f>
        <v>Included in base game</v>
      </c>
      <c r="V270" s="33" t="s">
        <v>1557</v>
      </c>
      <c r="Y270" s="65"/>
      <c r="Z270" s="3">
        <f>IF(AND(G270&lt;&gt;"LIBSETS_SETTYPE_BATTLEGROUND",G270&lt;&gt;"LIBSETS_SETTYPE_SPECIAL"),
IF(AND(Y270&lt;&gt;"",ISNUMBER(Y270),NOT(ISNA(Y270))),Y270,
   IF(AND(L270&lt;&gt;"",ISNUMBER(L270),L270&gt;0,NOT(ISNA(L270))),VLOOKUP(L270,'ESO dumped WayshrineInfo'!$K$3:$L$9999,2,FALSE),"")
),"")</f>
        <v>888</v>
      </c>
      <c r="AA270" t="str">
        <f>IF(AND(Z270&lt;&gt;"",ISNUMBER(Z270),NOT(ISNA(Z270))),VLOOKUP(Z270,'ESO zone constants'!$A$3:$D$9999,4,FALSE),"")</f>
        <v>Craglorn</v>
      </c>
      <c r="AB270" s="33" t="s">
        <v>1557</v>
      </c>
      <c r="AC270" s="3" t="str">
        <f>IF(AB270&lt;&gt;"",IF(AB270&lt;&gt;"LIBSETS_DROP_MECHANIC_MONSTER_NAME",VLOOKUP(AB270,'LibSets constants'!$I$4:$L$1003,3,FALSE),""),"")</f>
        <v>Arena stage chest</v>
      </c>
      <c r="AD270" s="3" t="str">
        <f>IF(AB270&lt;&gt;"",IF(AB270&lt;&gt;"LIBSETS_DROP_MECHANIC_MONSTER_NAME",VLOOKUP(AB270,'LibSets constants'!$I$4:$L$1003,4,FALSE),""),"")</f>
        <v>Arena-Phasen Schatztruhe</v>
      </c>
      <c r="AF270" s="3">
        <f>IF(AND(G270&lt;&gt;"LIBSETS_SETTYPE_BATTLEGROUND",G270&lt;&gt;"LIBSETS_SETTYPE_SPECIAL"),
IF(AND(AE270&lt;&gt;"",ISNUMBER(AE270),NOT(ISNA(AE270))),AE270,
   IF(AND(M270&lt;&gt;"",ISNUMBER(M270),M270&gt;0,NOT(ISNA(M270))),VLOOKUP(M270,'ESO dumped WayshrineInfo'!$K$3:$L$9999,2,FALSE),"")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5">
        <v>0</v>
      </c>
      <c r="BA270" s="85"/>
      <c r="BB270" s="85"/>
      <c r="BC270" s="21" t="str">
        <f t="shared" si="29"/>
        <v>[316] = {wayshrines={270,270,270,}, dlcId=DLC_BASE_GAME</v>
      </c>
      <c r="BD270" s="21" t="str">
        <f t="shared" si="30"/>
        <v>, zoneIds={635,888,888}, veteran=false</v>
      </c>
      <c r="BE270" s="21" t="str">
        <f t="shared" si="31"/>
        <v>, setType=LIBSETS_SETTYPE_ARENA</v>
      </c>
      <c r="BF270" s="21" t="str">
        <f t="shared" si="27"/>
        <v>, isProcSetAllowedInPvP=0, dropMechanic={LIBSETS_DROP_MECHANIC_ARENA_STAGE_CHEST,LIBSETS_DROP_MECHANIC_ARENA_STAGE_CHEST}, dropMechanicDropLocationNames={['en']={'','Arena stage chest','','','','',},['de']={'','Arena-Phasen Schatztruhe','','','','',},}</v>
      </c>
      <c r="BG270" s="21" t="str">
        <f t="shared" si="32"/>
        <v>}, --Caustic Arrow / Beißender Pfeil   [Dragonstar Arena, Craglorn, Craglorn]</v>
      </c>
    </row>
    <row r="271" spans="1:59" x14ac:dyDescent="0.25">
      <c r="A271" s="12">
        <v>317</v>
      </c>
      <c r="B271" t="s">
        <v>1145</v>
      </c>
      <c r="C271" t="s">
        <v>1146</v>
      </c>
      <c r="D271" s="3">
        <f t="shared" si="28"/>
        <v>317</v>
      </c>
      <c r="G271" s="8" t="s">
        <v>1473</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WayshrineInfo'!$K$3:$N$9999,4,FALSE),"")))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constants'!$B$4:$C$1003,2,FALSE),"")</f>
        <v>Included in base game</v>
      </c>
      <c r="V271" s="33" t="s">
        <v>1557</v>
      </c>
      <c r="Y271" s="65"/>
      <c r="Z271" s="3">
        <f>IF(AND(G271&lt;&gt;"LIBSETS_SETTYPE_BATTLEGROUND",G271&lt;&gt;"LIBSETS_SETTYPE_SPECIAL"),
IF(AND(Y271&lt;&gt;"",ISNUMBER(Y271),NOT(ISNA(Y271))),Y271,
   IF(AND(L271&lt;&gt;"",ISNUMBER(L271),L271&gt;0,NOT(ISNA(L271))),VLOOKUP(L271,'ESO dumped WayshrineInfo'!$K$3:$L$9999,2,FALSE),"")
),"")</f>
        <v>888</v>
      </c>
      <c r="AA271" t="str">
        <f>IF(AND(Z271&lt;&gt;"",ISNUMBER(Z271),NOT(ISNA(Z271))),VLOOKUP(Z271,'ESO zone constants'!$A$3:$D$9999,4,FALSE),"")</f>
        <v>Craglorn</v>
      </c>
      <c r="AB271" s="33" t="s">
        <v>1557</v>
      </c>
      <c r="AC271" s="3" t="str">
        <f>IF(AB271&lt;&gt;"",IF(AB271&lt;&gt;"LIBSETS_DROP_MECHANIC_MONSTER_NAME",VLOOKUP(AB271,'LibSets constants'!$I$4:$L$1003,3,FALSE),""),"")</f>
        <v>Arena stage chest</v>
      </c>
      <c r="AD271" s="3" t="str">
        <f>IF(AB271&lt;&gt;"",IF(AB271&lt;&gt;"LIBSETS_DROP_MECHANIC_MONSTER_NAME",VLOOKUP(AB271,'LibSets constants'!$I$4:$L$1003,4,FALSE),""),"")</f>
        <v>Arena-Phasen Schatztruhe</v>
      </c>
      <c r="AF271" s="3">
        <f>IF(AND(G271&lt;&gt;"LIBSETS_SETTYPE_BATTLEGROUND",G271&lt;&gt;"LIBSETS_SETTYPE_SPECIAL"),
IF(AND(AE271&lt;&gt;"",ISNUMBER(AE271),NOT(ISNA(AE271))),AE271,
   IF(AND(M271&lt;&gt;"",ISNUMBER(M271),M271&gt;0,NOT(ISNA(M271))),VLOOKUP(M271,'ESO dumped WayshrineInfo'!$K$3:$L$9999,2,FALSE),"")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5" t="s">
        <v>2672</v>
      </c>
      <c r="BA271" s="85"/>
      <c r="BB271" s="85"/>
      <c r="BC271" s="21" t="str">
        <f t="shared" si="29"/>
        <v>[317] = {wayshrines={270,270,270,}, dlcId=DLC_BASE_GAME</v>
      </c>
      <c r="BD271" s="21" t="str">
        <f t="shared" si="30"/>
        <v>, zoneIds={635,888,888}, veteran=false</v>
      </c>
      <c r="BE271" s="21" t="str">
        <f t="shared" si="31"/>
        <v>, setType=LIBSETS_SETTYPE_ARENA</v>
      </c>
      <c r="BF271" s="21" t="str">
        <f t="shared" si="27"/>
        <v>, dropMechanic={LIBSETS_DROP_MECHANIC_ARENA_STAGE_CHEST,LIBSETS_DROP_MECHANIC_ARENA_STAGE_CHEST}, dropMechanicDropLocationNames={['en']={'','Arena stage chest','','','','',},['de']={'','Arena-Phasen Schatztruhe','','','','',},}</v>
      </c>
      <c r="BG271" s="21" t="str">
        <f t="shared" si="32"/>
        <v>}, --Destructive Impact / Zerstörerischer Einschlag   [Dragonstar Arena, Craglorn, Craglorn]</v>
      </c>
    </row>
    <row r="272" spans="1:59" x14ac:dyDescent="0.25">
      <c r="A272" s="12">
        <v>318</v>
      </c>
      <c r="B272" t="s">
        <v>1147</v>
      </c>
      <c r="C272" t="s">
        <v>1148</v>
      </c>
      <c r="D272" s="3">
        <f t="shared" si="28"/>
        <v>318</v>
      </c>
      <c r="G272" s="8" t="s">
        <v>1473</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WayshrineInfo'!$K$3:$N$9999,4,FALSE),"")))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constants'!$B$4:$C$1003,2,FALSE),"")</f>
        <v>Included in base game</v>
      </c>
      <c r="V272" s="33" t="s">
        <v>1557</v>
      </c>
      <c r="Y272" s="65"/>
      <c r="Z272" s="3">
        <f>IF(AND(G272&lt;&gt;"LIBSETS_SETTYPE_BATTLEGROUND",G272&lt;&gt;"LIBSETS_SETTYPE_SPECIAL"),
IF(AND(Y272&lt;&gt;"",ISNUMBER(Y272),NOT(ISNA(Y272))),Y272,
   IF(AND(L272&lt;&gt;"",ISNUMBER(L272),L272&gt;0,NOT(ISNA(L272))),VLOOKUP(L272,'ESO dumped WayshrineInfo'!$K$3:$L$9999,2,FALSE),"")
),"")</f>
        <v>888</v>
      </c>
      <c r="AA272" t="str">
        <f>IF(AND(Z272&lt;&gt;"",ISNUMBER(Z272),NOT(ISNA(Z272))),VLOOKUP(Z272,'ESO zone constants'!$A$3:$D$9999,4,FALSE),"")</f>
        <v>Craglorn</v>
      </c>
      <c r="AB272" s="33" t="s">
        <v>1557</v>
      </c>
      <c r="AC272" s="3" t="str">
        <f>IF(AB272&lt;&gt;"",IF(AB272&lt;&gt;"LIBSETS_DROP_MECHANIC_MONSTER_NAME",VLOOKUP(AB272,'LibSets constants'!$I$4:$L$1003,3,FALSE),""),"")</f>
        <v>Arena stage chest</v>
      </c>
      <c r="AD272" s="3" t="str">
        <f>IF(AB272&lt;&gt;"",IF(AB272&lt;&gt;"LIBSETS_DROP_MECHANIC_MONSTER_NAME",VLOOKUP(AB272,'LibSets constants'!$I$4:$L$1003,4,FALSE),""),"")</f>
        <v>Arena-Phasen Schatztruhe</v>
      </c>
      <c r="AF272" s="3">
        <f>IF(AND(G272&lt;&gt;"LIBSETS_SETTYPE_BATTLEGROUND",G272&lt;&gt;"LIBSETS_SETTYPE_SPECIAL"),
IF(AND(AE272&lt;&gt;"",ISNUMBER(AE272),NOT(ISNA(AE272))),AE272,
   IF(AND(M272&lt;&gt;"",ISNUMBER(M272),M272&gt;0,NOT(ISNA(M272))),VLOOKUP(M272,'ESO dumped WayshrineInfo'!$K$3:$L$9999,2,FALSE),"")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5" t="s">
        <v>2672</v>
      </c>
      <c r="BA272" s="85"/>
      <c r="BB272" s="85"/>
      <c r="BC272" s="21" t="str">
        <f t="shared" si="29"/>
        <v>[318] = {wayshrines={270,270,270,}, dlcId=DLC_BASE_GAME</v>
      </c>
      <c r="BD272" s="21" t="str">
        <f t="shared" si="30"/>
        <v>, zoneIds={635,888,888}, veteran=false</v>
      </c>
      <c r="BE272" s="21" t="str">
        <f t="shared" si="31"/>
        <v>, setType=LIBSETS_SETTYPE_ARENA</v>
      </c>
      <c r="BF272" s="21" t="str">
        <f t="shared" si="27"/>
        <v>, dropMechanic={LIBSETS_DROP_MECHANIC_ARENA_STAGE_CHEST,LIBSETS_DROP_MECHANIC_ARENA_STAGE_CHEST}, dropMechanicDropLocationNames={['en']={'','Arena stage chest','','','','',},['de']={'','Arena-Phasen Schatztruhe','','','','',},}</v>
      </c>
      <c r="BG272" s="21" t="str">
        <f t="shared" si="32"/>
        <v>}, --Grand Rejuvenation / Große Verjüngung   [Dragonstar Arena, Craglorn, Craglorn]</v>
      </c>
    </row>
    <row r="273" spans="1:59" x14ac:dyDescent="0.25">
      <c r="A273" s="12">
        <v>320</v>
      </c>
      <c r="B273" t="s">
        <v>1149</v>
      </c>
      <c r="C273" t="s">
        <v>1150</v>
      </c>
      <c r="D273" s="3">
        <f t="shared" si="28"/>
        <v>320</v>
      </c>
      <c r="G273" s="8" t="s">
        <v>1481</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WayshrineInfo'!$K$3:$N$9999,4,FALSE),"")))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constants'!$B$4:$C$1003,2,FALSE),"")</f>
        <v>Morrowind</v>
      </c>
      <c r="V273" s="33" t="s">
        <v>1561</v>
      </c>
      <c r="Y273" s="65"/>
      <c r="Z273" s="3">
        <f>IF(AND(G273&lt;&gt;"LIBSETS_SETTYPE_BATTLEGROUND",G273&lt;&gt;"LIBSETS_SETTYPE_SPECIAL"),
IF(AND(Y273&lt;&gt;"",ISNUMBER(Y273),NOT(ISNA(Y273))),Y273,
   IF(AND(L273&lt;&gt;"",ISNUMBER(L273),L273&gt;0,NOT(ISNA(L273))),VLOOKUP(L273,'ESO dumped WayshrineInfo'!$K$3:$L$9999,2,FALSE),"")
),"")</f>
        <v>849</v>
      </c>
      <c r="AA273" t="str">
        <f>IF(AND(Z273&lt;&gt;"",ISNUMBER(Z273),NOT(ISNA(Z273))),VLOOKUP(Z273,'ESO zone constants'!$A$3:$D$9999,4,FALSE),"")</f>
        <v>Vvardenfell</v>
      </c>
      <c r="AB273" s="33" t="s">
        <v>1562</v>
      </c>
      <c r="AC273" s="43"/>
      <c r="AD273" s="43"/>
      <c r="AE273" s="43"/>
      <c r="AF273" s="3">
        <f>IF(AND(G273&lt;&gt;"LIBSETS_SETTYPE_BATTLEGROUND",G273&lt;&gt;"LIBSETS_SETTYPE_SPECIAL"),
IF(AND(AE273&lt;&gt;"",ISNUMBER(AE273),NOT(ISNA(AE273))),AE273,
   IF(AND(M273&lt;&gt;"",ISNUMBER(M273),M273&gt;0,NOT(ISNA(M273))),VLOOKUP(M273,'ESO dumped WayshrineInfo'!$K$3:$L$9999,2,FALSE),"")
),"")</f>
        <v>849</v>
      </c>
      <c r="AG273" t="str">
        <f>IF(AND(AF273&lt;&gt;"",ISNUMBER(AF273),NOT(ISNA(AF273))),VLOOKUP(AF273,'ESO zone constants'!$A$3:$D$9999,4,FALSE),"")</f>
        <v>Vvardenfell</v>
      </c>
      <c r="AH273" s="44" t="s">
        <v>1563</v>
      </c>
      <c r="AI273" s="43"/>
      <c r="AJ273" s="43"/>
      <c r="AK273" s="3">
        <f>IF(AND(G273&lt;&gt;"LIBSETS_SETTYPE_BATTLEGROUND",G273&lt;&gt;"LIBSETS_SETTYPE_SPECIAL"),IF(AL273&lt;&gt;"",VLOOKUP(AL273,'ESO zone constants'!$D$3:$H$4953,5,FALSE),""),"")</f>
        <v>849</v>
      </c>
      <c r="AL273" t="s">
        <v>532</v>
      </c>
      <c r="AM273" s="44" t="s">
        <v>1564</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5" t="s">
        <v>2673</v>
      </c>
      <c r="BA273" s="85"/>
      <c r="BB273" s="85"/>
      <c r="BC273" s="21" t="str">
        <f t="shared" si="29"/>
        <v>[320] = {wayshrines={284,284,284,}, dlcId=DLC_MORROWIND</v>
      </c>
      <c r="BD273" s="21" t="str">
        <f t="shared" si="30"/>
        <v>, zoneIds={849,849,849,849}, veteran=false</v>
      </c>
      <c r="BE273" s="21" t="str">
        <f t="shared" si="31"/>
        <v>, setType=LIBSETS_SETTYPE_OVERLAND</v>
      </c>
      <c r="BF273" s="21" t="str">
        <f t="shared" si="27"/>
        <v>, isProcSetAllowedInPvP=1, dropMechanic={LIBSETS_DROP_MECHANIC_OVERLAND_BOSS_DELVE,LIBSETS_DROP_MECHANIC_OVERLAND_WORLDBOSS,LIBSETS_DROP_MECHANIC_OVERLAND_BOSS_PUBLIC_DUNGEON,LIBSETS_DROP_MECHANIC_OVERLAND_CHEST}</v>
      </c>
      <c r="BG273" s="21" t="str">
        <f t="shared" si="32"/>
        <v>}, --War Maiden / Kriegsjungfer   [Vvardenfell, Vvardenfell, Vvardenfell, Vvardenfell]</v>
      </c>
    </row>
    <row r="274" spans="1:59" x14ac:dyDescent="0.25">
      <c r="A274" s="12">
        <v>321</v>
      </c>
      <c r="B274" t="s">
        <v>1151</v>
      </c>
      <c r="C274" t="s">
        <v>1152</v>
      </c>
      <c r="D274" s="3">
        <f t="shared" si="28"/>
        <v>321</v>
      </c>
      <c r="G274" s="8" t="s">
        <v>1481</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WayshrineInfo'!$K$3:$N$9999,4,FALSE),"")))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constants'!$B$4:$C$1003,2,FALSE),"")</f>
        <v>Morrowind</v>
      </c>
      <c r="V274" s="33" t="s">
        <v>1561</v>
      </c>
      <c r="Y274" s="65"/>
      <c r="Z274" s="3">
        <f>IF(AND(G274&lt;&gt;"LIBSETS_SETTYPE_BATTLEGROUND",G274&lt;&gt;"LIBSETS_SETTYPE_SPECIAL"),
IF(AND(Y274&lt;&gt;"",ISNUMBER(Y274),NOT(ISNA(Y274))),Y274,
   IF(AND(L274&lt;&gt;"",ISNUMBER(L274),L274&gt;0,NOT(ISNA(L274))),VLOOKUP(L274,'ESO dumped WayshrineInfo'!$K$3:$L$9999,2,FALSE),"")
),"")</f>
        <v>849</v>
      </c>
      <c r="AA274" t="str">
        <f>IF(AND(Z274&lt;&gt;"",ISNUMBER(Z274),NOT(ISNA(Z274))),VLOOKUP(Z274,'ESO zone constants'!$A$3:$D$9999,4,FALSE),"")</f>
        <v>Vvardenfell</v>
      </c>
      <c r="AB274" s="33" t="s">
        <v>1562</v>
      </c>
      <c r="AC274" s="43"/>
      <c r="AD274" s="43"/>
      <c r="AE274" s="43"/>
      <c r="AF274" s="3">
        <f>IF(AND(G274&lt;&gt;"LIBSETS_SETTYPE_BATTLEGROUND",G274&lt;&gt;"LIBSETS_SETTYPE_SPECIAL"),
IF(AND(AE274&lt;&gt;"",ISNUMBER(AE274),NOT(ISNA(AE274))),AE274,
   IF(AND(M274&lt;&gt;"",ISNUMBER(M274),M274&gt;0,NOT(ISNA(M274))),VLOOKUP(M274,'ESO dumped WayshrineInfo'!$K$3:$L$9999,2,FALSE),"")
),"")</f>
        <v>849</v>
      </c>
      <c r="AG274" t="str">
        <f>IF(AND(AF274&lt;&gt;"",ISNUMBER(AF274),NOT(ISNA(AF274))),VLOOKUP(AF274,'ESO zone constants'!$A$3:$D$9999,4,FALSE),"")</f>
        <v>Vvardenfell</v>
      </c>
      <c r="AH274" s="44" t="s">
        <v>1563</v>
      </c>
      <c r="AI274" s="43"/>
      <c r="AJ274" s="43"/>
      <c r="AK274" s="3">
        <f>IF(AND(G274&lt;&gt;"LIBSETS_SETTYPE_BATTLEGROUND",G274&lt;&gt;"LIBSETS_SETTYPE_SPECIAL"),IF(AL274&lt;&gt;"",VLOOKUP(AL274,'ESO zone constants'!$D$3:$H$4953,5,FALSE),""),"")</f>
        <v>849</v>
      </c>
      <c r="AL274" t="s">
        <v>532</v>
      </c>
      <c r="AM274" s="44" t="s">
        <v>1564</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5" t="s">
        <v>2672</v>
      </c>
      <c r="BA274" s="85"/>
      <c r="BB274" s="85"/>
      <c r="BC274" s="21" t="str">
        <f t="shared" si="29"/>
        <v>[321] = {wayshrines={284,284,284,}, dlcId=DLC_MORROWIND</v>
      </c>
      <c r="BD274" s="21" t="str">
        <f t="shared" si="30"/>
        <v>, zoneIds={849,849,849,849}, veteran=false</v>
      </c>
      <c r="BE274" s="21" t="str">
        <f t="shared" si="31"/>
        <v>, setType=LIBSETS_SETTYPE_OVERLAND</v>
      </c>
      <c r="BF274" s="21" t="str">
        <f t="shared" si="27"/>
        <v>, dropMechanic={LIBSETS_DROP_MECHANIC_OVERLAND_BOSS_DELVE,LIBSETS_DROP_MECHANIC_OVERLAND_WORLDBOSS,LIBSETS_DROP_MECHANIC_OVERLAND_BOSS_PUBLIC_DUNGEON,LIBSETS_DROP_MECHANIC_OVERLAND_CHEST}</v>
      </c>
      <c r="BG274" s="21" t="str">
        <f t="shared" si="32"/>
        <v>}, --Defiler / Schänder   [Vvardenfell, Vvardenfell, Vvardenfell, Vvardenfell]</v>
      </c>
    </row>
    <row r="275" spans="1:59" x14ac:dyDescent="0.25">
      <c r="A275" s="12">
        <v>322</v>
      </c>
      <c r="B275" t="s">
        <v>1153</v>
      </c>
      <c r="C275" t="s">
        <v>1154</v>
      </c>
      <c r="D275" s="3">
        <f t="shared" si="28"/>
        <v>322</v>
      </c>
      <c r="G275" s="8" t="s">
        <v>1481</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WayshrineInfo'!$K$3:$N$9999,4,FALSE),"")))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constants'!$B$4:$C$1003,2,FALSE),"")</f>
        <v>Morrowind</v>
      </c>
      <c r="V275" s="33" t="s">
        <v>1561</v>
      </c>
      <c r="Y275" s="65"/>
      <c r="Z275" s="3">
        <f>IF(AND(G275&lt;&gt;"LIBSETS_SETTYPE_BATTLEGROUND",G275&lt;&gt;"LIBSETS_SETTYPE_SPECIAL"),
IF(AND(Y275&lt;&gt;"",ISNUMBER(Y275),NOT(ISNA(Y275))),Y275,
   IF(AND(L275&lt;&gt;"",ISNUMBER(L275),L275&gt;0,NOT(ISNA(L275))),VLOOKUP(L275,'ESO dumped WayshrineInfo'!$K$3:$L$9999,2,FALSE),"")
),"")</f>
        <v>849</v>
      </c>
      <c r="AA275" t="str">
        <f>IF(AND(Z275&lt;&gt;"",ISNUMBER(Z275),NOT(ISNA(Z275))),VLOOKUP(Z275,'ESO zone constants'!$A$3:$D$9999,4,FALSE),"")</f>
        <v>Vvardenfell</v>
      </c>
      <c r="AB275" s="33" t="s">
        <v>1562</v>
      </c>
      <c r="AC275" s="43"/>
      <c r="AD275" s="43"/>
      <c r="AE275" s="43"/>
      <c r="AF275" s="3">
        <f>IF(AND(G275&lt;&gt;"LIBSETS_SETTYPE_BATTLEGROUND",G275&lt;&gt;"LIBSETS_SETTYPE_SPECIAL"),
IF(AND(AE275&lt;&gt;"",ISNUMBER(AE275),NOT(ISNA(AE275))),AE275,
   IF(AND(M275&lt;&gt;"",ISNUMBER(M275),M275&gt;0,NOT(ISNA(M275))),VLOOKUP(M275,'ESO dumped WayshrineInfo'!$K$3:$L$9999,2,FALSE),"")
),"")</f>
        <v>849</v>
      </c>
      <c r="AG275" t="str">
        <f>IF(AND(AF275&lt;&gt;"",ISNUMBER(AF275),NOT(ISNA(AF275))),VLOOKUP(AF275,'ESO zone constants'!$A$3:$D$9999,4,FALSE),"")</f>
        <v>Vvardenfell</v>
      </c>
      <c r="AH275" s="44" t="s">
        <v>1563</v>
      </c>
      <c r="AI275" s="43"/>
      <c r="AJ275" s="43"/>
      <c r="AK275" s="3">
        <f>IF(AND(G275&lt;&gt;"LIBSETS_SETTYPE_BATTLEGROUND",G275&lt;&gt;"LIBSETS_SETTYPE_SPECIAL"),IF(AL275&lt;&gt;"",VLOOKUP(AL275,'ESO zone constants'!$D$3:$H$4953,5,FALSE),""),"")</f>
        <v>849</v>
      </c>
      <c r="AL275" t="s">
        <v>532</v>
      </c>
      <c r="AM275" s="44" t="s">
        <v>1564</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5" t="s">
        <v>2672</v>
      </c>
      <c r="BA275" s="85"/>
      <c r="BB275" s="85"/>
      <c r="BC275" s="21" t="str">
        <f t="shared" si="29"/>
        <v>[322] = {wayshrines={284,284,284,}, dlcId=DLC_MORROWIND</v>
      </c>
      <c r="BD275" s="21" t="str">
        <f t="shared" si="30"/>
        <v>, zoneIds={849,849,849,849}, veteran=false</v>
      </c>
      <c r="BE275" s="21" t="str">
        <f t="shared" si="31"/>
        <v>, setType=LIBSETS_SETTYPE_OVERLAND</v>
      </c>
      <c r="BF275" s="21" t="str">
        <f t="shared" si="27"/>
        <v>, dropMechanic={LIBSETS_DROP_MECHANIC_OVERLAND_BOSS_DELVE,LIBSETS_DROP_MECHANIC_OVERLAND_WORLDBOSS,LIBSETS_DROP_MECHANIC_OVERLAND_BOSS_PUBLIC_DUNGEON,LIBSETS_DROP_MECHANIC_OVERLAND_CHEST}</v>
      </c>
      <c r="BG275" s="21" t="str">
        <f t="shared" si="32"/>
        <v>}, --Warrior-Poet / Kriegerpoet   [Vvardenfell, Vvardenfell, Vvardenfell, Vvardenfell]</v>
      </c>
    </row>
    <row r="276" spans="1:59" x14ac:dyDescent="0.25">
      <c r="A276" s="5">
        <v>323</v>
      </c>
      <c r="B276" t="s">
        <v>1155</v>
      </c>
      <c r="C276" t="s">
        <v>2622</v>
      </c>
      <c r="D276" s="3">
        <f t="shared" si="28"/>
        <v>323</v>
      </c>
      <c r="G276" s="8" t="s">
        <v>1475</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WayshrineInfo'!$K$3:$N$9999,4,FALSE),"")))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constants'!$B$4:$C$1003,2,FALSE),"")</f>
        <v>Morrowind</v>
      </c>
      <c r="V276" s="33" t="s">
        <v>3372</v>
      </c>
      <c r="Y276" s="65"/>
      <c r="Z276" s="3">
        <f>IF(AND(G276&lt;&gt;"LIBSETS_SETTYPE_BATTLEGROUND",G276&lt;&gt;"LIBSETS_SETTYPE_SPECIAL"),
IF(AND(Y276&lt;&gt;"",ISNUMBER(Y276),NOT(ISNA(Y276))),Y276,
   IF(AND(L276&lt;&gt;"",ISNUMBER(L276),L276&gt;0,NOT(ISNA(L276))),VLOOKUP(L276,'ESO dumped WayshrineInfo'!$K$3:$L$9999,2,FALSE),"")
),"")</f>
        <v>849</v>
      </c>
      <c r="AA276" t="str">
        <f>IF(AND(Z276&lt;&gt;"",ISNUMBER(Z276),NOT(ISNA(Z276))),VLOOKUP(Z276,'ESO zone constants'!$A$3:$D$9999,4,FALSE),"")</f>
        <v>Vvardenfell</v>
      </c>
      <c r="AB276" s="33" t="s">
        <v>3372</v>
      </c>
      <c r="AF276" s="3">
        <f>IF(AND(G276&lt;&gt;"LIBSETS_SETTYPE_BATTLEGROUND",G276&lt;&gt;"LIBSETS_SETTYPE_SPECIAL"),
IF(AND(AE276&lt;&gt;"",ISNUMBER(AE276),NOT(ISNA(AE276))),AE276,
   IF(AND(M276&lt;&gt;"",ISNUMBER(M276),M276&gt;0,NOT(ISNA(M276))),VLOOKUP(M276,'ESO dumped WayshrineInfo'!$K$3:$L$9999,2,FALSE),"")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5" t="s">
        <v>2673</v>
      </c>
      <c r="BA276" s="85"/>
      <c r="BB276" s="85"/>
      <c r="BC276" s="21" t="str">
        <f t="shared" si="29"/>
        <v>[323] = {wayshrines={276,276,276,}, traitsNeeded=3, dlcId=DLC_MORROWIND</v>
      </c>
      <c r="BD276" s="21" t="str">
        <f t="shared" si="30"/>
        <v>, zoneIds={849,849,849}, veteran=false</v>
      </c>
      <c r="BE276" s="21" t="str">
        <f t="shared" si="31"/>
        <v>, setType=LIBSETS_SETTYPE_CRAFTED</v>
      </c>
      <c r="BF276" s="21" t="str">
        <f t="shared" si="27"/>
        <v>, isProcSetAllowedInPvP=1, dropMechanic={LIBSETS_DROP_MECHANIC_CRAFTED,LIBSETS_DROP_MECHANIC_CRAFTED}</v>
      </c>
      <c r="BG276" s="21" t="str">
        <f t="shared" si="32"/>
        <v>}, --Assassin\'s Guile / Assassinenlist   [Vvardenfell, Vvardenfell, Vvardenfell]</v>
      </c>
    </row>
    <row r="277" spans="1:59" x14ac:dyDescent="0.25">
      <c r="A277" s="5">
        <v>324</v>
      </c>
      <c r="B277" t="s">
        <v>1156</v>
      </c>
      <c r="C277" t="s">
        <v>1157</v>
      </c>
      <c r="D277" s="3">
        <f t="shared" si="28"/>
        <v>324</v>
      </c>
      <c r="E277" s="42"/>
      <c r="G277" s="8" t="s">
        <v>1475</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WayshrineInfo'!$K$3:$N$9999,4,FALSE),"")))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constants'!$B$4:$C$1003,2,FALSE),"")</f>
        <v>Morrowind</v>
      </c>
      <c r="V277" s="33" t="s">
        <v>3372</v>
      </c>
      <c r="Y277" s="65"/>
      <c r="Z277" s="3">
        <f>IF(AND(G277&lt;&gt;"LIBSETS_SETTYPE_BATTLEGROUND",G277&lt;&gt;"LIBSETS_SETTYPE_SPECIAL"),
IF(AND(Y277&lt;&gt;"",ISNUMBER(Y277),NOT(ISNA(Y277))),Y277,
   IF(AND(L277&lt;&gt;"",ISNUMBER(L277),L277&gt;0,NOT(ISNA(L277))),VLOOKUP(L277,'ESO dumped WayshrineInfo'!$K$3:$L$9999,2,FALSE),"")
),"")</f>
        <v>849</v>
      </c>
      <c r="AA277" t="str">
        <f>IF(AND(Z277&lt;&gt;"",ISNUMBER(Z277),NOT(ISNA(Z277))),VLOOKUP(Z277,'ESO zone constants'!$A$3:$D$9999,4,FALSE),"")</f>
        <v>Vvardenfell</v>
      </c>
      <c r="AB277" s="33" t="s">
        <v>3372</v>
      </c>
      <c r="AF277" s="3">
        <f>IF(AND(G277&lt;&gt;"LIBSETS_SETTYPE_BATTLEGROUND",G277&lt;&gt;"LIBSETS_SETTYPE_SPECIAL"),
IF(AND(AE277&lt;&gt;"",ISNUMBER(AE277),NOT(ISNA(AE277))),AE277,
   IF(AND(M277&lt;&gt;"",ISNUMBER(M277),M277&gt;0,NOT(ISNA(M277))),VLOOKUP(M277,'ESO dumped WayshrineInfo'!$K$3:$L$9999,2,FALSE),"")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5" t="s">
        <v>2672</v>
      </c>
      <c r="BA277" s="85"/>
      <c r="BB277" s="85"/>
      <c r="BC277" s="21" t="str">
        <f t="shared" si="29"/>
        <v>[324] = {wayshrines={329,329,329,}, traitsNeeded=8, dlcId=DLC_MORROWIND</v>
      </c>
      <c r="BD277" s="21" t="str">
        <f t="shared" si="30"/>
        <v>, zoneIds={849,849,849}, veteran=false</v>
      </c>
      <c r="BE277" s="21" t="str">
        <f t="shared" si="31"/>
        <v>, setType=LIBSETS_SETTYPE_CRAFTED</v>
      </c>
      <c r="BF277" s="21" t="str">
        <f t="shared" si="27"/>
        <v>, dropMechanic={LIBSETS_DROP_MECHANIC_CRAFTED,LIBSETS_DROP_MECHANIC_CRAFTED}</v>
      </c>
      <c r="BG277" s="21" t="str">
        <f t="shared" si="32"/>
        <v>}, --Daedric Trickery / Daedrische Gaunerei   [Vvardenfell, Vvardenfell, Vvardenfell]</v>
      </c>
    </row>
    <row r="278" spans="1:59" x14ac:dyDescent="0.25">
      <c r="A278" s="5">
        <v>325</v>
      </c>
      <c r="B278" t="s">
        <v>1158</v>
      </c>
      <c r="C278" t="s">
        <v>1159</v>
      </c>
      <c r="D278" s="3">
        <f t="shared" si="28"/>
        <v>325</v>
      </c>
      <c r="G278" s="8" t="s">
        <v>1475</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WayshrineInfo'!$K$3:$N$9999,4,FALSE),"")))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constants'!$B$4:$C$1003,2,FALSE),"")</f>
        <v>Morrowind</v>
      </c>
      <c r="V278" s="33" t="s">
        <v>3372</v>
      </c>
      <c r="Y278" s="65"/>
      <c r="Z278" s="3">
        <f>IF(AND(G278&lt;&gt;"LIBSETS_SETTYPE_BATTLEGROUND",G278&lt;&gt;"LIBSETS_SETTYPE_SPECIAL"),
IF(AND(Y278&lt;&gt;"",ISNUMBER(Y278),NOT(ISNA(Y278))),Y278,
   IF(AND(L278&lt;&gt;"",ISNUMBER(L278),L278&gt;0,NOT(ISNA(L278))),VLOOKUP(L278,'ESO dumped WayshrineInfo'!$K$3:$L$9999,2,FALSE),"")
),"")</f>
        <v>849</v>
      </c>
      <c r="AA278" t="str">
        <f>IF(AND(Z278&lt;&gt;"",ISNUMBER(Z278),NOT(ISNA(Z278))),VLOOKUP(Z278,'ESO zone constants'!$A$3:$D$9999,4,FALSE),"")</f>
        <v>Vvardenfell</v>
      </c>
      <c r="AB278" s="33" t="s">
        <v>3372</v>
      </c>
      <c r="AC278" s="43"/>
      <c r="AD278" s="43"/>
      <c r="AE278" s="43"/>
      <c r="AF278" s="3">
        <f>IF(AND(G278&lt;&gt;"LIBSETS_SETTYPE_BATTLEGROUND",G278&lt;&gt;"LIBSETS_SETTYPE_SPECIAL"),
IF(AND(AE278&lt;&gt;"",ISNUMBER(AE278),NOT(ISNA(AE278))),AE278,
   IF(AND(M278&lt;&gt;"",ISNUMBER(M278),M278&gt;0,NOT(ISNA(M278))),VLOOKUP(M278,'ESO dumped WayshrineInfo'!$K$3:$L$9999,2,FALSE),"")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5" t="s">
        <v>2673</v>
      </c>
      <c r="BA278" s="85"/>
      <c r="BB278" s="85"/>
      <c r="BC278" s="21" t="str">
        <f t="shared" si="29"/>
        <v>[325] = {wayshrines={282,282,282,}, traitsNeeded=6, dlcId=DLC_MORROWIND</v>
      </c>
      <c r="BD278" s="21" t="str">
        <f t="shared" si="30"/>
        <v>, zoneIds={849,849,849}, veteran=false</v>
      </c>
      <c r="BE278" s="21" t="str">
        <f t="shared" si="31"/>
        <v>, setType=LIBSETS_SETTYPE_CRAFTED</v>
      </c>
      <c r="BF278" s="21" t="str">
        <f t="shared" si="27"/>
        <v>, isProcSetAllowedInPvP=1, dropMechanic={LIBSETS_DROP_MECHANIC_CRAFTED,LIBSETS_DROP_MECHANIC_CRAFTED}</v>
      </c>
      <c r="BG278" s="21" t="str">
        <f t="shared" si="32"/>
        <v>}, --Shacklebreaker / Kettensprenger   [Vvardenfell, Vvardenfell, Vvardenfell]</v>
      </c>
    </row>
    <row r="279" spans="1:59" x14ac:dyDescent="0.25">
      <c r="A279" s="12">
        <v>326</v>
      </c>
      <c r="B279" t="s">
        <v>1160</v>
      </c>
      <c r="C279" t="s">
        <v>2623</v>
      </c>
      <c r="D279" s="3">
        <f t="shared" si="28"/>
        <v>326</v>
      </c>
      <c r="G279" s="8" t="s">
        <v>1474</v>
      </c>
      <c r="I279" t="s">
        <v>91</v>
      </c>
      <c r="J279" t="s">
        <v>91</v>
      </c>
      <c r="K279">
        <v>-1</v>
      </c>
      <c r="L279">
        <v>-1</v>
      </c>
      <c r="M279">
        <v>-1</v>
      </c>
      <c r="O279" s="65" t="s">
        <v>1515</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WayshrineInfo'!$K$3:$N$9999,4,FALSE),"")))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constants'!$B$4:$C$1003,2,FALSE),"")</f>
        <v/>
      </c>
      <c r="V279" s="33" t="s">
        <v>1577</v>
      </c>
      <c r="Y279" s="65"/>
      <c r="Z279" s="3" t="str">
        <f>IF(AND(G279&lt;&gt;"LIBSETS_SETTYPE_BATTLEGROUND",G279&lt;&gt;"LIBSETS_SETTYPE_SPECIAL"),
IF(AND(Y279&lt;&gt;"",ISNUMBER(Y279),NOT(ISNA(Y279))),Y279,
   IF(AND(L279&lt;&gt;"",ISNUMBER(L279),L279&gt;0,NOT(ISNA(L279))),VLOOKUP(L279,'ESO dumped WayshrineInfo'!$K$3:$L$9999,2,FALSE),"")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WayshrineInfo'!$K$3:$L$9999,2,FALSE),"")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5" t="s">
        <v>2672</v>
      </c>
      <c r="BA279" s="85"/>
      <c r="BB279" s="85"/>
      <c r="BC279" s="21" t="str">
        <f t="shared" si="29"/>
        <v>[326] = {wayshrines={-1,-1,-1,}, dlcId=DLC_BASE_GAME</v>
      </c>
      <c r="BD279" s="21" t="str">
        <f t="shared" si="30"/>
        <v>, veteran=false</v>
      </c>
      <c r="BE279" s="21" t="str">
        <f t="shared" si="31"/>
        <v>, setType=LIBSETS_SETTYPE_BATTLEGROUND</v>
      </c>
      <c r="BF279" s="21" t="str">
        <f t="shared" si="27"/>
        <v>, dropMechanic={LIBSETS_DROP_MECHANIC_BATTLEGROUND_REWARD}</v>
      </c>
      <c r="BG279" s="21" t="str">
        <f t="shared" si="32"/>
        <v>}, --Vanguard\'s Challenge / Vorhutdisput   [!Battleground]</v>
      </c>
    </row>
    <row r="280" spans="1:59" x14ac:dyDescent="0.25">
      <c r="A280" s="12">
        <v>327</v>
      </c>
      <c r="B280" t="s">
        <v>1161</v>
      </c>
      <c r="C280" t="s">
        <v>2624</v>
      </c>
      <c r="D280" s="3">
        <f t="shared" si="28"/>
        <v>327</v>
      </c>
      <c r="G280" s="8" t="s">
        <v>1474</v>
      </c>
      <c r="I280" t="s">
        <v>91</v>
      </c>
      <c r="J280" t="s">
        <v>91</v>
      </c>
      <c r="K280">
        <v>-1</v>
      </c>
      <c r="L280">
        <v>-1</v>
      </c>
      <c r="M280">
        <v>-1</v>
      </c>
      <c r="O280" s="65" t="s">
        <v>1515</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WayshrineInfo'!$K$3:$N$9999,4,FALSE),"")))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constants'!$B$4:$C$1003,2,FALSE),"")</f>
        <v/>
      </c>
      <c r="V280" s="33" t="s">
        <v>1577</v>
      </c>
      <c r="Y280" s="65"/>
      <c r="Z280" s="3" t="str">
        <f>IF(AND(G280&lt;&gt;"LIBSETS_SETTYPE_BATTLEGROUND",G280&lt;&gt;"LIBSETS_SETTYPE_SPECIAL"),
IF(AND(Y280&lt;&gt;"",ISNUMBER(Y280),NOT(ISNA(Y280))),Y280,
   IF(AND(L280&lt;&gt;"",ISNUMBER(L280),L280&gt;0,NOT(ISNA(L280))),VLOOKUP(L280,'ESO dumped WayshrineInfo'!$K$3:$L$9999,2,FALSE),"")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WayshrineInfo'!$K$3:$L$9999,2,FALSE),"")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5" t="s">
        <v>2672</v>
      </c>
      <c r="BA280" s="85"/>
      <c r="BB280" s="85"/>
      <c r="BC280" s="21" t="str">
        <f t="shared" si="29"/>
        <v>[327] = {wayshrines={-1,-1,-1,}, dlcId=DLC_BASE_GAME</v>
      </c>
      <c r="BD280" s="21" t="str">
        <f t="shared" si="30"/>
        <v>, veteran=false</v>
      </c>
      <c r="BE280" s="21" t="str">
        <f t="shared" si="31"/>
        <v>, setType=LIBSETS_SETTYPE_BATTLEGROUND</v>
      </c>
      <c r="BF280" s="21" t="str">
        <f t="shared" si="27"/>
        <v>, dropMechanic={LIBSETS_DROP_MECHANIC_BATTLEGROUND_REWARD}</v>
      </c>
      <c r="BG280" s="21" t="str">
        <f t="shared" si="32"/>
        <v>}, --Coward\'s Gear / Feiglingstracht   [!Battleground]</v>
      </c>
    </row>
    <row r="281" spans="1:59" x14ac:dyDescent="0.25">
      <c r="A281" s="12">
        <v>328</v>
      </c>
      <c r="B281" t="s">
        <v>1162</v>
      </c>
      <c r="C281" t="s">
        <v>1163</v>
      </c>
      <c r="D281" s="3">
        <f t="shared" si="28"/>
        <v>328</v>
      </c>
      <c r="G281" s="8" t="s">
        <v>1474</v>
      </c>
      <c r="I281" t="s">
        <v>91</v>
      </c>
      <c r="J281" t="s">
        <v>91</v>
      </c>
      <c r="K281">
        <v>-1</v>
      </c>
      <c r="L281">
        <v>-1</v>
      </c>
      <c r="M281">
        <v>-1</v>
      </c>
      <c r="O281" s="65" t="s">
        <v>1515</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WayshrineInfo'!$K$3:$N$9999,4,FALSE),"")))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constants'!$B$4:$C$1003,2,FALSE),"")</f>
        <v/>
      </c>
      <c r="V281" s="33" t="s">
        <v>1577</v>
      </c>
      <c r="Y281" s="65"/>
      <c r="Z281" s="3" t="str">
        <f>IF(AND(G281&lt;&gt;"LIBSETS_SETTYPE_BATTLEGROUND",G281&lt;&gt;"LIBSETS_SETTYPE_SPECIAL"),
IF(AND(Y281&lt;&gt;"",ISNUMBER(Y281),NOT(ISNA(Y281))),Y281,
   IF(AND(L281&lt;&gt;"",ISNUMBER(L281),L281&gt;0,NOT(ISNA(L281))),VLOOKUP(L281,'ESO dumped WayshrineInfo'!$K$3:$L$9999,2,FALSE),"")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WayshrineInfo'!$K$3:$L$9999,2,FALSE),"")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5" t="s">
        <v>2672</v>
      </c>
      <c r="BA281" s="85"/>
      <c r="BB281" s="85"/>
      <c r="BC281" s="21" t="str">
        <f t="shared" si="29"/>
        <v>[328] = {wayshrines={-1,-1,-1,}, dlcId=DLC_BASE_GAME</v>
      </c>
      <c r="BD281" s="21" t="str">
        <f t="shared" si="30"/>
        <v>, veteran=false</v>
      </c>
      <c r="BE281" s="21" t="str">
        <f t="shared" si="31"/>
        <v>, setType=LIBSETS_SETTYPE_BATTLEGROUND</v>
      </c>
      <c r="BF281" s="21" t="str">
        <f t="shared" si="27"/>
        <v>, dropMechanic={LIBSETS_DROP_MECHANIC_BATTLEGROUND_REWARD}</v>
      </c>
      <c r="BG281" s="21" t="str">
        <f t="shared" si="32"/>
        <v>}, --Knight Slayer / Ritterschlächter   [!Battleground]</v>
      </c>
    </row>
    <row r="282" spans="1:59" x14ac:dyDescent="0.25">
      <c r="A282" s="12">
        <v>329</v>
      </c>
      <c r="B282" t="s">
        <v>1164</v>
      </c>
      <c r="C282" t="s">
        <v>2625</v>
      </c>
      <c r="D282" s="3">
        <f t="shared" si="28"/>
        <v>329</v>
      </c>
      <c r="G282" s="8" t="s">
        <v>1474</v>
      </c>
      <c r="I282" t="s">
        <v>91</v>
      </c>
      <c r="J282" t="s">
        <v>91</v>
      </c>
      <c r="K282">
        <v>-1</v>
      </c>
      <c r="L282">
        <v>-1</v>
      </c>
      <c r="M282">
        <v>-1</v>
      </c>
      <c r="O282" s="65" t="s">
        <v>1515</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WayshrineInfo'!$K$3:$N$9999,4,FALSE),"")))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constants'!$B$4:$C$1003,2,FALSE),"")</f>
        <v/>
      </c>
      <c r="V282" s="33" t="s">
        <v>1577</v>
      </c>
      <c r="Y282" s="65"/>
      <c r="Z282" s="3" t="str">
        <f>IF(AND(G282&lt;&gt;"LIBSETS_SETTYPE_BATTLEGROUND",G282&lt;&gt;"LIBSETS_SETTYPE_SPECIAL"),
IF(AND(Y282&lt;&gt;"",ISNUMBER(Y282),NOT(ISNA(Y282))),Y282,
   IF(AND(L282&lt;&gt;"",ISNUMBER(L282),L282&gt;0,NOT(ISNA(L282))),VLOOKUP(L282,'ESO dumped WayshrineInfo'!$K$3:$L$9999,2,FALSE),"")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WayshrineInfo'!$K$3:$L$9999,2,FALSE),"")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5" t="s">
        <v>2672</v>
      </c>
      <c r="BA282" s="85"/>
      <c r="BB282" s="85"/>
      <c r="BC282" s="21" t="str">
        <f t="shared" si="29"/>
        <v>[329] = {wayshrines={-1,-1,-1,}, dlcId=DLC_BASE_GAME</v>
      </c>
      <c r="BD282" s="21" t="str">
        <f t="shared" si="30"/>
        <v>, veteran=false</v>
      </c>
      <c r="BE282" s="21" t="str">
        <f t="shared" si="31"/>
        <v>, setType=LIBSETS_SETTYPE_BATTLEGROUND</v>
      </c>
      <c r="BF282" s="21" t="str">
        <f t="shared" si="27"/>
        <v>, dropMechanic={LIBSETS_DROP_MECHANIC_BATTLEGROUND_REWARD}</v>
      </c>
      <c r="BG282" s="21" t="str">
        <f t="shared" si="32"/>
        <v>}, --Wizard\'s Riposte / Zaubererreplik   [!Battleground]</v>
      </c>
    </row>
    <row r="283" spans="1:59" x14ac:dyDescent="0.25">
      <c r="A283" s="12">
        <v>330</v>
      </c>
      <c r="B283" t="s">
        <v>1165</v>
      </c>
      <c r="C283" t="s">
        <v>1166</v>
      </c>
      <c r="D283" s="3">
        <f t="shared" si="28"/>
        <v>330</v>
      </c>
      <c r="G283" s="8" t="s">
        <v>1482</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WayshrineInfo'!$K$3:$N$9999,4,FALSE),"")))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constants'!$B$4:$C$1003,2,FALSE),"")</f>
        <v>Clockwork City</v>
      </c>
      <c r="V283" s="33" t="s">
        <v>3349</v>
      </c>
      <c r="Y283" s="65"/>
      <c r="Z283" s="3">
        <f>IF(AND(G283&lt;&gt;"LIBSETS_SETTYPE_BATTLEGROUND",G283&lt;&gt;"LIBSETS_SETTYPE_SPECIAL"),
IF(AND(Y283&lt;&gt;"",ISNUMBER(Y283),NOT(ISNA(Y283))),Y283,
   IF(AND(L283&lt;&gt;"",ISNUMBER(L283),L283&gt;0,NOT(ISNA(L283))),VLOOKUP(L283,'ESO dumped WayshrineInfo'!$K$3:$L$9999,2,FALSE),"")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WayshrineInfo'!$K$3:$L$9999,2,FALSE),"")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5" t="s">
        <v>2672</v>
      </c>
      <c r="BA283" s="85"/>
      <c r="BB283" s="85"/>
      <c r="BC283" s="21" t="str">
        <f t="shared" si="29"/>
        <v>[330] = {wayshrines={331,331,331,}, dlcId=DLC_CLOCKWORK_CITY</v>
      </c>
      <c r="BD283" s="21" t="str">
        <f t="shared" si="30"/>
        <v>, zoneIds={975,849,849}, veteran=false</v>
      </c>
      <c r="BE283" s="21" t="str">
        <f t="shared" si="31"/>
        <v>, setType=LIBSETS_SETTYPE_TRIAL</v>
      </c>
      <c r="BF283" s="21" t="str">
        <f t="shared" si="27"/>
        <v>, dropMechanic={LIBSETS_DROP_MECHANIC_TRIAL_BOSS}</v>
      </c>
      <c r="BG283" s="21" t="str">
        <f t="shared" si="32"/>
        <v>}, --Automated Defense / Automatisierte Verteidigung   [Halls of Fabrication, Vvardenfell, Vvardenfell]</v>
      </c>
    </row>
    <row r="284" spans="1:59" x14ac:dyDescent="0.25">
      <c r="A284" s="12">
        <v>331</v>
      </c>
      <c r="B284" t="s">
        <v>1167</v>
      </c>
      <c r="C284" t="s">
        <v>1168</v>
      </c>
      <c r="D284" s="3">
        <f t="shared" si="28"/>
        <v>331</v>
      </c>
      <c r="G284" s="8" t="s">
        <v>1482</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WayshrineInfo'!$K$3:$N$9999,4,FALSE),"")))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constants'!$B$4:$C$1003,2,FALSE),"")</f>
        <v>Clockwork City</v>
      </c>
      <c r="V284" s="33" t="s">
        <v>3349</v>
      </c>
      <c r="Y284" s="65"/>
      <c r="Z284" s="3">
        <f>IF(AND(G284&lt;&gt;"LIBSETS_SETTYPE_BATTLEGROUND",G284&lt;&gt;"LIBSETS_SETTYPE_SPECIAL"),
IF(AND(Y284&lt;&gt;"",ISNUMBER(Y284),NOT(ISNA(Y284))),Y284,
   IF(AND(L284&lt;&gt;"",ISNUMBER(L284),L284&gt;0,NOT(ISNA(L284))),VLOOKUP(L284,'ESO dumped WayshrineInfo'!$K$3:$L$9999,2,FALSE),"")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WayshrineInfo'!$K$3:$L$9999,2,FALSE),"")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5" t="s">
        <v>2672</v>
      </c>
      <c r="BA284" s="85"/>
      <c r="BB284" s="85"/>
      <c r="BC284" s="21" t="str">
        <f t="shared" si="29"/>
        <v>[331] = {wayshrines={331,331,331,}, dlcId=DLC_CLOCKWORK_CITY</v>
      </c>
      <c r="BD284" s="21" t="str">
        <f t="shared" si="30"/>
        <v>, zoneIds={975,849,849}, veteran=false</v>
      </c>
      <c r="BE284" s="21" t="str">
        <f t="shared" si="31"/>
        <v>, setType=LIBSETS_SETTYPE_TRIAL</v>
      </c>
      <c r="BF284" s="21" t="str">
        <f t="shared" si="27"/>
        <v>, dropMechanic={LIBSETS_DROP_MECHANIC_TRIAL_BOSS}</v>
      </c>
      <c r="BG284" s="21" t="str">
        <f t="shared" si="32"/>
        <v>}, --War Machine / Kriegsmaschine   [Halls of Fabrication, Vvardenfell, Vvardenfell]</v>
      </c>
    </row>
    <row r="285" spans="1:59" x14ac:dyDescent="0.25">
      <c r="A285" s="12">
        <v>332</v>
      </c>
      <c r="B285" t="s">
        <v>1169</v>
      </c>
      <c r="C285" t="s">
        <v>1170</v>
      </c>
      <c r="D285" s="3">
        <f t="shared" si="28"/>
        <v>332</v>
      </c>
      <c r="G285" s="8" t="s">
        <v>1482</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WayshrineInfo'!$K$3:$N$9999,4,FALSE),"")))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constants'!$B$4:$C$1003,2,FALSE),"")</f>
        <v>Clockwork City</v>
      </c>
      <c r="V285" s="33" t="s">
        <v>3349</v>
      </c>
      <c r="Y285" s="65"/>
      <c r="Z285" s="3">
        <f>IF(AND(G285&lt;&gt;"LIBSETS_SETTYPE_BATTLEGROUND",G285&lt;&gt;"LIBSETS_SETTYPE_SPECIAL"),
IF(AND(Y285&lt;&gt;"",ISNUMBER(Y285),NOT(ISNA(Y285))),Y285,
   IF(AND(L285&lt;&gt;"",ISNUMBER(L285),L285&gt;0,NOT(ISNA(L285))),VLOOKUP(L285,'ESO dumped WayshrineInfo'!$K$3:$L$9999,2,FALSE),"")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WayshrineInfo'!$K$3:$L$9999,2,FALSE),"")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5" t="s">
        <v>2672</v>
      </c>
      <c r="BA285" s="85"/>
      <c r="BB285" s="85"/>
      <c r="BC285" s="21" t="str">
        <f t="shared" si="29"/>
        <v>[332] = {wayshrines={331,331,331,}, dlcId=DLC_CLOCKWORK_CITY</v>
      </c>
      <c r="BD285" s="21" t="str">
        <f t="shared" si="30"/>
        <v>, zoneIds={975,849,849}, veteran=false</v>
      </c>
      <c r="BE285" s="21" t="str">
        <f t="shared" si="31"/>
        <v>, setType=LIBSETS_SETTYPE_TRIAL</v>
      </c>
      <c r="BF285" s="21" t="str">
        <f t="shared" si="27"/>
        <v>, dropMechanic={LIBSETS_DROP_MECHANIC_TRIAL_BOSS}</v>
      </c>
      <c r="BG285" s="21" t="str">
        <f t="shared" si="32"/>
        <v>}, --Master Architect / Meisterarchitekt   [Halls of Fabrication, Vvardenfell, Vvardenfell]</v>
      </c>
    </row>
    <row r="286" spans="1:59" x14ac:dyDescent="0.25">
      <c r="A286" s="12">
        <v>333</v>
      </c>
      <c r="B286" t="s">
        <v>1171</v>
      </c>
      <c r="C286" t="s">
        <v>2626</v>
      </c>
      <c r="D286" s="3">
        <f t="shared" si="28"/>
        <v>333</v>
      </c>
      <c r="G286" s="8" t="s">
        <v>1482</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WayshrineInfo'!$K$3:$N$9999,4,FALSE),"")))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constants'!$B$4:$C$1003,2,FALSE),"")</f>
        <v>Clockwork City</v>
      </c>
      <c r="V286" s="33" t="s">
        <v>3349</v>
      </c>
      <c r="Y286" s="65"/>
      <c r="Z286" s="3">
        <f>IF(AND(G286&lt;&gt;"LIBSETS_SETTYPE_BATTLEGROUND",G286&lt;&gt;"LIBSETS_SETTYPE_SPECIAL"),
IF(AND(Y286&lt;&gt;"",ISNUMBER(Y286),NOT(ISNA(Y286))),Y286,
   IF(AND(L286&lt;&gt;"",ISNUMBER(L286),L286&gt;0,NOT(ISNA(L286))),VLOOKUP(L286,'ESO dumped WayshrineInfo'!$K$3:$L$9999,2,FALSE),"")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WayshrineInfo'!$K$3:$L$9999,2,FALSE),"")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5" t="s">
        <v>2672</v>
      </c>
      <c r="BA286" s="85"/>
      <c r="BB286" s="85"/>
      <c r="BC286" s="21" t="str">
        <f t="shared" si="29"/>
        <v>[333] = {wayshrines={331,331,331,}, dlcId=DLC_CLOCKWORK_CITY</v>
      </c>
      <c r="BD286" s="21" t="str">
        <f t="shared" si="30"/>
        <v>, zoneIds={975,849,849}, veteran=false</v>
      </c>
      <c r="BE286" s="21" t="str">
        <f t="shared" si="31"/>
        <v>, setType=LIBSETS_SETTYPE_TRIAL</v>
      </c>
      <c r="BF286" s="21" t="str">
        <f t="shared" si="27"/>
        <v>, dropMechanic={LIBSETS_DROP_MECHANIC_TRIAL_BOSS}</v>
      </c>
      <c r="BG286" s="21" t="str">
        <f t="shared" si="32"/>
        <v>}, --Inventor\'s Guard / Erfindergarde   [Halls of Fabrication, Vvardenfell, Vvardenfell]</v>
      </c>
    </row>
    <row r="287" spans="1:59" x14ac:dyDescent="0.25">
      <c r="A287" s="12">
        <v>334</v>
      </c>
      <c r="B287" t="s">
        <v>1172</v>
      </c>
      <c r="C287" t="s">
        <v>1173</v>
      </c>
      <c r="D287" s="3">
        <f t="shared" si="28"/>
        <v>334</v>
      </c>
      <c r="G287" s="8" t="s">
        <v>1474</v>
      </c>
      <c r="I287" t="s">
        <v>91</v>
      </c>
      <c r="J287" t="s">
        <v>91</v>
      </c>
      <c r="K287">
        <v>-1</v>
      </c>
      <c r="L287">
        <v>-1</v>
      </c>
      <c r="M287">
        <v>-1</v>
      </c>
      <c r="O287" s="65" t="s">
        <v>1515</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WayshrineInfo'!$K$3:$N$9999,4,FALSE),"")))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constants'!$B$4:$C$1003,2,FALSE),"")</f>
        <v/>
      </c>
      <c r="V287" s="33" t="s">
        <v>1577</v>
      </c>
      <c r="Y287" s="65"/>
      <c r="Z287" s="3" t="str">
        <f>IF(AND(G287&lt;&gt;"LIBSETS_SETTYPE_BATTLEGROUND",G287&lt;&gt;"LIBSETS_SETTYPE_SPECIAL"),
IF(AND(Y287&lt;&gt;"",ISNUMBER(Y287),NOT(ISNA(Y287))),Y287,
   IF(AND(L287&lt;&gt;"",ISNUMBER(L287),L287&gt;0,NOT(ISNA(L287))),VLOOKUP(L287,'ESO dumped WayshrineInfo'!$K$3:$L$9999,2,FALSE),"")
),"")</f>
        <v/>
      </c>
      <c r="AA287" t="str">
        <f>IF(AND(Z287&lt;&gt;"",ISNUMBER(Z287),NOT(ISNA(Z287))),VLOOKUP(Z287,'ESO zone constants'!$A$3:$D$9999,4,FALSE),"")</f>
        <v/>
      </c>
      <c r="AC287" s="3" t="str">
        <f>IF(AB287&lt;&gt;"",IF(AB287&lt;&gt;"LIBSETS_DROP_MECHANIC_MONSTER_NAME",VLOOKUP(AB287,'LibSets constants'!$I$4:$L$1003,3,FALSE),""),"")</f>
        <v/>
      </c>
      <c r="AD287" s="3" t="str">
        <f>IF(AB287&lt;&gt;"",IF(AB287&lt;&gt;"LIBSETS_DROP_MECHANIC_MONSTER_NAME",VLOOKUP(AB287,'LibSets constants'!$I$4:$L$1003,4,FALSE),""),"")</f>
        <v/>
      </c>
      <c r="AF287" s="3" t="str">
        <f>IF(AND(G287&lt;&gt;"LIBSETS_SETTYPE_BATTLEGROUND",G287&lt;&gt;"LIBSETS_SETTYPE_SPECIAL"),
IF(AND(AE287&lt;&gt;"",ISNUMBER(AE287),NOT(ISNA(AE287))),AE287,
   IF(AND(M287&lt;&gt;"",ISNUMBER(M287),M287&gt;0,NOT(ISNA(M287))),VLOOKUP(M287,'ESO dumped WayshrineInfo'!$K$3:$L$9999,2,FALSE),"")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5" t="s">
        <v>2673</v>
      </c>
      <c r="BA287" s="85"/>
      <c r="BB287" s="85"/>
      <c r="BC287" s="21" t="str">
        <f t="shared" si="29"/>
        <v>[334] = {wayshrines={-1,-1,-1,}, dlcId=DLC_BASE_GAME</v>
      </c>
      <c r="BD287" s="21" t="str">
        <f t="shared" si="30"/>
        <v>, veteran=false</v>
      </c>
      <c r="BE287" s="21" t="str">
        <f t="shared" si="31"/>
        <v>, setType=LIBSETS_SETTYPE_BATTLEGROUND</v>
      </c>
      <c r="BF287" s="21" t="str">
        <f t="shared" si="27"/>
        <v>, isProcSetAllowedInPvP=1, dropMechanic={LIBSETS_DROP_MECHANIC_BATTLEGROUND_REWARD}</v>
      </c>
      <c r="BG287" s="21" t="str">
        <f t="shared" si="32"/>
        <v>}, --Impregnable Armor / Unüberwindliche Rüstung   [!Battleground]</v>
      </c>
    </row>
    <row r="288" spans="1:59" x14ac:dyDescent="0.25">
      <c r="A288" s="12">
        <v>335</v>
      </c>
      <c r="B288" t="s">
        <v>1174</v>
      </c>
      <c r="C288" t="s">
        <v>2627</v>
      </c>
      <c r="D288" s="3">
        <f t="shared" si="28"/>
        <v>335</v>
      </c>
      <c r="G288" s="8" t="s">
        <v>1478</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WayshrineInfo'!$K$3:$N$9999,4,FALSE),"")))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constants'!$B$4:$C$1003,2,FALSE),"")</f>
        <v>Horns of the Reach</v>
      </c>
      <c r="V288" s="33" t="s">
        <v>3369</v>
      </c>
      <c r="Y288" s="65"/>
      <c r="Z288" s="3">
        <f>IF(AND(G288&lt;&gt;"LIBSETS_SETTYPE_BATTLEGROUND",G288&lt;&gt;"LIBSETS_SETTYPE_SPECIAL"),
IF(AND(Y288&lt;&gt;"",ISNUMBER(Y288),NOT(ISNA(Y288))),Y288,
   IF(AND(L288&lt;&gt;"",ISNUMBER(L288),L288&gt;0,NOT(ISNA(L288))),VLOOKUP(L288,'ESO dumped WayshrineInfo'!$K$3:$L$9999,2,FALSE),"")
),"")</f>
        <v>888</v>
      </c>
      <c r="AA288" t="str">
        <f>IF(AND(Z288&lt;&gt;"",ISNUMBER(Z288),NOT(ISNA(Z288))),VLOOKUP(Z288,'ESO zone constants'!$A$3:$D$9999,4,FALSE),"")</f>
        <v>Craglorn</v>
      </c>
      <c r="AB288" s="33" t="s">
        <v>3369</v>
      </c>
      <c r="AC288" s="43"/>
      <c r="AD288" s="43"/>
      <c r="AE288" s="43"/>
      <c r="AF288" s="3">
        <f>IF(AND(G288&lt;&gt;"LIBSETS_SETTYPE_BATTLEGROUND",G288&lt;&gt;"LIBSETS_SETTYPE_SPECIAL"),
IF(AND(AE288&lt;&gt;"",ISNUMBER(AE288),NOT(ISNA(AE288))),AE288,
   IF(AND(M288&lt;&gt;"",ISNUMBER(M288),M288&gt;0,NOT(ISNA(M288))),VLOOKUP(M288,'ESO dumped WayshrineInfo'!$K$3:$L$9999,2,FALSE),"")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5" t="s">
        <v>2672</v>
      </c>
      <c r="BA288" s="85"/>
      <c r="BB288" s="85"/>
      <c r="BC288" s="21" t="str">
        <f t="shared" si="29"/>
        <v>[335] = {wayshrines={332,332,332,}, dlcId=DLC_HORNS_OF_THE_REACH</v>
      </c>
      <c r="BD288" s="21" t="str">
        <f t="shared" si="30"/>
        <v>, zoneIds={974,888,888}, veteran=false</v>
      </c>
      <c r="BE288" s="21" t="str">
        <f t="shared" si="31"/>
        <v>, setType=LIBSETS_SETTYPE_DUNGEON</v>
      </c>
      <c r="BF288" s="21" t="str">
        <f t="shared" si="27"/>
        <v>, dropMechanic={LIBSETS_DROP_MECHANIC_GROUP_DUNGEON_BOSS,LIBSETS_DROP_MECHANIC_GROUP_DUNGEON_BOSS}</v>
      </c>
      <c r="BG288" s="21" t="str">
        <f t="shared" si="32"/>
        <v>}, --Draugr\'s Rest / Draugrruhe   [Falkreath Hold, Craglorn, Craglorn]</v>
      </c>
    </row>
    <row r="289" spans="1:59" x14ac:dyDescent="0.25">
      <c r="A289" s="12">
        <v>336</v>
      </c>
      <c r="B289" t="s">
        <v>1175</v>
      </c>
      <c r="C289" t="s">
        <v>1176</v>
      </c>
      <c r="D289" s="3">
        <f t="shared" si="28"/>
        <v>336</v>
      </c>
      <c r="G289" s="8" t="s">
        <v>1478</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WayshrineInfo'!$K$3:$N$9999,4,FALSE),"")))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constants'!$B$4:$C$1003,2,FALSE),"")</f>
        <v>Horns of the Reach</v>
      </c>
      <c r="V289" s="33" t="s">
        <v>3369</v>
      </c>
      <c r="Y289" s="65"/>
      <c r="Z289" s="3">
        <f>IF(AND(G289&lt;&gt;"LIBSETS_SETTYPE_BATTLEGROUND",G289&lt;&gt;"LIBSETS_SETTYPE_SPECIAL"),
IF(AND(Y289&lt;&gt;"",ISNUMBER(Y289),NOT(ISNA(Y289))),Y289,
   IF(AND(L289&lt;&gt;"",ISNUMBER(L289),L289&gt;0,NOT(ISNA(L289))),VLOOKUP(L289,'ESO dumped WayshrineInfo'!$K$3:$L$9999,2,FALSE),"")
),"")</f>
        <v>888</v>
      </c>
      <c r="AA289" t="str">
        <f>IF(AND(Z289&lt;&gt;"",ISNUMBER(Z289),NOT(ISNA(Z289))),VLOOKUP(Z289,'ESO zone constants'!$A$3:$D$9999,4,FALSE),"")</f>
        <v>Craglorn</v>
      </c>
      <c r="AB289" s="33" t="s">
        <v>3369</v>
      </c>
      <c r="AC289" s="43"/>
      <c r="AD289" s="43"/>
      <c r="AE289" s="43"/>
      <c r="AF289" s="3">
        <f>IF(AND(G289&lt;&gt;"LIBSETS_SETTYPE_BATTLEGROUND",G289&lt;&gt;"LIBSETS_SETTYPE_SPECIAL"),
IF(AND(AE289&lt;&gt;"",ISNUMBER(AE289),NOT(ISNA(AE289))),AE289,
   IF(AND(M289&lt;&gt;"",ISNUMBER(M289),M289&gt;0,NOT(ISNA(M289))),VLOOKUP(M289,'ESO dumped WayshrineInfo'!$K$3:$L$9999,2,FALSE),"")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5" t="s">
        <v>2672</v>
      </c>
      <c r="BA289" s="85"/>
      <c r="BB289" s="85"/>
      <c r="BC289" s="21" t="str">
        <f t="shared" si="29"/>
        <v>[336] = {wayshrines={332,332,332,}, dlcId=DLC_HORNS_OF_THE_REACH</v>
      </c>
      <c r="BD289" s="21" t="str">
        <f t="shared" si="30"/>
        <v>, zoneIds={974,888,888}, veteran=false</v>
      </c>
      <c r="BE289" s="21" t="str">
        <f t="shared" si="31"/>
        <v>, setType=LIBSETS_SETTYPE_DUNGEON</v>
      </c>
      <c r="BF289" s="21" t="str">
        <f t="shared" si="27"/>
        <v>, dropMechanic={LIBSETS_DROP_MECHANIC_GROUP_DUNGEON_BOSS,LIBSETS_DROP_MECHANIC_GROUP_DUNGEON_BOSS}</v>
      </c>
      <c r="BG289" s="21" t="str">
        <f t="shared" si="32"/>
        <v>}, --Pillar of Nirn / Säulen von Nirn   [Falkreath Hold, Craglorn, Craglorn]</v>
      </c>
    </row>
    <row r="290" spans="1:59" x14ac:dyDescent="0.25">
      <c r="A290" s="12">
        <v>337</v>
      </c>
      <c r="B290" t="s">
        <v>1177</v>
      </c>
      <c r="C290" t="s">
        <v>1178</v>
      </c>
      <c r="D290" s="3">
        <f t="shared" si="28"/>
        <v>337</v>
      </c>
      <c r="G290" s="8" t="s">
        <v>1478</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WayshrineInfo'!$K$3:$N$9999,4,FALSE),"")))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constants'!$B$4:$C$1003,2,FALSE),"")</f>
        <v>Horns of the Reach</v>
      </c>
      <c r="V290" s="33" t="s">
        <v>3369</v>
      </c>
      <c r="Y290" s="65"/>
      <c r="Z290" s="3">
        <f>IF(AND(G290&lt;&gt;"LIBSETS_SETTYPE_BATTLEGROUND",G290&lt;&gt;"LIBSETS_SETTYPE_SPECIAL"),
IF(AND(Y290&lt;&gt;"",ISNUMBER(Y290),NOT(ISNA(Y290))),Y290,
   IF(AND(L290&lt;&gt;"",ISNUMBER(L290),L290&gt;0,NOT(ISNA(L290))),VLOOKUP(L290,'ESO dumped WayshrineInfo'!$K$3:$L$9999,2,FALSE),"")
),"")</f>
        <v>888</v>
      </c>
      <c r="AA290" t="str">
        <f>IF(AND(Z290&lt;&gt;"",ISNUMBER(Z290),NOT(ISNA(Z290))),VLOOKUP(Z290,'ESO zone constants'!$A$3:$D$9999,4,FALSE),"")</f>
        <v>Craglorn</v>
      </c>
      <c r="AB290" s="33" t="s">
        <v>3369</v>
      </c>
      <c r="AC290" s="43"/>
      <c r="AD290" s="43"/>
      <c r="AE290" s="43"/>
      <c r="AF290" s="3">
        <f>IF(AND(G290&lt;&gt;"LIBSETS_SETTYPE_BATTLEGROUND",G290&lt;&gt;"LIBSETS_SETTYPE_SPECIAL"),
IF(AND(AE290&lt;&gt;"",ISNUMBER(AE290),NOT(ISNA(AE290))),AE290,
   IF(AND(M290&lt;&gt;"",ISNUMBER(M290),M290&gt;0,NOT(ISNA(M290))),VLOOKUP(M290,'ESO dumped WayshrineInfo'!$K$3:$L$9999,2,FALSE),"")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5" t="s">
        <v>2672</v>
      </c>
      <c r="BA290" s="85"/>
      <c r="BB290" s="85"/>
      <c r="BC290" s="21" t="str">
        <f t="shared" si="29"/>
        <v>[337] = {wayshrines={332,332,332,}, dlcId=DLC_HORNS_OF_THE_REACH</v>
      </c>
      <c r="BD290" s="21" t="str">
        <f t="shared" si="30"/>
        <v>, zoneIds={974,888,888}, veteran=false</v>
      </c>
      <c r="BE290" s="21" t="str">
        <f t="shared" si="31"/>
        <v>, setType=LIBSETS_SETTYPE_DUNGEON</v>
      </c>
      <c r="BF290" s="21" t="str">
        <f t="shared" si="27"/>
        <v>, dropMechanic={LIBSETS_DROP_MECHANIC_GROUP_DUNGEON_BOSS,LIBSETS_DROP_MECHANIC_GROUP_DUNGEON_BOSS}</v>
      </c>
      <c r="BG290" s="21" t="str">
        <f t="shared" si="32"/>
        <v>}, --Ironblood / Eisenblut   [Falkreath Hold, Craglorn, Craglorn]</v>
      </c>
    </row>
    <row r="291" spans="1:59" x14ac:dyDescent="0.25">
      <c r="A291" s="12">
        <v>338</v>
      </c>
      <c r="B291" t="s">
        <v>1179</v>
      </c>
      <c r="C291" t="s">
        <v>1180</v>
      </c>
      <c r="D291" s="3">
        <f t="shared" si="28"/>
        <v>338</v>
      </c>
      <c r="E291" s="42"/>
      <c r="G291" s="8" t="s">
        <v>1478</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WayshrineInfo'!$K$3:$N$9999,4,FALSE),"")))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constants'!$B$4:$C$1003,2,FALSE),"")</f>
        <v>Horns of the Reach</v>
      </c>
      <c r="V291" s="33" t="s">
        <v>3369</v>
      </c>
      <c r="Y291" s="65"/>
      <c r="Z291" s="3">
        <f>IF(AND(G291&lt;&gt;"LIBSETS_SETTYPE_BATTLEGROUND",G291&lt;&gt;"LIBSETS_SETTYPE_SPECIAL"),
IF(AND(Y291&lt;&gt;"",ISNUMBER(Y291),NOT(ISNA(Y291))),Y291,
   IF(AND(L291&lt;&gt;"",ISNUMBER(L291),L291&gt;0,NOT(ISNA(L291))),VLOOKUP(L291,'ESO dumped WayshrineInfo'!$K$3:$L$9999,2,FALSE),"")
),"")</f>
        <v>888</v>
      </c>
      <c r="AA291" t="str">
        <f>IF(AND(Z291&lt;&gt;"",ISNUMBER(Z291),NOT(ISNA(Z291))),VLOOKUP(Z291,'ESO zone constants'!$A$3:$D$9999,4,FALSE),"")</f>
        <v>Craglorn</v>
      </c>
      <c r="AB291" s="33" t="s">
        <v>3369</v>
      </c>
      <c r="AC291" s="43"/>
      <c r="AD291" s="43"/>
      <c r="AE291" s="43"/>
      <c r="AF291" s="3">
        <f>IF(AND(G291&lt;&gt;"LIBSETS_SETTYPE_BATTLEGROUND",G291&lt;&gt;"LIBSETS_SETTYPE_SPECIAL"),
IF(AND(AE291&lt;&gt;"",ISNUMBER(AE291),NOT(ISNA(AE291))),AE291,
   IF(AND(M291&lt;&gt;"",ISNUMBER(M291),M291&gt;0,NOT(ISNA(M291))),VLOOKUP(M291,'ESO dumped WayshrineInfo'!$K$3:$L$9999,2,FALSE),"")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5" t="s">
        <v>2672</v>
      </c>
      <c r="BA291" s="85"/>
      <c r="BB291" s="85"/>
      <c r="BC291" s="21" t="str">
        <f t="shared" si="29"/>
        <v>[338] = {wayshrines={326,326,326,}, dlcId=DLC_HORNS_OF_THE_REACH</v>
      </c>
      <c r="BD291" s="21" t="str">
        <f t="shared" si="30"/>
        <v>, zoneIds={973,888,888}, veteran=false</v>
      </c>
      <c r="BE291" s="21" t="str">
        <f t="shared" si="31"/>
        <v>, setType=LIBSETS_SETTYPE_DUNGEON</v>
      </c>
      <c r="BF291" s="21" t="str">
        <f t="shared" si="27"/>
        <v>, dropMechanic={LIBSETS_DROP_MECHANIC_GROUP_DUNGEON_BOSS,LIBSETS_DROP_MECHANIC_GROUP_DUNGEON_BOSS}</v>
      </c>
      <c r="BG291" s="21" t="str">
        <f t="shared" si="32"/>
        <v>}, --Flame Blossom / Flammenblüte   [Bloodroot Forge, Craglorn, Craglorn]</v>
      </c>
    </row>
    <row r="292" spans="1:59" x14ac:dyDescent="0.25">
      <c r="A292" s="12">
        <v>339</v>
      </c>
      <c r="B292" t="s">
        <v>1181</v>
      </c>
      <c r="C292" t="s">
        <v>1182</v>
      </c>
      <c r="D292" s="3">
        <f t="shared" si="28"/>
        <v>339</v>
      </c>
      <c r="E292" s="42"/>
      <c r="G292" s="8" t="s">
        <v>1478</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WayshrineInfo'!$K$3:$N$9999,4,FALSE),"")))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constants'!$B$4:$C$1003,2,FALSE),"")</f>
        <v>Horns of the Reach</v>
      </c>
      <c r="V292" s="33" t="s">
        <v>3369</v>
      </c>
      <c r="Y292" s="65"/>
      <c r="Z292" s="3">
        <f>IF(AND(G292&lt;&gt;"LIBSETS_SETTYPE_BATTLEGROUND",G292&lt;&gt;"LIBSETS_SETTYPE_SPECIAL"),
IF(AND(Y292&lt;&gt;"",ISNUMBER(Y292),NOT(ISNA(Y292))),Y292,
   IF(AND(L292&lt;&gt;"",ISNUMBER(L292),L292&gt;0,NOT(ISNA(L292))),VLOOKUP(L292,'ESO dumped WayshrineInfo'!$K$3:$L$9999,2,FALSE),"")
),"")</f>
        <v>888</v>
      </c>
      <c r="AA292" t="str">
        <f>IF(AND(Z292&lt;&gt;"",ISNUMBER(Z292),NOT(ISNA(Z292))),VLOOKUP(Z292,'ESO zone constants'!$A$3:$D$9999,4,FALSE),"")</f>
        <v>Craglorn</v>
      </c>
      <c r="AB292" s="33" t="s">
        <v>3369</v>
      </c>
      <c r="AC292" s="43"/>
      <c r="AD292" s="43"/>
      <c r="AE292" s="43"/>
      <c r="AF292" s="3">
        <f>IF(AND(G292&lt;&gt;"LIBSETS_SETTYPE_BATTLEGROUND",G292&lt;&gt;"LIBSETS_SETTYPE_SPECIAL"),
IF(AND(AE292&lt;&gt;"",ISNUMBER(AE292),NOT(ISNA(AE292))),AE292,
   IF(AND(M292&lt;&gt;"",ISNUMBER(M292),M292&gt;0,NOT(ISNA(M292))),VLOOKUP(M292,'ESO dumped WayshrineInfo'!$K$3:$L$9999,2,FALSE),"")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5" t="s">
        <v>2673</v>
      </c>
      <c r="BA292" s="85"/>
      <c r="BB292" s="85"/>
      <c r="BC292" s="21" t="str">
        <f t="shared" si="29"/>
        <v>[339] = {wayshrines={326,326,326,}, dlcId=DLC_HORNS_OF_THE_REACH</v>
      </c>
      <c r="BD292" s="21" t="str">
        <f t="shared" si="30"/>
        <v>, zoneIds={973,888,888}, veteran=false</v>
      </c>
      <c r="BE292" s="21" t="str">
        <f t="shared" si="31"/>
        <v>, setType=LIBSETS_SETTYPE_DUNGEON</v>
      </c>
      <c r="BF292" s="21" t="str">
        <f t="shared" si="27"/>
        <v>, isProcSetAllowedInPvP=1, dropMechanic={LIBSETS_DROP_MECHANIC_GROUP_DUNGEON_BOSS,LIBSETS_DROP_MECHANIC_GROUP_DUNGEON_BOSS}</v>
      </c>
      <c r="BG292" s="21" t="str">
        <f t="shared" si="32"/>
        <v>}, --Blooddrinker / Bluttrinker   [Bloodroot Forge, Craglorn, Craglorn]</v>
      </c>
    </row>
    <row r="293" spans="1:59" x14ac:dyDescent="0.25">
      <c r="A293" s="12">
        <v>340</v>
      </c>
      <c r="B293" t="s">
        <v>1183</v>
      </c>
      <c r="C293" t="s">
        <v>2628</v>
      </c>
      <c r="D293" s="3">
        <f t="shared" si="28"/>
        <v>340</v>
      </c>
      <c r="E293" s="42"/>
      <c r="G293" s="8" t="s">
        <v>1478</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WayshrineInfo'!$K$3:$N$9999,4,FALSE),"")))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constants'!$B$4:$C$1003,2,FALSE),"")</f>
        <v>Horns of the Reach</v>
      </c>
      <c r="V293" s="33" t="s">
        <v>3369</v>
      </c>
      <c r="Y293" s="65"/>
      <c r="Z293" s="3">
        <f>IF(AND(G293&lt;&gt;"LIBSETS_SETTYPE_BATTLEGROUND",G293&lt;&gt;"LIBSETS_SETTYPE_SPECIAL"),
IF(AND(Y293&lt;&gt;"",ISNUMBER(Y293),NOT(ISNA(Y293))),Y293,
   IF(AND(L293&lt;&gt;"",ISNUMBER(L293),L293&gt;0,NOT(ISNA(L293))),VLOOKUP(L293,'ESO dumped WayshrineInfo'!$K$3:$L$9999,2,FALSE),"")
),"")</f>
        <v>888</v>
      </c>
      <c r="AA293" t="str">
        <f>IF(AND(Z293&lt;&gt;"",ISNUMBER(Z293),NOT(ISNA(Z293))),VLOOKUP(Z293,'ESO zone constants'!$A$3:$D$9999,4,FALSE),"")</f>
        <v>Craglorn</v>
      </c>
      <c r="AB293" s="33" t="s">
        <v>3369</v>
      </c>
      <c r="AC293" s="43"/>
      <c r="AD293" s="43"/>
      <c r="AE293" s="43"/>
      <c r="AF293" s="3">
        <f>IF(AND(G293&lt;&gt;"LIBSETS_SETTYPE_BATTLEGROUND",G293&lt;&gt;"LIBSETS_SETTYPE_SPECIAL"),
IF(AND(AE293&lt;&gt;"",ISNUMBER(AE293),NOT(ISNA(AE293))),AE293,
   IF(AND(M293&lt;&gt;"",ISNUMBER(M293),M293&gt;0,NOT(ISNA(M293))),VLOOKUP(M293,'ESO dumped WayshrineInfo'!$K$3:$L$9999,2,FALSE),"")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5" t="s">
        <v>2672</v>
      </c>
      <c r="BA293" s="85"/>
      <c r="BB293" s="85"/>
      <c r="BC293" s="21" t="str">
        <f t="shared" si="29"/>
        <v>[340] = {wayshrines={326,326,326,}, dlcId=DLC_HORNS_OF_THE_REACH</v>
      </c>
      <c r="BD293" s="21" t="str">
        <f t="shared" si="30"/>
        <v>, zoneIds={973,888,888}, veteran=false</v>
      </c>
      <c r="BE293" s="21" t="str">
        <f t="shared" si="31"/>
        <v>, setType=LIBSETS_SETTYPE_DUNGEON</v>
      </c>
      <c r="BF293" s="21" t="str">
        <f t="shared" si="27"/>
        <v>, dropMechanic={LIBSETS_DROP_MECHANIC_GROUP_DUNGEON_BOSS,LIBSETS_DROP_MECHANIC_GROUP_DUNGEON_BOSS}</v>
      </c>
      <c r="BG293" s="21" t="str">
        <f t="shared" si="32"/>
        <v>}, --Hagraven\'s Garden / Vettelgarten   [Bloodroot Forge, Craglorn, Craglorn]</v>
      </c>
    </row>
    <row r="294" spans="1:59" x14ac:dyDescent="0.25">
      <c r="A294" s="5">
        <v>341</v>
      </c>
      <c r="B294" t="s">
        <v>1184</v>
      </c>
      <c r="C294" t="s">
        <v>4</v>
      </c>
      <c r="D294" s="3">
        <f t="shared" si="28"/>
        <v>341</v>
      </c>
      <c r="G294" s="8" t="s">
        <v>1480</v>
      </c>
      <c r="H294" s="95">
        <v>3</v>
      </c>
      <c r="I294" t="s">
        <v>1467</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WayshrineInfo'!$K$3:$N$9999,4,FALSE),"")))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constants'!$B$4:$C$1003,2,FALSE),"")</f>
        <v>Horns of the Reach</v>
      </c>
      <c r="V294" s="33" t="s">
        <v>1545</v>
      </c>
      <c r="W294" s="3" t="s">
        <v>1555</v>
      </c>
      <c r="X294" s="3" t="s">
        <v>1642</v>
      </c>
      <c r="Y294" s="65"/>
      <c r="Z294" s="3">
        <f>IF(AND(G294&lt;&gt;"LIBSETS_SETTYPE_BATTLEGROUND",G294&lt;&gt;"LIBSETS_SETTYPE_SPECIAL"),
IF(AND(Y294&lt;&gt;"",ISNUMBER(Y294),NOT(ISNA(Y294))),Y294,
   IF(AND(L294&lt;&gt;"",ISNUMBER(L294),L294&gt;0,NOT(ISNA(L294))),VLOOKUP(L294,'ESO dumped WayshrineInfo'!$K$3:$L$9999,2,FALSE),"")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WayshrineInfo'!$K$3:$L$9999,2,FALSE),"")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5" t="s">
        <v>2672</v>
      </c>
      <c r="BA294" s="85"/>
      <c r="BB294" s="85"/>
      <c r="BC294" s="21" t="str">
        <f t="shared" si="29"/>
        <v>[341] = {wayshrines={326,326,326,}, dlcId=DLC_HORNS_OF_THE_REACH</v>
      </c>
      <c r="BD294" s="21" t="str">
        <f t="shared" si="30"/>
        <v>, zoneIds={973,888,888}, veteran={[EQUIP_TYPE_HEAD]=true, [EQUIP_TYPE_SHOULDERS]=false}</v>
      </c>
      <c r="BE294" s="21" t="str">
        <f t="shared" si="31"/>
        <v>, setType=LIBSETS_SETTYPE_MONSTER, undauntedChestId=3</v>
      </c>
      <c r="BF294" s="21" t="str">
        <f t="shared" si="27"/>
        <v>, dropMechanic={LIBSETS_DROP_MECHANIC_MONSTER_NAME}, dropMechanicDropLocationNames={['en']={'Earthgore Amalgam','','','','','',},['de']={'Erdbluter-Amalgam','','','','','',},}</v>
      </c>
      <c r="BG294" s="21" t="str">
        <f t="shared" si="32"/>
        <v>}, --Earthgore / Erdbluter   [Bloodroot Forge, Craglorn, Craglorn]</v>
      </c>
    </row>
    <row r="295" spans="1:59" x14ac:dyDescent="0.25">
      <c r="A295" s="5">
        <v>342</v>
      </c>
      <c r="B295" t="s">
        <v>3</v>
      </c>
      <c r="C295" t="s">
        <v>3</v>
      </c>
      <c r="D295" s="3">
        <f t="shared" si="28"/>
        <v>342</v>
      </c>
      <c r="G295" s="8" t="s">
        <v>1480</v>
      </c>
      <c r="H295" s="95">
        <v>3</v>
      </c>
      <c r="I295" t="s">
        <v>1467</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WayshrineInfo'!$K$3:$N$9999,4,FALSE),"")))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constants'!$B$4:$C$1003,2,FALSE),"")</f>
        <v>Horns of the Reach</v>
      </c>
      <c r="V295" s="33" t="s">
        <v>1545</v>
      </c>
      <c r="W295" s="3" t="s">
        <v>1361</v>
      </c>
      <c r="X295" s="3" t="s">
        <v>1630</v>
      </c>
      <c r="Y295" s="65"/>
      <c r="Z295" s="3">
        <f>IF(AND(G295&lt;&gt;"LIBSETS_SETTYPE_BATTLEGROUND",G295&lt;&gt;"LIBSETS_SETTYPE_SPECIAL"),
IF(AND(Y295&lt;&gt;"",ISNUMBER(Y295),NOT(ISNA(Y295))),Y295,
   IF(AND(L295&lt;&gt;"",ISNUMBER(L295),L295&gt;0,NOT(ISNA(L295))),VLOOKUP(L295,'ESO dumped WayshrineInfo'!$K$3:$L$9999,2,FALSE),"")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WayshrineInfo'!$K$3:$L$9999,2,FALSE),"")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5" t="s">
        <v>2672</v>
      </c>
      <c r="BA295" s="85"/>
      <c r="BB295" s="85"/>
      <c r="BC295" s="21" t="str">
        <f t="shared" si="29"/>
        <v>[342] = {wayshrines={332,332,332,}, dlcId=DLC_HORNS_OF_THE_REACH</v>
      </c>
      <c r="BD295" s="21" t="str">
        <f t="shared" si="30"/>
        <v>, zoneIds={974,888,888}, veteran={[EQUIP_TYPE_HEAD]=true, [EQUIP_TYPE_SHOULDERS]=false}</v>
      </c>
      <c r="BE295" s="21" t="str">
        <f t="shared" si="31"/>
        <v>, setType=LIBSETS_SETTYPE_MONSTER, undauntedChestId=3</v>
      </c>
      <c r="BF295" s="21" t="str">
        <f t="shared" si="27"/>
        <v>, dropMechanic={LIBSETS_DROP_MECHANIC_MONSTER_NAME}, dropMechanicDropLocationNames={['en']={'Domihaus the Bloody-Hornedin','','','','','',},['de']={'Domihaus der Blutgehörnte','','','','','',},}</v>
      </c>
      <c r="BG295" s="21" t="str">
        <f t="shared" si="32"/>
        <v>}, --Domihaus / Domihaus   [Falkreath Hold, Craglorn, Craglorn]</v>
      </c>
    </row>
    <row r="296" spans="1:59" x14ac:dyDescent="0.25">
      <c r="A296" s="12">
        <v>343</v>
      </c>
      <c r="B296" t="s">
        <v>1185</v>
      </c>
      <c r="C296" t="s">
        <v>2629</v>
      </c>
      <c r="D296" s="3">
        <f t="shared" si="28"/>
        <v>343</v>
      </c>
      <c r="E296" s="42"/>
      <c r="G296" s="8" t="s">
        <v>1478</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WayshrineInfo'!$K$3:$N$9999,4,FALSE),"")))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constants'!$B$4:$C$1003,2,FALSE),"")</f>
        <v>Dragon Bones</v>
      </c>
      <c r="V296" s="33" t="s">
        <v>3369</v>
      </c>
      <c r="Y296" s="65"/>
      <c r="Z296" s="3">
        <f>IF(AND(G296&lt;&gt;"LIBSETS_SETTYPE_BATTLEGROUND",G296&lt;&gt;"LIBSETS_SETTYPE_SPECIAL"),
IF(AND(Y296&lt;&gt;"",ISNUMBER(Y296),NOT(ISNA(Y296))),Y296,
   IF(AND(L296&lt;&gt;"",ISNUMBER(L296),L296&gt;0,NOT(ISNA(L296))),VLOOKUP(L296,'ESO dumped WayshrineInfo'!$K$3:$L$9999,2,FALSE),"")
),"")</f>
        <v>92</v>
      </c>
      <c r="AA296" t="str">
        <f>IF(AND(Z296&lt;&gt;"",ISNUMBER(Z296),NOT(ISNA(Z296))),VLOOKUP(Z296,'ESO zone constants'!$A$3:$D$9999,4,FALSE),"")</f>
        <v>Bangkorai</v>
      </c>
      <c r="AB296" s="33" t="s">
        <v>3369</v>
      </c>
      <c r="AC296" s="43"/>
      <c r="AD296" s="43"/>
      <c r="AE296" s="43"/>
      <c r="AF296" s="3">
        <f>IF(AND(G296&lt;&gt;"LIBSETS_SETTYPE_BATTLEGROUND",G296&lt;&gt;"LIBSETS_SETTYPE_SPECIAL"),
IF(AND(AE296&lt;&gt;"",ISNUMBER(AE296),NOT(ISNA(AE296))),AE296,
   IF(AND(M296&lt;&gt;"",ISNUMBER(M296),M296&gt;0,NOT(ISNA(M296))),VLOOKUP(M296,'ESO dumped WayshrineInfo'!$K$3:$L$9999,2,FALSE),"")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5" t="s">
        <v>2672</v>
      </c>
      <c r="BA296" s="85"/>
      <c r="BB296" s="85"/>
      <c r="BC296" s="21" t="str">
        <f t="shared" si="29"/>
        <v>[343] = {wayshrines={341,341,341,}, dlcId=DLC_DRAGON_BONES</v>
      </c>
      <c r="BD296" s="21" t="str">
        <f t="shared" si="30"/>
        <v>, zoneIds={1009,92,92}, veteran=false</v>
      </c>
      <c r="BE296" s="21" t="str">
        <f t="shared" si="31"/>
        <v>, setType=LIBSETS_SETTYPE_DUNGEON</v>
      </c>
      <c r="BF296" s="21" t="str">
        <f t="shared" si="27"/>
        <v>, dropMechanic={LIBSETS_DROP_MECHANIC_GROUP_DUNGEON_BOSS,LIBSETS_DROP_MECHANIC_GROUP_DUNGEON_BOSS}</v>
      </c>
      <c r="BG296" s="21" t="str">
        <f t="shared" si="32"/>
        <v>}, --Caluurion\'s Legacy / Caluurions Erbe   [Fang Lair, Bangkorai, Bangkorai]</v>
      </c>
    </row>
    <row r="297" spans="1:59" x14ac:dyDescent="0.25">
      <c r="A297" s="12">
        <v>344</v>
      </c>
      <c r="B297" t="s">
        <v>1186</v>
      </c>
      <c r="C297" t="s">
        <v>1187</v>
      </c>
      <c r="D297" s="3">
        <f t="shared" si="28"/>
        <v>344</v>
      </c>
      <c r="G297" s="8" t="s">
        <v>1478</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WayshrineInfo'!$K$3:$N$9999,4,FALSE),"")))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constants'!$B$4:$C$1003,2,FALSE),"")</f>
        <v>Dragon Bones</v>
      </c>
      <c r="V297" s="33" t="s">
        <v>3369</v>
      </c>
      <c r="Y297" s="65"/>
      <c r="Z297" s="3">
        <f>IF(AND(G297&lt;&gt;"LIBSETS_SETTYPE_BATTLEGROUND",G297&lt;&gt;"LIBSETS_SETTYPE_SPECIAL"),
IF(AND(Y297&lt;&gt;"",ISNUMBER(Y297),NOT(ISNA(Y297))),Y297,
   IF(AND(L297&lt;&gt;"",ISNUMBER(L297),L297&gt;0,NOT(ISNA(L297))),VLOOKUP(L297,'ESO dumped WayshrineInfo'!$K$3:$L$9999,2,FALSE),"")
),"")</f>
        <v>92</v>
      </c>
      <c r="AA297" t="str">
        <f>IF(AND(Z297&lt;&gt;"",ISNUMBER(Z297),NOT(ISNA(Z297))),VLOOKUP(Z297,'ESO zone constants'!$A$3:$D$9999,4,FALSE),"")</f>
        <v>Bangkorai</v>
      </c>
      <c r="AB297" s="33" t="s">
        <v>3369</v>
      </c>
      <c r="AC297" s="43"/>
      <c r="AD297" s="43"/>
      <c r="AE297" s="43"/>
      <c r="AF297" s="3">
        <f>IF(AND(G297&lt;&gt;"LIBSETS_SETTYPE_BATTLEGROUND",G297&lt;&gt;"LIBSETS_SETTYPE_SPECIAL"),
IF(AND(AE297&lt;&gt;"",ISNUMBER(AE297),NOT(ISNA(AE297))),AE297,
   IF(AND(M297&lt;&gt;"",ISNUMBER(M297),M297&gt;0,NOT(ISNA(M297))),VLOOKUP(M297,'ESO dumped WayshrineInfo'!$K$3:$L$9999,2,FALSE),"")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5" t="s">
        <v>2672</v>
      </c>
      <c r="BA297" s="85"/>
      <c r="BB297" s="85"/>
      <c r="BC297" s="21" t="str">
        <f t="shared" si="29"/>
        <v>[344] = {wayshrines={341,341,341,}, dlcId=DLC_DRAGON_BONES</v>
      </c>
      <c r="BD297" s="21" t="str">
        <f t="shared" si="30"/>
        <v>, zoneIds={1009,92,92}, veteran=false</v>
      </c>
      <c r="BE297" s="21" t="str">
        <f t="shared" si="31"/>
        <v>, setType=LIBSETS_SETTYPE_DUNGEON</v>
      </c>
      <c r="BF297" s="21" t="str">
        <f t="shared" si="27"/>
        <v>, dropMechanic={LIBSETS_DROP_MECHANIC_GROUP_DUNGEON_BOSS,LIBSETS_DROP_MECHANIC_GROUP_DUNGEON_BOSS}</v>
      </c>
      <c r="BG297" s="21" t="str">
        <f t="shared" si="32"/>
        <v>}, --Trappings of Invigoration / Stärkungsprunk   [Fang Lair, Bangkorai, Bangkorai]</v>
      </c>
    </row>
    <row r="298" spans="1:59" x14ac:dyDescent="0.25">
      <c r="A298" s="12">
        <v>345</v>
      </c>
      <c r="B298" t="s">
        <v>1188</v>
      </c>
      <c r="C298" t="s">
        <v>2630</v>
      </c>
      <c r="D298" s="3">
        <f t="shared" si="28"/>
        <v>345</v>
      </c>
      <c r="G298" s="8" t="s">
        <v>1478</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WayshrineInfo'!$K$3:$N$9999,4,FALSE),"")))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constants'!$B$4:$C$1003,2,FALSE),"")</f>
        <v>Dragon Bones</v>
      </c>
      <c r="V298" s="33" t="s">
        <v>3369</v>
      </c>
      <c r="Y298" s="65"/>
      <c r="Z298" s="3">
        <f>IF(AND(G298&lt;&gt;"LIBSETS_SETTYPE_BATTLEGROUND",G298&lt;&gt;"LIBSETS_SETTYPE_SPECIAL"),
IF(AND(Y298&lt;&gt;"",ISNUMBER(Y298),NOT(ISNA(Y298))),Y298,
   IF(AND(L298&lt;&gt;"",ISNUMBER(L298),L298&gt;0,NOT(ISNA(L298))),VLOOKUP(L298,'ESO dumped WayshrineInfo'!$K$3:$L$9999,2,FALSE),"")
),"")</f>
        <v>92</v>
      </c>
      <c r="AA298" t="str">
        <f>IF(AND(Z298&lt;&gt;"",ISNUMBER(Z298),NOT(ISNA(Z298))),VLOOKUP(Z298,'ESO zone constants'!$A$3:$D$9999,4,FALSE),"")</f>
        <v>Bangkorai</v>
      </c>
      <c r="AB298" s="33" t="s">
        <v>3369</v>
      </c>
      <c r="AC298" s="43"/>
      <c r="AD298" s="43"/>
      <c r="AE298" s="43"/>
      <c r="AF298" s="3">
        <f>IF(AND(G298&lt;&gt;"LIBSETS_SETTYPE_BATTLEGROUND",G298&lt;&gt;"LIBSETS_SETTYPE_SPECIAL"),
IF(AND(AE298&lt;&gt;"",ISNUMBER(AE298),NOT(ISNA(AE298))),AE298,
   IF(AND(M298&lt;&gt;"",ISNUMBER(M298),M298&gt;0,NOT(ISNA(M298))),VLOOKUP(M298,'ESO dumped WayshrineInfo'!$K$3:$L$9999,2,FALSE),"")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5" t="s">
        <v>2672</v>
      </c>
      <c r="BA298" s="85"/>
      <c r="BB298" s="85"/>
      <c r="BC298" s="21" t="str">
        <f t="shared" si="29"/>
        <v>[345] = {wayshrines={341,341,341,}, dlcId=DLC_DRAGON_BONES</v>
      </c>
      <c r="BD298" s="21" t="str">
        <f t="shared" si="30"/>
        <v>, zoneIds={1009,92,92}, veteran=false</v>
      </c>
      <c r="BE298" s="21" t="str">
        <f t="shared" si="31"/>
        <v>, setType=LIBSETS_SETTYPE_DUNGEON</v>
      </c>
      <c r="BF298" s="21" t="str">
        <f t="shared" si="27"/>
        <v>, dropMechanic={LIBSETS_DROP_MECHANIC_GROUP_DUNGEON_BOSS,LIBSETS_DROP_MECHANIC_GROUP_DUNGEON_BOSS}</v>
      </c>
      <c r="BG298" s="21" t="str">
        <f t="shared" si="32"/>
        <v>}, --Ulfnor\'s Favor / Ulfnors Gunst   [Fang Lair, Bangkorai, Bangkorai]</v>
      </c>
    </row>
    <row r="299" spans="1:59" x14ac:dyDescent="0.25">
      <c r="A299" s="12">
        <v>346</v>
      </c>
      <c r="B299" t="s">
        <v>1189</v>
      </c>
      <c r="C299" t="s">
        <v>2631</v>
      </c>
      <c r="D299" s="3">
        <f t="shared" si="28"/>
        <v>346</v>
      </c>
      <c r="G299" s="8" t="s">
        <v>1478</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WayshrineInfo'!$K$3:$N$9999,4,FALSE),"")))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constants'!$B$4:$C$1003,2,FALSE),"")</f>
        <v>Dragon Bones</v>
      </c>
      <c r="V299" s="33" t="s">
        <v>3369</v>
      </c>
      <c r="Y299" s="65"/>
      <c r="Z299" s="3">
        <f>IF(AND(G299&lt;&gt;"LIBSETS_SETTYPE_BATTLEGROUND",G299&lt;&gt;"LIBSETS_SETTYPE_SPECIAL"),
IF(AND(Y299&lt;&gt;"",ISNUMBER(Y299),NOT(ISNA(Y299))),Y299,
   IF(AND(L299&lt;&gt;"",ISNUMBER(L299),L299&gt;0,NOT(ISNA(L299))),VLOOKUP(L299,'ESO dumped WayshrineInfo'!$K$3:$L$9999,2,FALSE),"")
),"")</f>
        <v>19</v>
      </c>
      <c r="AA299" t="str">
        <f>IF(AND(Z299&lt;&gt;"",ISNUMBER(Z299),NOT(ISNA(Z299))),VLOOKUP(Z299,'ESO zone constants'!$A$3:$D$9999,4,FALSE),"")</f>
        <v>Stormhaven</v>
      </c>
      <c r="AB299" s="33" t="s">
        <v>3369</v>
      </c>
      <c r="AC299" s="43"/>
      <c r="AD299" s="43"/>
      <c r="AE299" s="43"/>
      <c r="AF299" s="3">
        <f>IF(AND(G299&lt;&gt;"LIBSETS_SETTYPE_BATTLEGROUND",G299&lt;&gt;"LIBSETS_SETTYPE_SPECIAL"),
IF(AND(AE299&lt;&gt;"",ISNUMBER(AE299),NOT(ISNA(AE299))),AE299,
   IF(AND(M299&lt;&gt;"",ISNUMBER(M299),M299&gt;0,NOT(ISNA(M299))),VLOOKUP(M299,'ESO dumped WayshrineInfo'!$K$3:$L$9999,2,FALSE),"")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5" t="s">
        <v>2673</v>
      </c>
      <c r="BA299" s="85"/>
      <c r="BB299" s="85"/>
      <c r="BC299" s="21" t="str">
        <f t="shared" si="29"/>
        <v>[346] = {wayshrines={363,363,363,}, dlcId=DLC_DRAGON_BONES</v>
      </c>
      <c r="BD299" s="21" t="str">
        <f t="shared" si="30"/>
        <v>, zoneIds={1010,19,19}, veteran=false</v>
      </c>
      <c r="BE299" s="21" t="str">
        <f t="shared" si="31"/>
        <v>, setType=LIBSETS_SETTYPE_DUNGEON</v>
      </c>
      <c r="BF299" s="21" t="str">
        <f t="shared" si="27"/>
        <v>, isProcSetAllowedInPvP=1, dropMechanic={LIBSETS_DROP_MECHANIC_GROUP_DUNGEON_BOSS,LIBSETS_DROP_MECHANIC_GROUP_DUNGEON_BOSS}</v>
      </c>
      <c r="BG299" s="21" t="str">
        <f t="shared" si="32"/>
        <v>}, --Jorvuld\'s Guidance / Jorvulds Führung   [Scalecaller Peak, Stormhaven, Stormhaven]</v>
      </c>
    </row>
    <row r="300" spans="1:59" x14ac:dyDescent="0.25">
      <c r="A300" s="12">
        <v>347</v>
      </c>
      <c r="B300" t="s">
        <v>1190</v>
      </c>
      <c r="C300" t="s">
        <v>1191</v>
      </c>
      <c r="D300" s="3">
        <f t="shared" si="28"/>
        <v>347</v>
      </c>
      <c r="G300" s="8" t="s">
        <v>1478</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WayshrineInfo'!$K$3:$N$9999,4,FALSE),"")))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constants'!$B$4:$C$1003,2,FALSE),"")</f>
        <v>Dragon Bones</v>
      </c>
      <c r="V300" s="33" t="s">
        <v>3369</v>
      </c>
      <c r="Y300" s="65"/>
      <c r="Z300" s="3">
        <f>IF(AND(G300&lt;&gt;"LIBSETS_SETTYPE_BATTLEGROUND",G300&lt;&gt;"LIBSETS_SETTYPE_SPECIAL"),
IF(AND(Y300&lt;&gt;"",ISNUMBER(Y300),NOT(ISNA(Y300))),Y300,
   IF(AND(L300&lt;&gt;"",ISNUMBER(L300),L300&gt;0,NOT(ISNA(L300))),VLOOKUP(L300,'ESO dumped WayshrineInfo'!$K$3:$L$9999,2,FALSE),"")
),"")</f>
        <v>19</v>
      </c>
      <c r="AA300" t="str">
        <f>IF(AND(Z300&lt;&gt;"",ISNUMBER(Z300),NOT(ISNA(Z300))),VLOOKUP(Z300,'ESO zone constants'!$A$3:$D$9999,4,FALSE),"")</f>
        <v>Stormhaven</v>
      </c>
      <c r="AB300" s="33" t="s">
        <v>3369</v>
      </c>
      <c r="AC300" s="43"/>
      <c r="AD300" s="43"/>
      <c r="AE300" s="43"/>
      <c r="AF300" s="3">
        <f>IF(AND(G300&lt;&gt;"LIBSETS_SETTYPE_BATTLEGROUND",G300&lt;&gt;"LIBSETS_SETTYPE_SPECIAL"),
IF(AND(AE300&lt;&gt;"",ISNUMBER(AE300),NOT(ISNA(AE300))),AE300,
   IF(AND(M300&lt;&gt;"",ISNUMBER(M300),M300&gt;0,NOT(ISNA(M300))),VLOOKUP(M300,'ESO dumped WayshrineInfo'!$K$3:$L$9999,2,FALSE),"")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5" t="s">
        <v>2672</v>
      </c>
      <c r="BA300" s="85"/>
      <c r="BB300" s="85"/>
      <c r="BC300" s="21" t="str">
        <f t="shared" si="29"/>
        <v>[347] = {wayshrines={363,363,363,}, dlcId=DLC_DRAGON_BONES</v>
      </c>
      <c r="BD300" s="21" t="str">
        <f t="shared" si="30"/>
        <v>, zoneIds={1010,19,19}, veteran=false</v>
      </c>
      <c r="BE300" s="21" t="str">
        <f t="shared" si="31"/>
        <v>, setType=LIBSETS_SETTYPE_DUNGEON</v>
      </c>
      <c r="BF300" s="21" t="str">
        <f t="shared" si="27"/>
        <v>, dropMechanic={LIBSETS_DROP_MECHANIC_GROUP_DUNGEON_BOSS,LIBSETS_DROP_MECHANIC_GROUP_DUNGEON_BOSS}</v>
      </c>
      <c r="BG300" s="21" t="str">
        <f t="shared" si="32"/>
        <v>}, --Plague Slinger / Seuchenschleuder   [Scalecaller Peak, Stormhaven, Stormhaven]</v>
      </c>
    </row>
    <row r="301" spans="1:59" x14ac:dyDescent="0.25">
      <c r="A301" s="12">
        <v>348</v>
      </c>
      <c r="B301" t="s">
        <v>1192</v>
      </c>
      <c r="C301" t="s">
        <v>1193</v>
      </c>
      <c r="D301" s="3">
        <f t="shared" si="28"/>
        <v>348</v>
      </c>
      <c r="G301" s="8" t="s">
        <v>1478</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WayshrineInfo'!$K$3:$N$9999,4,FALSE),"")))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constants'!$B$4:$C$1003,2,FALSE),"")</f>
        <v>Dragon Bones</v>
      </c>
      <c r="V301" s="33" t="s">
        <v>3369</v>
      </c>
      <c r="Y301" s="65"/>
      <c r="Z301" s="3">
        <f>IF(AND(G301&lt;&gt;"LIBSETS_SETTYPE_BATTLEGROUND",G301&lt;&gt;"LIBSETS_SETTYPE_SPECIAL"),
IF(AND(Y301&lt;&gt;"",ISNUMBER(Y301),NOT(ISNA(Y301))),Y301,
   IF(AND(L301&lt;&gt;"",ISNUMBER(L301),L301&gt;0,NOT(ISNA(L301))),VLOOKUP(L301,'ESO dumped WayshrineInfo'!$K$3:$L$9999,2,FALSE),"")
),"")</f>
        <v>19</v>
      </c>
      <c r="AA301" t="str">
        <f>IF(AND(Z301&lt;&gt;"",ISNUMBER(Z301),NOT(ISNA(Z301))),VLOOKUP(Z301,'ESO zone constants'!$A$3:$D$9999,4,FALSE),"")</f>
        <v>Stormhaven</v>
      </c>
      <c r="AB301" s="33" t="s">
        <v>3369</v>
      </c>
      <c r="AC301" s="43"/>
      <c r="AD301" s="43"/>
      <c r="AE301" s="43"/>
      <c r="AF301" s="3">
        <f>IF(AND(G301&lt;&gt;"LIBSETS_SETTYPE_BATTLEGROUND",G301&lt;&gt;"LIBSETS_SETTYPE_SPECIAL"),
IF(AND(AE301&lt;&gt;"",ISNUMBER(AE301),NOT(ISNA(AE301))),AE301,
   IF(AND(M301&lt;&gt;"",ISNUMBER(M301),M301&gt;0,NOT(ISNA(M301))),VLOOKUP(M301,'ESO dumped WayshrineInfo'!$K$3:$L$9999,2,FALSE),"")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5" t="s">
        <v>2672</v>
      </c>
      <c r="BA301" s="85"/>
      <c r="BB301" s="85"/>
      <c r="BC301" s="21" t="str">
        <f t="shared" si="29"/>
        <v>[348] = {wayshrines={363,363,363,}, dlcId=DLC_DRAGON_BONES</v>
      </c>
      <c r="BD301" s="21" t="str">
        <f t="shared" si="30"/>
        <v>, zoneIds={1010,19,19}, veteran=false</v>
      </c>
      <c r="BE301" s="21" t="str">
        <f t="shared" si="31"/>
        <v>, setType=LIBSETS_SETTYPE_DUNGEON</v>
      </c>
      <c r="BF301" s="21" t="str">
        <f t="shared" si="27"/>
        <v>, dropMechanic={LIBSETS_DROP_MECHANIC_GROUP_DUNGEON_BOSS,LIBSETS_DROP_MECHANIC_GROUP_DUNGEON_BOSS}</v>
      </c>
      <c r="BG301" s="21" t="str">
        <f t="shared" si="32"/>
        <v>}, --Curse of Doylemish / Fluch von Doylemish   [Scalecaller Peak, Stormhaven, Stormhaven]</v>
      </c>
    </row>
    <row r="302" spans="1:59" x14ac:dyDescent="0.25">
      <c r="A302" s="5">
        <v>349</v>
      </c>
      <c r="B302" t="s">
        <v>30</v>
      </c>
      <c r="C302" t="s">
        <v>30</v>
      </c>
      <c r="D302" s="3">
        <f t="shared" si="28"/>
        <v>349</v>
      </c>
      <c r="G302" s="8" t="s">
        <v>1480</v>
      </c>
      <c r="H302" s="95">
        <v>3</v>
      </c>
      <c r="I302" t="s">
        <v>1467</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WayshrineInfo'!$K$3:$N$9999,4,FALSE),"")))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constants'!$B$4:$C$1003,2,FALSE),"")</f>
        <v>Dragon Bones</v>
      </c>
      <c r="V302" s="33" t="s">
        <v>1545</v>
      </c>
      <c r="W302" s="3" t="s">
        <v>30</v>
      </c>
      <c r="X302" s="3" t="s">
        <v>30</v>
      </c>
      <c r="Y302" s="65"/>
      <c r="Z302" s="3">
        <f>IF(AND(G302&lt;&gt;"LIBSETS_SETTYPE_BATTLEGROUND",G302&lt;&gt;"LIBSETS_SETTYPE_SPECIAL"),
IF(AND(Y302&lt;&gt;"",ISNUMBER(Y302),NOT(ISNA(Y302))),Y302,
   IF(AND(L302&lt;&gt;"",ISNUMBER(L302),L302&gt;0,NOT(ISNA(L302))),VLOOKUP(L302,'ESO dumped WayshrineInfo'!$K$3:$L$9999,2,FALSE),"")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WayshrineInfo'!$K$3:$L$9999,2,FALSE),"")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5" t="s">
        <v>2672</v>
      </c>
      <c r="BA302" s="85"/>
      <c r="BB302" s="85"/>
      <c r="BC302" s="21" t="str">
        <f t="shared" si="29"/>
        <v>[349] = {wayshrines={341,341,341,}, dlcId=DLC_DRAGON_BONES</v>
      </c>
      <c r="BD302" s="21" t="str">
        <f t="shared" si="30"/>
        <v>, zoneIds={1009,92,92}, veteran={[EQUIP_TYPE_HEAD]=true, [EQUIP_TYPE_SHOULDERS]=false}</v>
      </c>
      <c r="BE302" s="21" t="str">
        <f t="shared" si="31"/>
        <v>, setType=LIBSETS_SETTYPE_MONSTER, undauntedChestId=3</v>
      </c>
      <c r="BF302" s="21" t="str">
        <f t="shared" ref="BF302:BF365" si="33">IF(F302&lt;&gt;"Not in the game (anymore)",IF(AZ302&lt;&gt;"",", isProcSetAllowedInPvP="&amp; AZ302,"")
&amp; IF(F302&lt;&gt;"Not in the game (anymore)",
  IF(V302&lt;&gt;"",", dropMechanic={"&amp;V302&amp;IF(AB302&lt;&gt;"",","&amp;AB302,"")&amp;IF(AH302&lt;&gt;"",","&amp;AH302,"")&amp;IF(AM302&lt;&gt;"",","&amp;AM302,"")&amp;IF(AR302&lt;&gt;"",","&amp;AR302,"")&amp;IF(AW302&lt;&gt;"",","&amp;AW302,"")&amp;"}"
     &amp;IF(OR(W302&lt;&gt;"",AC302&lt;&gt;"",AI302&lt;&gt;"",AN302&lt;&gt;"",AS302&lt;&gt;"",AX302&lt;&gt;"",X302&lt;&gt;"",AD302&lt;&gt;"",AJ302&lt;&gt;"",AO302&lt;&gt;"",AT302&lt;&gt;"",AY302&lt;&gt;""),", dropMechanicDropLocationNames={"
        &amp; IF(OR(W302&lt;&gt;"",AC302&lt;&gt;"",AI302&lt;&gt;"",AN302&lt;&gt;"",AS302&lt;&gt;"",AX302&lt;&gt;""),"['en']={"&amp;IF(W302&lt;&gt;"","'"&amp;W302&amp;"',","'',")&amp;IF(AC302&lt;&gt;"","'"&amp;AC302&amp;"',","'',")&amp;IF(AI302&lt;&gt;"","'"&amp;AI302&amp;"',","'',")&amp;IF(AN302&lt;&gt;"","'"&amp;AN302&amp;"',","'',")&amp;IF(AS302&lt;&gt;"","'"&amp;AS302&amp;"',","'',")&amp;IF(AX302&lt;&gt;"","'"&amp;AX302&amp;"',","'',")&amp;"},","")
        &amp; IF(OR(X302&lt;&gt;"",AD302&lt;&gt;"",AJ302&lt;&gt;"",AO302&lt;&gt;"",AT302&lt;&gt;"",AY302&lt;&gt;""),"['de']={"&amp;IF(X302&lt;&gt;"","'"&amp;X302&amp;"',","'',")&amp;IF(AD302&lt;&gt;"","'"&amp;AD302&amp;"',","'',")&amp;IF(AJ302&lt;&gt;"","'"&amp;AJ302&amp;"',","'',")&amp;IF(AO302&lt;&gt;"","'"&amp;AO302&amp;"',","'',")&amp;IF(AT302&lt;&gt;"","'"&amp;AT302&amp;"',","'',")&amp;IF(AY302&lt;&gt;"","'"&amp;AY302&amp;"',","'',")&amp;"},","")
     &amp; "}",""),"")),"")</f>
        <v>, dropMechanic={LIBSETS_DROP_MECHANIC_MONSTER_NAME}, dropMechanicDropLocationNames={['en']={'Thurvokun','','','','','',},['de']={'Thurvokun','','','','','',},}</v>
      </c>
      <c r="BG302" s="21" t="str">
        <f t="shared" si="32"/>
        <v>}, --Thurvokun / Thurvokun   [Fang Lair, Bangkorai, Bangkorai]</v>
      </c>
    </row>
    <row r="303" spans="1:59" x14ac:dyDescent="0.25">
      <c r="A303" s="5">
        <v>350</v>
      </c>
      <c r="B303" t="s">
        <v>34</v>
      </c>
      <c r="C303" t="s">
        <v>34</v>
      </c>
      <c r="D303" s="3">
        <f t="shared" si="28"/>
        <v>350</v>
      </c>
      <c r="G303" s="8" t="s">
        <v>1480</v>
      </c>
      <c r="H303" s="95">
        <v>3</v>
      </c>
      <c r="I303" t="s">
        <v>1467</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WayshrineInfo'!$K$3:$N$9999,4,FALSE),"")))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constants'!$B$4:$C$1003,2,FALSE),"")</f>
        <v>Dragon Bones</v>
      </c>
      <c r="V303" s="33" t="s">
        <v>1545</v>
      </c>
      <c r="W303" s="3" t="s">
        <v>34</v>
      </c>
      <c r="X303" s="3" t="s">
        <v>34</v>
      </c>
      <c r="Z303" s="3">
        <f>IF(AND(G303&lt;&gt;"LIBSETS_SETTYPE_BATTLEGROUND",G303&lt;&gt;"LIBSETS_SETTYPE_SPECIAL"),
IF(AND(Y303&lt;&gt;"",ISNUMBER(Y303),NOT(ISNA(Y303))),Y303,
   IF(AND(L303&lt;&gt;"",ISNUMBER(L303),L303&gt;0,NOT(ISNA(L303))),VLOOKUP(L303,'ESO dumped WayshrineInfo'!$K$3:$L$9999,2,FALSE),"")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WayshrineInfo'!$K$3:$L$9999,2,FALSE),"")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5" t="s">
        <v>2672</v>
      </c>
      <c r="BA303" s="85"/>
      <c r="BB303" s="85"/>
      <c r="BC303" s="21" t="str">
        <f t="shared" si="29"/>
        <v>[350] = {wayshrines={363,363,363,}, dlcId=DLC_DRAGON_BONES</v>
      </c>
      <c r="BD303" s="21" t="str">
        <f t="shared" si="30"/>
        <v>, zoneIds={1010,19,19}, veteran={[EQUIP_TYPE_HEAD]=true, [EQUIP_TYPE_SHOULDERS]=false}</v>
      </c>
      <c r="BE303" s="21" t="str">
        <f t="shared" si="31"/>
        <v>, setType=LIBSETS_SETTYPE_MONSTER, undauntedChestId=3</v>
      </c>
      <c r="BF303" s="21" t="str">
        <f t="shared" si="33"/>
        <v>, dropMechanic={LIBSETS_DROP_MECHANIC_MONSTER_NAME}, dropMechanicDropLocationNames={['en']={'Zaan','','','','','',},['de']={'Zaan','','','','','',},}</v>
      </c>
      <c r="BG303" s="21" t="str">
        <f t="shared" si="32"/>
        <v>}, --Zaan / Zaan   [Scalecaller Peak, Stormhaven, Stormhaven]</v>
      </c>
    </row>
    <row r="304" spans="1:59" x14ac:dyDescent="0.25">
      <c r="A304" s="5">
        <v>351</v>
      </c>
      <c r="B304" t="s">
        <v>1194</v>
      </c>
      <c r="C304" t="s">
        <v>1195</v>
      </c>
      <c r="D304" s="3">
        <f t="shared" si="28"/>
        <v>351</v>
      </c>
      <c r="G304" s="8" t="s">
        <v>1475</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WayshrineInfo'!$K$3:$N$9999,4,FALSE),"")))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constants'!$B$4:$C$1003,2,FALSE),"")</f>
        <v>Clockwork City</v>
      </c>
      <c r="V304" s="33" t="s">
        <v>3372</v>
      </c>
      <c r="Y304" s="65"/>
      <c r="Z304" s="3">
        <f>IF(AND(G304&lt;&gt;"LIBSETS_SETTYPE_BATTLEGROUND",G304&lt;&gt;"LIBSETS_SETTYPE_SPECIAL"),
IF(AND(Y304&lt;&gt;"",ISNUMBER(Y304),NOT(ISNA(Y304))),Y304,
   IF(AND(L304&lt;&gt;"",ISNUMBER(L304),L304&gt;0,NOT(ISNA(L304))),VLOOKUP(L304,'ESO dumped WayshrineInfo'!$K$3:$L$9999,2,FALSE),"")
),"")</f>
        <v>980</v>
      </c>
      <c r="AA304" t="str">
        <f>IF(AND(Z304&lt;&gt;"",ISNUMBER(Z304),NOT(ISNA(Z304))),VLOOKUP(Z304,'ESO zone constants'!$A$3:$D$9999,4,FALSE),"")</f>
        <v>Clockwork City</v>
      </c>
      <c r="AB304" s="33" t="s">
        <v>3372</v>
      </c>
      <c r="AC304" s="43"/>
      <c r="AD304" s="43"/>
      <c r="AE304" s="43"/>
      <c r="AF304" s="3">
        <f>IF(AND(G304&lt;&gt;"LIBSETS_SETTYPE_BATTLEGROUND",G304&lt;&gt;"LIBSETS_SETTYPE_SPECIAL"),
IF(AND(AE304&lt;&gt;"",ISNUMBER(AE304),NOT(ISNA(AE304))),AE304,
   IF(AND(M304&lt;&gt;"",ISNUMBER(M304),M304&gt;0,NOT(ISNA(M304))),VLOOKUP(M304,'ESO dumped WayshrineInfo'!$K$3:$L$9999,2,FALSE),"")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5" t="s">
        <v>2673</v>
      </c>
      <c r="BA304" s="85"/>
      <c r="BB304" s="85"/>
      <c r="BC304" s="21" t="str">
        <f t="shared" si="29"/>
        <v>[351] = {wayshrines={339,339,339,}, traitsNeeded=2, dlcId=DLC_CLOCKWORK_CITY</v>
      </c>
      <c r="BD304" s="21" t="str">
        <f t="shared" si="30"/>
        <v>, zoneIds={980,980,980}, veteran=false</v>
      </c>
      <c r="BE304" s="21" t="str">
        <f t="shared" si="31"/>
        <v>, setType=LIBSETS_SETTYPE_CRAFTED</v>
      </c>
      <c r="BF304" s="21" t="str">
        <f t="shared" si="33"/>
        <v>, isProcSetAllowedInPvP=1, dropMechanic={LIBSETS_DROP_MECHANIC_CRAFTED,LIBSETS_DROP_MECHANIC_CRAFTED}</v>
      </c>
      <c r="BG304" s="21" t="str">
        <f t="shared" si="32"/>
        <v>}, --Innate Axiom / Kernaxiom   [Clockwork City, Clockwork City, Clockwork City]</v>
      </c>
    </row>
    <row r="305" spans="1:59" x14ac:dyDescent="0.25">
      <c r="A305" s="5">
        <v>352</v>
      </c>
      <c r="B305" t="s">
        <v>1196</v>
      </c>
      <c r="C305" t="s">
        <v>1197</v>
      </c>
      <c r="D305" s="3">
        <f t="shared" si="28"/>
        <v>352</v>
      </c>
      <c r="G305" s="8" t="s">
        <v>1475</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WayshrineInfo'!$K$3:$N$9999,4,FALSE),"")))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constants'!$B$4:$C$1003,2,FALSE),"")</f>
        <v>Clockwork City</v>
      </c>
      <c r="V305" s="33" t="s">
        <v>3372</v>
      </c>
      <c r="Y305" s="65"/>
      <c r="Z305" s="3">
        <f>IF(AND(G305&lt;&gt;"LIBSETS_SETTYPE_BATTLEGROUND",G305&lt;&gt;"LIBSETS_SETTYPE_SPECIAL"),
IF(AND(Y305&lt;&gt;"",ISNUMBER(Y305),NOT(ISNA(Y305))),Y305,
   IF(AND(L305&lt;&gt;"",ISNUMBER(L305),L305&gt;0,NOT(ISNA(L305))),VLOOKUP(L305,'ESO dumped WayshrineInfo'!$K$3:$L$9999,2,FALSE),"")
),"")</f>
        <v>980</v>
      </c>
      <c r="AA305" t="str">
        <f>IF(AND(Z305&lt;&gt;"",ISNUMBER(Z305),NOT(ISNA(Z305))),VLOOKUP(Z305,'ESO zone constants'!$A$3:$D$9999,4,FALSE),"")</f>
        <v>Clockwork City</v>
      </c>
      <c r="AB305" s="33" t="s">
        <v>3372</v>
      </c>
      <c r="AF305" s="3">
        <f>IF(AND(G305&lt;&gt;"LIBSETS_SETTYPE_BATTLEGROUND",G305&lt;&gt;"LIBSETS_SETTYPE_SPECIAL"),
IF(AND(AE305&lt;&gt;"",ISNUMBER(AE305),NOT(ISNA(AE305))),AE305,
   IF(AND(M305&lt;&gt;"",ISNUMBER(M305),M305&gt;0,NOT(ISNA(M305))),VLOOKUP(M305,'ESO dumped WayshrineInfo'!$K$3:$L$9999,2,FALSE),"")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5" t="s">
        <v>2673</v>
      </c>
      <c r="BA305" s="85"/>
      <c r="BB305" s="85"/>
      <c r="BC305" s="21" t="str">
        <f t="shared" si="29"/>
        <v>[352] = {wayshrines={337,337,337,}, traitsNeeded=4, dlcId=DLC_CLOCKWORK_CITY</v>
      </c>
      <c r="BD305" s="21" t="str">
        <f t="shared" si="30"/>
        <v>, zoneIds={980,980,980}, veteran=false</v>
      </c>
      <c r="BE305" s="21" t="str">
        <f t="shared" si="31"/>
        <v>, setType=LIBSETS_SETTYPE_CRAFTED</v>
      </c>
      <c r="BF305" s="21" t="str">
        <f t="shared" si="33"/>
        <v>, isProcSetAllowedInPvP=1, dropMechanic={LIBSETS_DROP_MECHANIC_CRAFTED,LIBSETS_DROP_MECHANIC_CRAFTED}</v>
      </c>
      <c r="BG305" s="21" t="str">
        <f t="shared" si="32"/>
        <v>}, --Fortified Brass / Messingpanzer   [Clockwork City, Clockwork City, Clockwork City]</v>
      </c>
    </row>
    <row r="306" spans="1:59" x14ac:dyDescent="0.25">
      <c r="A306" s="5">
        <v>353</v>
      </c>
      <c r="B306" t="s">
        <v>1198</v>
      </c>
      <c r="C306" t="s">
        <v>1199</v>
      </c>
      <c r="D306" s="3">
        <f t="shared" si="28"/>
        <v>353</v>
      </c>
      <c r="G306" s="8" t="s">
        <v>1475</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WayshrineInfo'!$K$3:$N$9999,4,FALSE),"")))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constants'!$B$4:$C$1003,2,FALSE),"")</f>
        <v>Clockwork City</v>
      </c>
      <c r="V306" s="33" t="s">
        <v>3372</v>
      </c>
      <c r="Y306" s="65"/>
      <c r="Z306" s="3">
        <f>IF(AND(G306&lt;&gt;"LIBSETS_SETTYPE_BATTLEGROUND",G306&lt;&gt;"LIBSETS_SETTYPE_SPECIAL"),
IF(AND(Y306&lt;&gt;"",ISNUMBER(Y306),NOT(ISNA(Y306))),Y306,
   IF(AND(L306&lt;&gt;"",ISNUMBER(L306),L306&gt;0,NOT(ISNA(L306))),VLOOKUP(L306,'ESO dumped WayshrineInfo'!$K$3:$L$9999,2,FALSE),"")
),"")</f>
        <v>980</v>
      </c>
      <c r="AA306" t="str">
        <f>IF(AND(Z306&lt;&gt;"",ISNUMBER(Z306),NOT(ISNA(Z306))),VLOOKUP(Z306,'ESO zone constants'!$A$3:$D$9999,4,FALSE),"")</f>
        <v>Clockwork City</v>
      </c>
      <c r="AB306" s="33" t="s">
        <v>3372</v>
      </c>
      <c r="AF306" s="3">
        <f>IF(AND(G306&lt;&gt;"LIBSETS_SETTYPE_BATTLEGROUND",G306&lt;&gt;"LIBSETS_SETTYPE_SPECIAL"),
IF(AND(AE306&lt;&gt;"",ISNUMBER(AE306),NOT(ISNA(AE306))),AE306,
   IF(AND(M306&lt;&gt;"",ISNUMBER(M306),M306&gt;0,NOT(ISNA(M306))),VLOOKUP(M306,'ESO dumped WayshrineInfo'!$K$3:$L$9999,2,FALSE),"")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5" t="s">
        <v>2672</v>
      </c>
      <c r="BA306" s="85"/>
      <c r="BB306" s="85"/>
      <c r="BC306" s="21" t="str">
        <f t="shared" si="29"/>
        <v>[353] = {wayshrines={338,338,338,}, traitsNeeded=6, dlcId=DLC_CLOCKWORK_CITY</v>
      </c>
      <c r="BD306" s="21" t="str">
        <f t="shared" si="30"/>
        <v>, zoneIds={980,980,980}, veteran=false</v>
      </c>
      <c r="BE306" s="21" t="str">
        <f t="shared" si="31"/>
        <v>, setType=LIBSETS_SETTYPE_CRAFTED</v>
      </c>
      <c r="BF306" s="21" t="str">
        <f t="shared" si="33"/>
        <v>, dropMechanic={LIBSETS_DROP_MECHANIC_CRAFTED,LIBSETS_DROP_MECHANIC_CRAFTED}</v>
      </c>
      <c r="BG306" s="21" t="str">
        <f t="shared" si="32"/>
        <v>}, --Mechanical Acuity / Mechanikblick   [Clockwork City, Clockwork City, Clockwork City]</v>
      </c>
    </row>
    <row r="307" spans="1:59" x14ac:dyDescent="0.25">
      <c r="A307" s="12">
        <v>354</v>
      </c>
      <c r="B307" t="s">
        <v>1200</v>
      </c>
      <c r="C307" t="s">
        <v>1201</v>
      </c>
      <c r="D307" s="3">
        <f t="shared" si="28"/>
        <v>354</v>
      </c>
      <c r="E307" s="42"/>
      <c r="G307" s="8" t="s">
        <v>1481</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WayshrineInfo'!$K$3:$N$9999,4,FALSE),"")))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constants'!$B$4:$C$1003,2,FALSE),"")</f>
        <v>Clockwork City</v>
      </c>
      <c r="V307" s="33" t="s">
        <v>1561</v>
      </c>
      <c r="Y307" s="65"/>
      <c r="Z307" s="3">
        <f>IF(AND(G307&lt;&gt;"LIBSETS_SETTYPE_BATTLEGROUND",G307&lt;&gt;"LIBSETS_SETTYPE_SPECIAL"),
IF(AND(Y307&lt;&gt;"",ISNUMBER(Y307),NOT(ISNA(Y307))),Y307,
   IF(AND(L307&lt;&gt;"",ISNUMBER(L307),L307&gt;0,NOT(ISNA(L307))),VLOOKUP(L307,'ESO dumped WayshrineInfo'!$K$3:$L$9999,2,FALSE),"")
),"")</f>
        <v>980</v>
      </c>
      <c r="AA307" t="str">
        <f>IF(AND(Z307&lt;&gt;"",ISNUMBER(Z307),NOT(ISNA(Z307))),VLOOKUP(Z307,'ESO zone constants'!$A$3:$D$9999,4,FALSE),"")</f>
        <v>Clockwork City</v>
      </c>
      <c r="AB307" s="33" t="s">
        <v>1562</v>
      </c>
      <c r="AC307" s="43"/>
      <c r="AD307" s="43"/>
      <c r="AE307" s="43"/>
      <c r="AF307" s="3">
        <f>IF(AND(G307&lt;&gt;"LIBSETS_SETTYPE_BATTLEGROUND",G307&lt;&gt;"LIBSETS_SETTYPE_SPECIAL"),
IF(AND(AE307&lt;&gt;"",ISNUMBER(AE307),NOT(ISNA(AE307))),AE307,
   IF(AND(M307&lt;&gt;"",ISNUMBER(M307),M307&gt;0,NOT(ISNA(M307))),VLOOKUP(M307,'ESO dumped WayshrineInfo'!$K$3:$L$9999,2,FALSE),"")
),"")</f>
        <v>980</v>
      </c>
      <c r="AG307" t="str">
        <f>IF(AND(AF307&lt;&gt;"",ISNUMBER(AF307),NOT(ISNA(AF307))),VLOOKUP(AF307,'ESO zone constants'!$A$3:$D$9999,4,FALSE),"")</f>
        <v>Clockwork City</v>
      </c>
      <c r="AH307" s="44" t="s">
        <v>1563</v>
      </c>
      <c r="AI307" s="43"/>
      <c r="AJ307" s="43"/>
      <c r="AK307" s="3">
        <f>IF(AND(G307&lt;&gt;"LIBSETS_SETTYPE_BATTLEGROUND",G307&lt;&gt;"LIBSETS_SETTYPE_SPECIAL"),IF(AL307&lt;&gt;"",VLOOKUP(AL307,'ESO zone constants'!$D$3:$H$4953,5,FALSE),""),"")</f>
        <v>980</v>
      </c>
      <c r="AL307" t="s">
        <v>78</v>
      </c>
      <c r="AM307" s="44" t="s">
        <v>1564</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5" t="s">
        <v>2672</v>
      </c>
      <c r="BA307" s="85"/>
      <c r="BB307" s="85"/>
      <c r="BC307" s="21" t="str">
        <f t="shared" si="29"/>
        <v>[354] = {wayshrines={338,338,338,}, dlcId=DLC_CLOCKWORK_CITY</v>
      </c>
      <c r="BD307" s="21" t="str">
        <f t="shared" si="30"/>
        <v>, zoneIds={980,980,980,980}, veteran=false</v>
      </c>
      <c r="BE307" s="21" t="str">
        <f t="shared" si="31"/>
        <v>, setType=LIBSETS_SETTYPE_OVERLAND</v>
      </c>
      <c r="BF307" s="21" t="str">
        <f t="shared" si="33"/>
        <v>, dropMechanic={LIBSETS_DROP_MECHANIC_OVERLAND_BOSS_DELVE,LIBSETS_DROP_MECHANIC_OVERLAND_WORLDBOSS,LIBSETS_DROP_MECHANIC_OVERLAND_BOSS_PUBLIC_DUNGEON,LIBSETS_DROP_MECHANIC_OVERLAND_CHEST}</v>
      </c>
      <c r="BG307" s="21" t="str">
        <f t="shared" si="32"/>
        <v>}, --Mad Tinkerer / Wahntüftler   [Clockwork City, Clockwork City, Clockwork City, Clockwork City]</v>
      </c>
    </row>
    <row r="308" spans="1:59" x14ac:dyDescent="0.25">
      <c r="A308" s="12">
        <v>355</v>
      </c>
      <c r="B308" t="s">
        <v>1202</v>
      </c>
      <c r="C308" t="s">
        <v>1203</v>
      </c>
      <c r="D308" s="3">
        <f t="shared" si="28"/>
        <v>355</v>
      </c>
      <c r="E308" s="42"/>
      <c r="G308" s="8" t="s">
        <v>1481</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WayshrineInfo'!$K$3:$N$9999,4,FALSE),"")))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constants'!$B$4:$C$1003,2,FALSE),"")</f>
        <v>Clockwork City</v>
      </c>
      <c r="V308" s="33" t="s">
        <v>1561</v>
      </c>
      <c r="Y308" s="65"/>
      <c r="Z308" s="3">
        <f>IF(AND(G308&lt;&gt;"LIBSETS_SETTYPE_BATTLEGROUND",G308&lt;&gt;"LIBSETS_SETTYPE_SPECIAL"),
IF(AND(Y308&lt;&gt;"",ISNUMBER(Y308),NOT(ISNA(Y308))),Y308,
   IF(AND(L308&lt;&gt;"",ISNUMBER(L308),L308&gt;0,NOT(ISNA(L308))),VLOOKUP(L308,'ESO dumped WayshrineInfo'!$K$3:$L$9999,2,FALSE),"")
),"")</f>
        <v>980</v>
      </c>
      <c r="AA308" t="str">
        <f>IF(AND(Z308&lt;&gt;"",ISNUMBER(Z308),NOT(ISNA(Z308))),VLOOKUP(Z308,'ESO zone constants'!$A$3:$D$9999,4,FALSE),"")</f>
        <v>Clockwork City</v>
      </c>
      <c r="AB308" s="33" t="s">
        <v>1562</v>
      </c>
      <c r="AC308" s="43"/>
      <c r="AD308" s="43"/>
      <c r="AE308" s="43"/>
      <c r="AF308" s="3">
        <f>IF(AND(G308&lt;&gt;"LIBSETS_SETTYPE_BATTLEGROUND",G308&lt;&gt;"LIBSETS_SETTYPE_SPECIAL"),
IF(AND(AE308&lt;&gt;"",ISNUMBER(AE308),NOT(ISNA(AE308))),AE308,
   IF(AND(M308&lt;&gt;"",ISNUMBER(M308),M308&gt;0,NOT(ISNA(M308))),VLOOKUP(M308,'ESO dumped WayshrineInfo'!$K$3:$L$9999,2,FALSE),"")
),"")</f>
        <v>980</v>
      </c>
      <c r="AG308" t="str">
        <f>IF(AND(AF308&lt;&gt;"",ISNUMBER(AF308),NOT(ISNA(AF308))),VLOOKUP(AF308,'ESO zone constants'!$A$3:$D$9999,4,FALSE),"")</f>
        <v>Clockwork City</v>
      </c>
      <c r="AH308" s="44" t="s">
        <v>1563</v>
      </c>
      <c r="AI308" s="43"/>
      <c r="AJ308" s="43"/>
      <c r="AK308" s="3">
        <f>IF(AND(G308&lt;&gt;"LIBSETS_SETTYPE_BATTLEGROUND",G308&lt;&gt;"LIBSETS_SETTYPE_SPECIAL"),IF(AL308&lt;&gt;"",VLOOKUP(AL308,'ESO zone constants'!$D$3:$H$4953,5,FALSE),""),"")</f>
        <v>980</v>
      </c>
      <c r="AL308" t="s">
        <v>78</v>
      </c>
      <c r="AM308" s="44" t="s">
        <v>1564</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5" t="s">
        <v>2672</v>
      </c>
      <c r="BA308" s="85"/>
      <c r="BB308" s="85"/>
      <c r="BC308" s="21" t="str">
        <f t="shared" si="29"/>
        <v>[355] = {wayshrines={338,338,338,}, dlcId=DLC_CLOCKWORK_CITY</v>
      </c>
      <c r="BD308" s="21" t="str">
        <f t="shared" si="30"/>
        <v>, zoneIds={980,980,980,980}, veteran=false</v>
      </c>
      <c r="BE308" s="21" t="str">
        <f t="shared" si="31"/>
        <v>, setType=LIBSETS_SETTYPE_OVERLAND</v>
      </c>
      <c r="BF308" s="21" t="str">
        <f t="shared" si="33"/>
        <v>, dropMechanic={LIBSETS_DROP_MECHANIC_OVERLAND_BOSS_DELVE,LIBSETS_DROP_MECHANIC_OVERLAND_WORLDBOSS,LIBSETS_DROP_MECHANIC_OVERLAND_BOSS_PUBLIC_DUNGEON,LIBSETS_DROP_MECHANIC_OVERLAND_CHEST}</v>
      </c>
      <c r="BG308" s="21" t="str">
        <f t="shared" si="32"/>
        <v>}, --Unfathomable Darkness / Unermessliche Dunkelheit   [Clockwork City, Clockwork City, Clockwork City, Clockwork City]</v>
      </c>
    </row>
    <row r="309" spans="1:59" x14ac:dyDescent="0.25">
      <c r="A309" s="12">
        <v>356</v>
      </c>
      <c r="B309" t="s">
        <v>1204</v>
      </c>
      <c r="C309" t="s">
        <v>1205</v>
      </c>
      <c r="D309" s="3">
        <f t="shared" si="28"/>
        <v>356</v>
      </c>
      <c r="E309" s="42"/>
      <c r="G309" s="8" t="s">
        <v>1481</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WayshrineInfo'!$K$3:$N$9999,4,FALSE),"")))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constants'!$B$4:$C$1003,2,FALSE),"")</f>
        <v>Clockwork City</v>
      </c>
      <c r="V309" s="33" t="s">
        <v>1561</v>
      </c>
      <c r="Y309" s="65"/>
      <c r="Z309" s="3">
        <f>IF(AND(G309&lt;&gt;"LIBSETS_SETTYPE_BATTLEGROUND",G309&lt;&gt;"LIBSETS_SETTYPE_SPECIAL"),
IF(AND(Y309&lt;&gt;"",ISNUMBER(Y309),NOT(ISNA(Y309))),Y309,
   IF(AND(L309&lt;&gt;"",ISNUMBER(L309),L309&gt;0,NOT(ISNA(L309))),VLOOKUP(L309,'ESO dumped WayshrineInfo'!$K$3:$L$9999,2,FALSE),"")
),"")</f>
        <v>980</v>
      </c>
      <c r="AA309" t="str">
        <f>IF(AND(Z309&lt;&gt;"",ISNUMBER(Z309),NOT(ISNA(Z309))),VLOOKUP(Z309,'ESO zone constants'!$A$3:$D$9999,4,FALSE),"")</f>
        <v>Clockwork City</v>
      </c>
      <c r="AB309" s="33" t="s">
        <v>1562</v>
      </c>
      <c r="AC309" s="43"/>
      <c r="AD309" s="43"/>
      <c r="AE309" s="43"/>
      <c r="AF309" s="3">
        <f>IF(AND(G309&lt;&gt;"LIBSETS_SETTYPE_BATTLEGROUND",G309&lt;&gt;"LIBSETS_SETTYPE_SPECIAL"),
IF(AND(AE309&lt;&gt;"",ISNUMBER(AE309),NOT(ISNA(AE309))),AE309,
   IF(AND(M309&lt;&gt;"",ISNUMBER(M309),M309&gt;0,NOT(ISNA(M309))),VLOOKUP(M309,'ESO dumped WayshrineInfo'!$K$3:$L$9999,2,FALSE),"")
),"")</f>
        <v>980</v>
      </c>
      <c r="AG309" t="str">
        <f>IF(AND(AF309&lt;&gt;"",ISNUMBER(AF309),NOT(ISNA(AF309))),VLOOKUP(AF309,'ESO zone constants'!$A$3:$D$9999,4,FALSE),"")</f>
        <v>Clockwork City</v>
      </c>
      <c r="AH309" s="44" t="s">
        <v>1563</v>
      </c>
      <c r="AI309" s="43"/>
      <c r="AJ309" s="43"/>
      <c r="AK309" s="3">
        <f>IF(AND(G309&lt;&gt;"LIBSETS_SETTYPE_BATTLEGROUND",G309&lt;&gt;"LIBSETS_SETTYPE_SPECIAL"),IF(AL309&lt;&gt;"",VLOOKUP(AL309,'ESO zone constants'!$D$3:$H$4953,5,FALSE),""),"")</f>
        <v>980</v>
      </c>
      <c r="AL309" t="s">
        <v>78</v>
      </c>
      <c r="AM309" s="44" t="s">
        <v>1564</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5" t="s">
        <v>2672</v>
      </c>
      <c r="BA309" s="85"/>
      <c r="BB309" s="85"/>
      <c r="BC309" s="21" t="str">
        <f t="shared" si="29"/>
        <v>[356] = {wayshrines={338,338,338,}, dlcId=DLC_CLOCKWORK_CITY</v>
      </c>
      <c r="BD309" s="21" t="str">
        <f t="shared" si="30"/>
        <v>, zoneIds={980,980,980,980}, veteran=false</v>
      </c>
      <c r="BE309" s="21" t="str">
        <f t="shared" si="31"/>
        <v>, setType=LIBSETS_SETTYPE_OVERLAND</v>
      </c>
      <c r="BF309" s="21" t="str">
        <f t="shared" si="33"/>
        <v>, dropMechanic={LIBSETS_DROP_MECHANIC_OVERLAND_BOSS_DELVE,LIBSETS_DROP_MECHANIC_OVERLAND_WORLDBOSS,LIBSETS_DROP_MECHANIC_OVERLAND_BOSS_PUBLIC_DUNGEON,LIBSETS_DROP_MECHANIC_OVERLAND_CHEST}</v>
      </c>
      <c r="BG309" s="21" t="str">
        <f t="shared" si="32"/>
        <v>}, --Livewire / Stromschlag   [Clockwork City, Clockwork City, Clockwork City, Clockwork City]</v>
      </c>
    </row>
    <row r="310" spans="1:59" x14ac:dyDescent="0.25">
      <c r="A310" s="12">
        <v>357</v>
      </c>
      <c r="B310" t="s">
        <v>1206</v>
      </c>
      <c r="C310" t="s">
        <v>1207</v>
      </c>
      <c r="D310" s="3">
        <f t="shared" si="28"/>
        <v>357</v>
      </c>
      <c r="G310" s="8" t="s">
        <v>1482</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WayshrineInfo'!$K$3:$N$9999,4,FALSE),"")))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constants'!$B$4:$C$1003,2,FALSE),"")</f>
        <v>Clockwork City</v>
      </c>
      <c r="V310" s="33" t="s">
        <v>3349</v>
      </c>
      <c r="Y310" s="65"/>
      <c r="Z310" s="3">
        <f>IF(AND(G310&lt;&gt;"LIBSETS_SETTYPE_BATTLEGROUND",G310&lt;&gt;"LIBSETS_SETTYPE_SPECIAL"),
IF(AND(Y310&lt;&gt;"",ISNUMBER(Y310),NOT(ISNA(Y310))),Y310,
   IF(AND(L310&lt;&gt;"",ISNUMBER(L310),L310&gt;0,NOT(ISNA(L310))),VLOOKUP(L310,'ESO dumped WayshrineInfo'!$K$3:$L$9999,2,FALSE),"")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WayshrineInfo'!$K$3:$L$9999,2,FALSE),"")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5" t="s">
        <v>2672</v>
      </c>
      <c r="BA310" s="85"/>
      <c r="BB310" s="85"/>
      <c r="BC310" s="21" t="str">
        <f t="shared" si="29"/>
        <v>[357] = {wayshrines={346,346,346,}, dlcId=DLC_CLOCKWORK_CITY</v>
      </c>
      <c r="BD310" s="21" t="str">
        <f t="shared" si="30"/>
        <v>, zoneIds={1000,980,980}, veteran=true</v>
      </c>
      <c r="BE310" s="21" t="str">
        <f t="shared" si="31"/>
        <v>, setType=LIBSETS_SETTYPE_TRIAL</v>
      </c>
      <c r="BF310" s="21" t="str">
        <f t="shared" si="33"/>
        <v>, dropMechanic={LIBSETS_DROP_MECHANIC_TRIAL_BOSS}</v>
      </c>
      <c r="BG310" s="21" t="str">
        <f t="shared" si="32"/>
        <v>}, --Disciplined Slash (Perfected) / Disziplinierter Schnitt (vollendet)   [Asylum Sanctorium, Clockwork City, Clockwork City]</v>
      </c>
    </row>
    <row r="311" spans="1:59" x14ac:dyDescent="0.25">
      <c r="A311" s="12">
        <v>358</v>
      </c>
      <c r="B311" t="s">
        <v>1208</v>
      </c>
      <c r="C311" t="s">
        <v>1209</v>
      </c>
      <c r="D311" s="3">
        <f t="shared" si="28"/>
        <v>358</v>
      </c>
      <c r="G311" s="8" t="s">
        <v>1482</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WayshrineInfo'!$K$3:$N$9999,4,FALSE),"")))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constants'!$B$4:$C$1003,2,FALSE),"")</f>
        <v>Clockwork City</v>
      </c>
      <c r="V311" s="33" t="s">
        <v>3349</v>
      </c>
      <c r="Y311" s="65"/>
      <c r="Z311" s="3">
        <f>IF(AND(G311&lt;&gt;"LIBSETS_SETTYPE_BATTLEGROUND",G311&lt;&gt;"LIBSETS_SETTYPE_SPECIAL"),
IF(AND(Y311&lt;&gt;"",ISNUMBER(Y311),NOT(ISNA(Y311))),Y311,
   IF(AND(L311&lt;&gt;"",ISNUMBER(L311),L311&gt;0,NOT(ISNA(L311))),VLOOKUP(L311,'ESO dumped WayshrineInfo'!$K$3:$L$9999,2,FALSE),"")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WayshrineInfo'!$K$3:$L$9999,2,FALSE),"")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5" t="s">
        <v>2672</v>
      </c>
      <c r="BA311" s="85"/>
      <c r="BB311" s="85"/>
      <c r="BC311" s="21" t="str">
        <f t="shared" si="29"/>
        <v>[358] = {wayshrines={346,346,346,}, dlcId=DLC_CLOCKWORK_CITY</v>
      </c>
      <c r="BD311" s="21" t="str">
        <f t="shared" si="30"/>
        <v>, zoneIds={1000,980,980}, veteran=true</v>
      </c>
      <c r="BE311" s="21" t="str">
        <f t="shared" si="31"/>
        <v>, setType=LIBSETS_SETTYPE_TRIAL</v>
      </c>
      <c r="BF311" s="21" t="str">
        <f t="shared" si="33"/>
        <v>, dropMechanic={LIBSETS_DROP_MECHANIC_TRIAL_BOSS}</v>
      </c>
      <c r="BG311" s="21" t="str">
        <f t="shared" si="32"/>
        <v>}, --Defensive Position (Perfected) / Defensive Position (vollendet)   [Asylum Sanctorium, Clockwork City, Clockwork City]</v>
      </c>
    </row>
    <row r="312" spans="1:59" x14ac:dyDescent="0.25">
      <c r="A312" s="12">
        <v>359</v>
      </c>
      <c r="B312" t="s">
        <v>1210</v>
      </c>
      <c r="C312" t="s">
        <v>1211</v>
      </c>
      <c r="D312" s="3">
        <f t="shared" si="28"/>
        <v>359</v>
      </c>
      <c r="E312" s="42"/>
      <c r="G312" s="8" t="s">
        <v>1482</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WayshrineInfo'!$K$3:$N$9999,4,FALSE),"")))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constants'!$B$4:$C$1003,2,FALSE),"")</f>
        <v>Clockwork City</v>
      </c>
      <c r="V312" s="33" t="s">
        <v>3349</v>
      </c>
      <c r="Y312" s="65"/>
      <c r="Z312" s="3">
        <f>IF(AND(G312&lt;&gt;"LIBSETS_SETTYPE_BATTLEGROUND",G312&lt;&gt;"LIBSETS_SETTYPE_SPECIAL"),
IF(AND(Y312&lt;&gt;"",ISNUMBER(Y312),NOT(ISNA(Y312))),Y312,
   IF(AND(L312&lt;&gt;"",ISNUMBER(L312),L312&gt;0,NOT(ISNA(L312))),VLOOKUP(L312,'ESO dumped WayshrineInfo'!$K$3:$L$9999,2,FALSE),"")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WayshrineInfo'!$K$3:$L$9999,2,FALSE),"")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5" t="s">
        <v>2672</v>
      </c>
      <c r="BA312" s="85"/>
      <c r="BB312" s="85"/>
      <c r="BC312" s="21" t="str">
        <f t="shared" si="29"/>
        <v>[359] = {wayshrines={346,346,346,}, dlcId=DLC_CLOCKWORK_CITY</v>
      </c>
      <c r="BD312" s="21" t="str">
        <f t="shared" si="30"/>
        <v>, zoneIds={1000,980,980}, veteran=true</v>
      </c>
      <c r="BE312" s="21" t="str">
        <f t="shared" si="31"/>
        <v>, setType=LIBSETS_SETTYPE_TRIAL</v>
      </c>
      <c r="BF312" s="21" t="str">
        <f t="shared" si="33"/>
        <v>, dropMechanic={LIBSETS_DROP_MECHANIC_TRIAL_BOSS}</v>
      </c>
      <c r="BG312" s="21" t="str">
        <f t="shared" si="32"/>
        <v>}, --Chaotic Whirlwind (Perfected) / Chaotischer Wirbelwind (vollendet)   [Asylum Sanctorium, Clockwork City, Clockwork City]</v>
      </c>
    </row>
    <row r="313" spans="1:59" x14ac:dyDescent="0.25">
      <c r="A313" s="12">
        <v>360</v>
      </c>
      <c r="B313" t="s">
        <v>1212</v>
      </c>
      <c r="C313" t="s">
        <v>1213</v>
      </c>
      <c r="D313" s="3">
        <f t="shared" si="28"/>
        <v>360</v>
      </c>
      <c r="G313" s="8" t="s">
        <v>1482</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WayshrineInfo'!$K$3:$N$9999,4,FALSE),"")))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constants'!$B$4:$C$1003,2,FALSE),"")</f>
        <v>Clockwork City</v>
      </c>
      <c r="V313" s="33" t="s">
        <v>3349</v>
      </c>
      <c r="Y313" s="65"/>
      <c r="Z313" s="3">
        <f>IF(AND(G313&lt;&gt;"LIBSETS_SETTYPE_BATTLEGROUND",G313&lt;&gt;"LIBSETS_SETTYPE_SPECIAL"),
IF(AND(Y313&lt;&gt;"",ISNUMBER(Y313),NOT(ISNA(Y313))),Y313,
   IF(AND(L313&lt;&gt;"",ISNUMBER(L313),L313&gt;0,NOT(ISNA(L313))),VLOOKUP(L313,'ESO dumped WayshrineInfo'!$K$3:$L$9999,2,FALSE),"")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WayshrineInfo'!$K$3:$L$9999,2,FALSE),"")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5" t="s">
        <v>2672</v>
      </c>
      <c r="BA313" s="85"/>
      <c r="BB313" s="85"/>
      <c r="BC313" s="21" t="str">
        <f t="shared" si="29"/>
        <v>[360] = {wayshrines={346,346,346,}, dlcId=DLC_CLOCKWORK_CITY</v>
      </c>
      <c r="BD313" s="21" t="str">
        <f t="shared" si="30"/>
        <v>, zoneIds={1000,980,980}, veteran=true</v>
      </c>
      <c r="BE313" s="21" t="str">
        <f t="shared" si="31"/>
        <v>, setType=LIBSETS_SETTYPE_TRIAL</v>
      </c>
      <c r="BF313" s="21" t="str">
        <f t="shared" si="33"/>
        <v>, dropMechanic={LIBSETS_DROP_MECHANIC_TRIAL_BOSS}</v>
      </c>
      <c r="BG313" s="21" t="str">
        <f t="shared" si="32"/>
        <v>}, --Piercing Spray (Perfected) / Durchdringende Salve (vollendet)   [Asylum Sanctorium, Clockwork City, Clockwork City]</v>
      </c>
    </row>
    <row r="314" spans="1:59" x14ac:dyDescent="0.25">
      <c r="A314" s="12">
        <v>361</v>
      </c>
      <c r="B314" t="s">
        <v>1214</v>
      </c>
      <c r="C314" t="s">
        <v>1215</v>
      </c>
      <c r="D314" s="3">
        <f t="shared" si="28"/>
        <v>361</v>
      </c>
      <c r="G314" s="8" t="s">
        <v>1482</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WayshrineInfo'!$K$3:$N$9999,4,FALSE),"")))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constants'!$B$4:$C$1003,2,FALSE),"")</f>
        <v>Clockwork City</v>
      </c>
      <c r="V314" s="33" t="s">
        <v>3349</v>
      </c>
      <c r="Y314" s="65"/>
      <c r="Z314" s="3">
        <f>IF(AND(G314&lt;&gt;"LIBSETS_SETTYPE_BATTLEGROUND",G314&lt;&gt;"LIBSETS_SETTYPE_SPECIAL"),
IF(AND(Y314&lt;&gt;"",ISNUMBER(Y314),NOT(ISNA(Y314))),Y314,
   IF(AND(L314&lt;&gt;"",ISNUMBER(L314),L314&gt;0,NOT(ISNA(L314))),VLOOKUP(L314,'ESO dumped WayshrineInfo'!$K$3:$L$9999,2,FALSE),"")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WayshrineInfo'!$K$3:$L$9999,2,FALSE),"")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5" t="s">
        <v>2672</v>
      </c>
      <c r="BA314" s="85"/>
      <c r="BB314" s="85"/>
      <c r="BC314" s="21" t="str">
        <f t="shared" si="29"/>
        <v>[361] = {wayshrines={346,346,346,}, dlcId=DLC_CLOCKWORK_CITY</v>
      </c>
      <c r="BD314" s="21" t="str">
        <f t="shared" si="30"/>
        <v>, zoneIds={1000,980,980}, veteran=true</v>
      </c>
      <c r="BE314" s="21" t="str">
        <f t="shared" si="31"/>
        <v>, setType=LIBSETS_SETTYPE_TRIAL</v>
      </c>
      <c r="BF314" s="21" t="str">
        <f t="shared" si="33"/>
        <v>, dropMechanic={LIBSETS_DROP_MECHANIC_TRIAL_BOSS}</v>
      </c>
      <c r="BG314" s="21" t="str">
        <f t="shared" si="32"/>
        <v>}, --Concentrated Force (Perfected) / Konzentrierte Kraft (vollendet)   [Asylum Sanctorium, Clockwork City, Clockwork City]</v>
      </c>
    </row>
    <row r="315" spans="1:59" x14ac:dyDescent="0.25">
      <c r="A315" s="12">
        <v>362</v>
      </c>
      <c r="B315" t="s">
        <v>1216</v>
      </c>
      <c r="C315" t="s">
        <v>1217</v>
      </c>
      <c r="D315" s="3">
        <f t="shared" si="28"/>
        <v>362</v>
      </c>
      <c r="G315" s="8" t="s">
        <v>1482</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WayshrineInfo'!$K$3:$N$9999,4,FALSE),"")))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constants'!$B$4:$C$1003,2,FALSE),"")</f>
        <v>Clockwork City</v>
      </c>
      <c r="V315" s="33" t="s">
        <v>3349</v>
      </c>
      <c r="Y315" s="65"/>
      <c r="Z315" s="3">
        <f>IF(AND(G315&lt;&gt;"LIBSETS_SETTYPE_BATTLEGROUND",G315&lt;&gt;"LIBSETS_SETTYPE_SPECIAL"),
IF(AND(Y315&lt;&gt;"",ISNUMBER(Y315),NOT(ISNA(Y315))),Y315,
   IF(AND(L315&lt;&gt;"",ISNUMBER(L315),L315&gt;0,NOT(ISNA(L315))),VLOOKUP(L315,'ESO dumped WayshrineInfo'!$K$3:$L$9999,2,FALSE),"")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WayshrineInfo'!$K$3:$L$9999,2,FALSE),"")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5" t="s">
        <v>2672</v>
      </c>
      <c r="BA315" s="85"/>
      <c r="BB315" s="85"/>
      <c r="BC315" s="21" t="str">
        <f t="shared" si="29"/>
        <v>[362] = {wayshrines={346,346,346,}, dlcId=DLC_CLOCKWORK_CITY</v>
      </c>
      <c r="BD315" s="21" t="str">
        <f t="shared" si="30"/>
        <v>, zoneIds={1000,980,980}, veteran=true</v>
      </c>
      <c r="BE315" s="21" t="str">
        <f t="shared" si="31"/>
        <v>, setType=LIBSETS_SETTYPE_TRIAL</v>
      </c>
      <c r="BF315" s="21" t="str">
        <f t="shared" si="33"/>
        <v>, dropMechanic={LIBSETS_DROP_MECHANIC_TRIAL_BOSS}</v>
      </c>
      <c r="BG315" s="21" t="str">
        <f t="shared" si="32"/>
        <v>}, --Timeless Blessing (Perfected) / Zeitloser Segen (vollendet)   [Asylum Sanctorium, Clockwork City, Clockwork City]</v>
      </c>
    </row>
    <row r="316" spans="1:59" x14ac:dyDescent="0.25">
      <c r="A316" s="12">
        <v>363</v>
      </c>
      <c r="B316" t="s">
        <v>1218</v>
      </c>
      <c r="C316" t="s">
        <v>1219</v>
      </c>
      <c r="D316" s="3">
        <f t="shared" si="28"/>
        <v>363</v>
      </c>
      <c r="G316" s="8" t="s">
        <v>1482</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WayshrineInfo'!$K$3:$N$9999,4,FALSE),"")))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constants'!$B$4:$C$1003,2,FALSE),"")</f>
        <v>Clockwork City</v>
      </c>
      <c r="V316" s="33" t="s">
        <v>3349</v>
      </c>
      <c r="Y316" s="65"/>
      <c r="Z316" s="3">
        <f>IF(AND(G316&lt;&gt;"LIBSETS_SETTYPE_BATTLEGROUND",G316&lt;&gt;"LIBSETS_SETTYPE_SPECIAL"),
IF(AND(Y316&lt;&gt;"",ISNUMBER(Y316),NOT(ISNA(Y316))),Y316,
   IF(AND(L316&lt;&gt;"",ISNUMBER(L316),L316&gt;0,NOT(ISNA(L316))),VLOOKUP(L316,'ESO dumped WayshrineInfo'!$K$3:$L$9999,2,FALSE),"")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WayshrineInfo'!$K$3:$L$9999,2,FALSE),"")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5" t="s">
        <v>2672</v>
      </c>
      <c r="BA316" s="85"/>
      <c r="BB316" s="85"/>
      <c r="BC316" s="21" t="str">
        <f t="shared" si="29"/>
        <v>[363] = {wayshrines={346,346,346,}, dlcId=DLC_CLOCKWORK_CITY</v>
      </c>
      <c r="BD316" s="21" t="str">
        <f t="shared" si="30"/>
        <v>, zoneIds={1000,980,980}, veteran=false</v>
      </c>
      <c r="BE316" s="21" t="str">
        <f t="shared" si="31"/>
        <v>, setType=LIBSETS_SETTYPE_TRIAL</v>
      </c>
      <c r="BF316" s="21" t="str">
        <f t="shared" si="33"/>
        <v>, dropMechanic={LIBSETS_DROP_MECHANIC_TRIAL_BOSS}</v>
      </c>
      <c r="BG316" s="21" t="str">
        <f t="shared" si="32"/>
        <v>}, --Disciplined Slash / Disziplinierter Schnitt   [Asylum Sanctorium, Clockwork City, Clockwork City]</v>
      </c>
    </row>
    <row r="317" spans="1:59" x14ac:dyDescent="0.25">
      <c r="A317" s="12">
        <v>364</v>
      </c>
      <c r="B317" t="s">
        <v>1220</v>
      </c>
      <c r="C317" t="s">
        <v>1220</v>
      </c>
      <c r="D317" s="3">
        <f t="shared" si="28"/>
        <v>364</v>
      </c>
      <c r="G317" s="8" t="s">
        <v>1482</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WayshrineInfo'!$K$3:$N$9999,4,FALSE),"")))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constants'!$B$4:$C$1003,2,FALSE),"")</f>
        <v>Clockwork City</v>
      </c>
      <c r="V317" s="33" t="s">
        <v>3349</v>
      </c>
      <c r="Y317" s="65"/>
      <c r="Z317" s="3">
        <f>IF(AND(G317&lt;&gt;"LIBSETS_SETTYPE_BATTLEGROUND",G317&lt;&gt;"LIBSETS_SETTYPE_SPECIAL"),
IF(AND(Y317&lt;&gt;"",ISNUMBER(Y317),NOT(ISNA(Y317))),Y317,
   IF(AND(L317&lt;&gt;"",ISNUMBER(L317),L317&gt;0,NOT(ISNA(L317))),VLOOKUP(L317,'ESO dumped WayshrineInfo'!$K$3:$L$9999,2,FALSE),"")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WayshrineInfo'!$K$3:$L$9999,2,FALSE),"")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5" t="s">
        <v>2672</v>
      </c>
      <c r="BA317" s="85"/>
      <c r="BB317" s="85"/>
      <c r="BC317" s="21" t="str">
        <f t="shared" si="29"/>
        <v>[364] = {wayshrines={346,346,346,}, dlcId=DLC_CLOCKWORK_CITY</v>
      </c>
      <c r="BD317" s="21" t="str">
        <f t="shared" si="30"/>
        <v>, zoneIds={1000,980,980}, veteran=false</v>
      </c>
      <c r="BE317" s="21" t="str">
        <f t="shared" si="31"/>
        <v>, setType=LIBSETS_SETTYPE_TRIAL</v>
      </c>
      <c r="BF317" s="21" t="str">
        <f t="shared" si="33"/>
        <v>, dropMechanic={LIBSETS_DROP_MECHANIC_TRIAL_BOSS}</v>
      </c>
      <c r="BG317" s="21" t="str">
        <f t="shared" si="32"/>
        <v>}, --Defensive Position / Defensive Position   [Asylum Sanctorium, Clockwork City, Clockwork City]</v>
      </c>
    </row>
    <row r="318" spans="1:59" x14ac:dyDescent="0.25">
      <c r="A318" s="12">
        <v>365</v>
      </c>
      <c r="B318" t="s">
        <v>1221</v>
      </c>
      <c r="C318" t="s">
        <v>1222</v>
      </c>
      <c r="D318" s="3">
        <f t="shared" si="28"/>
        <v>365</v>
      </c>
      <c r="E318" s="42"/>
      <c r="G318" s="8" t="s">
        <v>1482</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WayshrineInfo'!$K$3:$N$9999,4,FALSE),"")))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constants'!$B$4:$C$1003,2,FALSE),"")</f>
        <v>Clockwork City</v>
      </c>
      <c r="V318" s="33" t="s">
        <v>3349</v>
      </c>
      <c r="Y318" s="65"/>
      <c r="Z318" s="3">
        <f>IF(AND(G318&lt;&gt;"LIBSETS_SETTYPE_BATTLEGROUND",G318&lt;&gt;"LIBSETS_SETTYPE_SPECIAL"),
IF(AND(Y318&lt;&gt;"",ISNUMBER(Y318),NOT(ISNA(Y318))),Y318,
   IF(AND(L318&lt;&gt;"",ISNUMBER(L318),L318&gt;0,NOT(ISNA(L318))),VLOOKUP(L318,'ESO dumped WayshrineInfo'!$K$3:$L$9999,2,FALSE),"")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WayshrineInfo'!$K$3:$L$9999,2,FALSE),"")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5" t="s">
        <v>2672</v>
      </c>
      <c r="BA318" s="85"/>
      <c r="BB318" s="85"/>
      <c r="BC318" s="21" t="str">
        <f t="shared" si="29"/>
        <v>[365] = {wayshrines={346,346,346,}, dlcId=DLC_CLOCKWORK_CITY</v>
      </c>
      <c r="BD318" s="21" t="str">
        <f t="shared" si="30"/>
        <v>, zoneIds={1000,980,980}, veteran=false</v>
      </c>
      <c r="BE318" s="21" t="str">
        <f t="shared" si="31"/>
        <v>, setType=LIBSETS_SETTYPE_TRIAL</v>
      </c>
      <c r="BF318" s="21" t="str">
        <f t="shared" si="33"/>
        <v>, dropMechanic={LIBSETS_DROP_MECHANIC_TRIAL_BOSS}</v>
      </c>
      <c r="BG318" s="21" t="str">
        <f t="shared" si="32"/>
        <v>}, --Chaotic Whirlwind / Chaotischer Wirbelwind   [Asylum Sanctorium, Clockwork City, Clockwork City]</v>
      </c>
    </row>
    <row r="319" spans="1:59" x14ac:dyDescent="0.25">
      <c r="A319" s="12">
        <v>366</v>
      </c>
      <c r="B319" t="s">
        <v>1223</v>
      </c>
      <c r="C319" t="s">
        <v>1224</v>
      </c>
      <c r="D319" s="3">
        <f t="shared" si="28"/>
        <v>366</v>
      </c>
      <c r="G319" s="8" t="s">
        <v>1482</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WayshrineInfo'!$K$3:$N$9999,4,FALSE),"")))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constants'!$B$4:$C$1003,2,FALSE),"")</f>
        <v>Clockwork City</v>
      </c>
      <c r="V319" s="33" t="s">
        <v>3349</v>
      </c>
      <c r="Y319" s="65"/>
      <c r="Z319" s="3">
        <f>IF(AND(G319&lt;&gt;"LIBSETS_SETTYPE_BATTLEGROUND",G319&lt;&gt;"LIBSETS_SETTYPE_SPECIAL"),
IF(AND(Y319&lt;&gt;"",ISNUMBER(Y319),NOT(ISNA(Y319))),Y319,
   IF(AND(L319&lt;&gt;"",ISNUMBER(L319),L319&gt;0,NOT(ISNA(L319))),VLOOKUP(L319,'ESO dumped WayshrineInfo'!$K$3:$L$9999,2,FALSE),"")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WayshrineInfo'!$K$3:$L$9999,2,FALSE),"")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5" t="s">
        <v>2672</v>
      </c>
      <c r="BA319" s="85"/>
      <c r="BB319" s="85"/>
      <c r="BC319" s="21" t="str">
        <f t="shared" si="29"/>
        <v>[366] = {wayshrines={346,346,346,}, dlcId=DLC_CLOCKWORK_CITY</v>
      </c>
      <c r="BD319" s="21" t="str">
        <f t="shared" si="30"/>
        <v>, zoneIds={1000,980,980}, veteran=false</v>
      </c>
      <c r="BE319" s="21" t="str">
        <f t="shared" si="31"/>
        <v>, setType=LIBSETS_SETTYPE_TRIAL</v>
      </c>
      <c r="BF319" s="21" t="str">
        <f t="shared" si="33"/>
        <v>, dropMechanic={LIBSETS_DROP_MECHANIC_TRIAL_BOSS}</v>
      </c>
      <c r="BG319" s="21" t="str">
        <f t="shared" si="32"/>
        <v>}, --Piercing Spray / Durchdringende Salve   [Asylum Sanctorium, Clockwork City, Clockwork City]</v>
      </c>
    </row>
    <row r="320" spans="1:59" x14ac:dyDescent="0.25">
      <c r="A320" s="12">
        <v>367</v>
      </c>
      <c r="B320" t="s">
        <v>1225</v>
      </c>
      <c r="C320" t="s">
        <v>1226</v>
      </c>
      <c r="D320" s="3">
        <f t="shared" si="28"/>
        <v>367</v>
      </c>
      <c r="G320" s="8" t="s">
        <v>1482</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WayshrineInfo'!$K$3:$N$9999,4,FALSE),"")))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constants'!$B$4:$C$1003,2,FALSE),"")</f>
        <v>Clockwork City</v>
      </c>
      <c r="V320" s="33" t="s">
        <v>3349</v>
      </c>
      <c r="Y320" s="65"/>
      <c r="Z320" s="3">
        <f>IF(AND(G320&lt;&gt;"LIBSETS_SETTYPE_BATTLEGROUND",G320&lt;&gt;"LIBSETS_SETTYPE_SPECIAL"),
IF(AND(Y320&lt;&gt;"",ISNUMBER(Y320),NOT(ISNA(Y320))),Y320,
   IF(AND(L320&lt;&gt;"",ISNUMBER(L320),L320&gt;0,NOT(ISNA(L320))),VLOOKUP(L320,'ESO dumped WayshrineInfo'!$K$3:$L$9999,2,FALSE),"")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WayshrineInfo'!$K$3:$L$9999,2,FALSE),"")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5" t="s">
        <v>2672</v>
      </c>
      <c r="BA320" s="85"/>
      <c r="BB320" s="85"/>
      <c r="BC320" s="21" t="str">
        <f t="shared" si="29"/>
        <v>[367] = {wayshrines={346,346,346,}, dlcId=DLC_CLOCKWORK_CITY</v>
      </c>
      <c r="BD320" s="21" t="str">
        <f t="shared" si="30"/>
        <v>, zoneIds={1000,980,980}, veteran=false</v>
      </c>
      <c r="BE320" s="21" t="str">
        <f t="shared" si="31"/>
        <v>, setType=LIBSETS_SETTYPE_TRIAL</v>
      </c>
      <c r="BF320" s="21" t="str">
        <f t="shared" si="33"/>
        <v>, dropMechanic={LIBSETS_DROP_MECHANIC_TRIAL_BOSS}</v>
      </c>
      <c r="BG320" s="21" t="str">
        <f t="shared" si="32"/>
        <v>}, --Concentrated Force / Konzentrierte Kraft   [Asylum Sanctorium, Clockwork City, Clockwork City]</v>
      </c>
    </row>
    <row r="321" spans="1:59" x14ac:dyDescent="0.25">
      <c r="A321" s="12">
        <v>368</v>
      </c>
      <c r="B321" t="s">
        <v>1227</v>
      </c>
      <c r="C321" t="s">
        <v>1228</v>
      </c>
      <c r="D321" s="3">
        <f t="shared" si="28"/>
        <v>368</v>
      </c>
      <c r="G321" s="8" t="s">
        <v>1482</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WayshrineInfo'!$K$3:$N$9999,4,FALSE),"")))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constants'!$B$4:$C$1003,2,FALSE),"")</f>
        <v>Clockwork City</v>
      </c>
      <c r="V321" s="33" t="s">
        <v>3349</v>
      </c>
      <c r="Y321" s="65"/>
      <c r="Z321" s="3">
        <f>IF(AND(G321&lt;&gt;"LIBSETS_SETTYPE_BATTLEGROUND",G321&lt;&gt;"LIBSETS_SETTYPE_SPECIAL"),
IF(AND(Y321&lt;&gt;"",ISNUMBER(Y321),NOT(ISNA(Y321))),Y321,
   IF(AND(L321&lt;&gt;"",ISNUMBER(L321),L321&gt;0,NOT(ISNA(L321))),VLOOKUP(L321,'ESO dumped WayshrineInfo'!$K$3:$L$9999,2,FALSE),"")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WayshrineInfo'!$K$3:$L$9999,2,FALSE),"")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5" t="s">
        <v>2672</v>
      </c>
      <c r="BA321" s="85"/>
      <c r="BB321" s="85"/>
      <c r="BC321" s="21" t="str">
        <f t="shared" si="29"/>
        <v>[368] = {wayshrines={346,346,346,}, dlcId=DLC_CLOCKWORK_CITY</v>
      </c>
      <c r="BD321" s="21" t="str">
        <f t="shared" si="30"/>
        <v>, zoneIds={1000,980,980}, veteran=false</v>
      </c>
      <c r="BE321" s="21" t="str">
        <f t="shared" si="31"/>
        <v>, setType=LIBSETS_SETTYPE_TRIAL</v>
      </c>
      <c r="BF321" s="21" t="str">
        <f t="shared" si="33"/>
        <v>, dropMechanic={LIBSETS_DROP_MECHANIC_TRIAL_BOSS}</v>
      </c>
      <c r="BG321" s="21" t="str">
        <f t="shared" si="32"/>
        <v>}, --Timeless Blessing / Zeitloser Segen   [Asylum Sanctorium, Clockwork City, Clockwork City]</v>
      </c>
    </row>
    <row r="322" spans="1:59" x14ac:dyDescent="0.25">
      <c r="A322" s="12">
        <v>369</v>
      </c>
      <c r="B322" t="s">
        <v>1229</v>
      </c>
      <c r="C322" t="s">
        <v>1230</v>
      </c>
      <c r="D322" s="3">
        <f t="shared" si="28"/>
        <v>369</v>
      </c>
      <c r="G322" s="8" t="s">
        <v>1473</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WayshrineInfo'!$K$3:$N$9999,4,FALSE),"")))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constants'!$B$4:$C$1003,2,FALSE),"")</f>
        <v>Orsinium</v>
      </c>
      <c r="V322" s="33" t="s">
        <v>1557</v>
      </c>
      <c r="Y322" s="65"/>
      <c r="Z322" s="3">
        <f>IF(AND(G322&lt;&gt;"LIBSETS_SETTYPE_BATTLEGROUND",G322&lt;&gt;"LIBSETS_SETTYPE_SPECIAL"),
IF(AND(Y322&lt;&gt;"",ISNUMBER(Y322),NOT(ISNA(Y322))),Y322,
   IF(AND(L322&lt;&gt;"",ISNUMBER(L322),L322&gt;0,NOT(ISNA(L322))),VLOOKUP(L322,'ESO dumped WayshrineInfo'!$K$3:$L$9999,2,FALSE),"")
),"")</f>
        <v>684</v>
      </c>
      <c r="AA322" t="str">
        <f>IF(AND(Z322&lt;&gt;"",ISNUMBER(Z322),NOT(ISNA(Z322))),VLOOKUP(Z322,'ESO zone constants'!$A$3:$D$9999,4,FALSE),"")</f>
        <v>Wrothgar</v>
      </c>
      <c r="AB322" s="33" t="s">
        <v>1557</v>
      </c>
      <c r="AC322" s="43" t="str">
        <f>IF(AB322&lt;&gt;"",IF(AB322&lt;&gt;"LIBSETS_DROP_MECHANIC_MONSTER_NAME",VLOOKUP(AB322,'LibSets constants'!$I$4:$L$1003,3,FALSE),""),"")</f>
        <v>Arena stage chest</v>
      </c>
      <c r="AD322" s="43" t="str">
        <f>IF(AB322&lt;&gt;"",IF(AB322&lt;&gt;"LIBSETS_DROP_MECHANIC_MONSTER_NAME",VLOOKUP(AB322,'LibSets constants'!$I$4:$L$1003,4,FALSE),""),"")</f>
        <v>Arena-Phasen Schatztruhe</v>
      </c>
      <c r="AE322" s="43"/>
      <c r="AF322" s="3">
        <f>IF(AND(G322&lt;&gt;"LIBSETS_SETTYPE_BATTLEGROUND",G322&lt;&gt;"LIBSETS_SETTYPE_SPECIAL"),
IF(AND(AE322&lt;&gt;"",ISNUMBER(AE322),NOT(ISNA(AE322))),AE322,
   IF(AND(M322&lt;&gt;"",ISNUMBER(M322),M322&gt;0,NOT(ISNA(M322))),VLOOKUP(M322,'ESO dumped WayshrineInfo'!$K$3:$L$9999,2,FALSE),"")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5" t="s">
        <v>2672</v>
      </c>
      <c r="BA322" s="85"/>
      <c r="BB322" s="85"/>
      <c r="BC322" s="21" t="str">
        <f t="shared" si="29"/>
        <v>[369] = {wayshrines={249,249,249,}, dlcId=DLC_ORSINIUM</v>
      </c>
      <c r="BD322" s="21" t="str">
        <f t="shared" si="30"/>
        <v>, zoneIds={677,684,684}, veteran=false</v>
      </c>
      <c r="BE322" s="21" t="str">
        <f t="shared" si="31"/>
        <v>, setType=LIBSETS_SETTYPE_ARENA</v>
      </c>
      <c r="BF322" s="21" t="str">
        <f t="shared" si="33"/>
        <v>, dropMechanic={LIBSETS_DROP_MECHANIC_ARENA_STAGE_CHEST,LIBSETS_DROP_MECHANIC_ARENA_STAGE_CHEST}, dropMechanicDropLocationNames={['en']={'','Arena stage chest','','','','',},['de']={'','Arena-Phasen Schatztruhe','','','','',},}</v>
      </c>
      <c r="BG322" s="21" t="str">
        <f t="shared" si="32"/>
        <v>}, --Merciless Charge / Gnadenloser Ansturm   [Maelstrom Arena, Wrothgar, Wrothgar]</v>
      </c>
    </row>
    <row r="323" spans="1:59" x14ac:dyDescent="0.25">
      <c r="A323" s="12">
        <v>370</v>
      </c>
      <c r="B323" t="s">
        <v>1231</v>
      </c>
      <c r="C323" t="s">
        <v>1232</v>
      </c>
      <c r="D323" s="3">
        <f t="shared" ref="D323:D386" si="34">A323</f>
        <v>370</v>
      </c>
      <c r="G323" s="8" t="s">
        <v>1473</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WayshrineInfo'!$K$3:$N$9999,4,FALSE),"")))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constants'!$B$4:$C$1003,2,FALSE),"")</f>
        <v>Orsinium</v>
      </c>
      <c r="V323" s="33" t="s">
        <v>1557</v>
      </c>
      <c r="Y323" s="65"/>
      <c r="Z323" s="3">
        <f>IF(AND(G323&lt;&gt;"LIBSETS_SETTYPE_BATTLEGROUND",G323&lt;&gt;"LIBSETS_SETTYPE_SPECIAL"),
IF(AND(Y323&lt;&gt;"",ISNUMBER(Y323),NOT(ISNA(Y323))),Y323,
   IF(AND(L323&lt;&gt;"",ISNUMBER(L323),L323&gt;0,NOT(ISNA(L323))),VLOOKUP(L323,'ESO dumped WayshrineInfo'!$K$3:$L$9999,2,FALSE),"")
),"")</f>
        <v>684</v>
      </c>
      <c r="AA323" t="str">
        <f>IF(AND(Z323&lt;&gt;"",ISNUMBER(Z323),NOT(ISNA(Z323))),VLOOKUP(Z323,'ESO zone constants'!$A$3:$D$9999,4,FALSE),"")</f>
        <v>Wrothgar</v>
      </c>
      <c r="AB323" s="33" t="s">
        <v>1557</v>
      </c>
      <c r="AC323" s="3" t="str">
        <f>IF(AB323&lt;&gt;"",IF(AB323&lt;&gt;"LIBSETS_DROP_MECHANIC_MONSTER_NAME",VLOOKUP(AB323,'LibSets constants'!$I$4:$L$1003,3,FALSE),""),"")</f>
        <v>Arena stage chest</v>
      </c>
      <c r="AD323" s="3" t="str">
        <f>IF(AB323&lt;&gt;"",IF(AB323&lt;&gt;"LIBSETS_DROP_MECHANIC_MONSTER_NAME",VLOOKUP(AB323,'LibSets constants'!$I$4:$L$1003,4,FALSE),""),"")</f>
        <v>Arena-Phasen Schatztruhe</v>
      </c>
      <c r="AF323" s="3">
        <f>IF(AND(G323&lt;&gt;"LIBSETS_SETTYPE_BATTLEGROUND",G323&lt;&gt;"LIBSETS_SETTYPE_SPECIAL"),
IF(AND(AE323&lt;&gt;"",ISNUMBER(AE323),NOT(ISNA(AE323))),AE323,
   IF(AND(M323&lt;&gt;"",ISNUMBER(M323),M323&gt;0,NOT(ISNA(M323))),VLOOKUP(M323,'ESO dumped WayshrineInfo'!$K$3:$L$9999,2,FALSE),"")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5" t="s">
        <v>2672</v>
      </c>
      <c r="BA323" s="85"/>
      <c r="BB323" s="85"/>
      <c r="BC323" s="21" t="str">
        <f t="shared" ref="BC323:BC386" si="35">IF(A323="???","--","")&amp;IF(F323&lt;&gt;"Not in the game (anymore)",IF(A323&lt;&gt;"",CONCATENATE("[",A323,"] = {wayshrines={")&amp;IF(K323&lt;&gt;"",CONCATENATE(K323,","),"")&amp;IF(L323&lt;&gt;"",CONCATENATE(L323,","),"")&amp;IF(M323&lt;&gt;"",CONCATENATE(M323,","),"")&amp;CONCATENATE("}")&amp;IF(VALUE(N323)&gt;0,CONCATENATE(", traitsNeeded=",N323),"")&amp;CONCATENATE(", dlcId=",IF(T323&lt;&gt;"",T323,"DLC_BASE_GAME")),""),"")</f>
        <v>[370] = {wayshrines={249,249,249,}, dlcId=DLC_ORSINIUM</v>
      </c>
      <c r="BD323" s="21" t="str">
        <f t="shared" ref="BD323:BD386" si="36">IF(F323&lt;&gt;"Not in the game (anymore)",IF(A323&lt;&gt;"",IF(Q323&lt;&gt;"",CONCATENATE(", zoneIds={",Q323),"")&amp;IF(Z323&lt;&gt;"",CONCATENATE(",",Z323),"")&amp;IF(AF323&lt;&gt;"",CONCATENATE(",",AF323),"")&amp;IF(AK323&lt;&gt;"",CONCATENATE(",",AK323),"")&amp;IF(AP323&lt;&gt;"",CONCATENATE(",",AP323),"")&amp;IF(AU323&lt;&gt;"",CONCATENATE(",",AU323),"")&amp;IF(Q323&lt;&gt;"",CONCATENATE("}",""),"")&amp;IF(OR(I323="true",I323="false",I323&lt;&gt;""), CONCATENATE(", veteran=", I323), ""),""),"")</f>
        <v>, zoneIds={677,684,684}, veteran=false</v>
      </c>
      <c r="BE323" s="21" t="str">
        <f t="shared" ref="BE323:BE386" si="37">IF(F323&lt;&gt;"Not in the game (anymore)",IF(A323&lt;&gt;"",", setType="&amp;G323,"")&amp;IF(J323="true",", multiTrialSet=true",""),"")
&amp; IF(AND(H323&lt;&gt;"",ISNUMBER(H323)),", undauntedChestId=" &amp; H323,"")</f>
        <v>, setType=LIBSETS_SETTYPE_ARENA</v>
      </c>
      <c r="BF323" s="21" t="str">
        <f t="shared" si="33"/>
        <v>, dropMechanic={LIBSETS_DROP_MECHANIC_ARENA_STAGE_CHEST,LIBSETS_DROP_MECHANIC_ARENA_STAGE_CHEST}, dropMechanicDropLocationNames={['en']={'','Arena stage chest','','','','',},['de']={'','Arena-Phasen Schatztruhe','','','','',},}</v>
      </c>
      <c r="BG323" s="21" t="str">
        <f t="shared" ref="BG323:BG386" si="38">IF(F323&lt;&gt;"Not in the game (anymore)",
IF(OR(BA323&lt;&gt;"",BB323&lt;&gt;""),", addTooltip={" &amp; IF(BA323&lt;&gt;"","['en']='"&amp; BA323 &amp; "',","")  &amp; IF(AND(BA323&lt;&gt;"",BA323&lt;&gt;BB323), IF(BB323&lt;&gt;"","['de']='"&amp; BB323 &amp; "',",""),"") &amp; "},","")
&amp; "},"
&amp; IF(C323&lt;&gt;"",CONCATENATE(" --",C323," / ",B323,"   [",IF(R323&lt;&gt;"",R323,""),IF(AA323&lt;&gt;"",", "&amp;AA323,""),IF(AG323&lt;&gt;"",", "&amp;AG323,""),IF(AL323&lt;&gt;"",", "&amp;AL323,""),IF(AQ323&lt;&gt;"",", "&amp;AQ323,""),IF(AV323&lt;&gt;"",", "&amp;AV323,""),"]")),"")</f>
        <v>}, --Rampaging Slash / Tobender Schnitt   [Maelstrom Arena, Wrothgar, Wrothgar]</v>
      </c>
    </row>
    <row r="324" spans="1:59" x14ac:dyDescent="0.25">
      <c r="A324" s="12">
        <v>371</v>
      </c>
      <c r="B324" t="s">
        <v>1233</v>
      </c>
      <c r="C324" t="s">
        <v>1234</v>
      </c>
      <c r="D324" s="3">
        <f t="shared" si="34"/>
        <v>371</v>
      </c>
      <c r="G324" s="8" t="s">
        <v>1473</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WayshrineInfo'!$K$3:$N$9999,4,FALSE),"")))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constants'!$B$4:$C$1003,2,FALSE),"")</f>
        <v>Orsinium</v>
      </c>
      <c r="V324" s="33" t="s">
        <v>1557</v>
      </c>
      <c r="Y324" s="65"/>
      <c r="Z324" s="3">
        <f>IF(AND(G324&lt;&gt;"LIBSETS_SETTYPE_BATTLEGROUND",G324&lt;&gt;"LIBSETS_SETTYPE_SPECIAL"),
IF(AND(Y324&lt;&gt;"",ISNUMBER(Y324),NOT(ISNA(Y324))),Y324,
   IF(AND(L324&lt;&gt;"",ISNUMBER(L324),L324&gt;0,NOT(ISNA(L324))),VLOOKUP(L324,'ESO dumped WayshrineInfo'!$K$3:$L$9999,2,FALSE),"")
),"")</f>
        <v>684</v>
      </c>
      <c r="AA324" t="str">
        <f>IF(AND(Z324&lt;&gt;"",ISNUMBER(Z324),NOT(ISNA(Z324))),VLOOKUP(Z324,'ESO zone constants'!$A$3:$D$9999,4,FALSE),"")</f>
        <v>Wrothgar</v>
      </c>
      <c r="AB324" s="33" t="s">
        <v>1557</v>
      </c>
      <c r="AC324" s="3" t="str">
        <f>IF(AB324&lt;&gt;"",IF(AB324&lt;&gt;"LIBSETS_DROP_MECHANIC_MONSTER_NAME",VLOOKUP(AB324,'LibSets constants'!$I$4:$L$1003,3,FALSE),""),"")</f>
        <v>Arena stage chest</v>
      </c>
      <c r="AD324" s="3" t="str">
        <f>IF(AB324&lt;&gt;"",IF(AB324&lt;&gt;"LIBSETS_DROP_MECHANIC_MONSTER_NAME",VLOOKUP(AB324,'LibSets constants'!$I$4:$L$1003,4,FALSE),""),"")</f>
        <v>Arena-Phasen Schatztruhe</v>
      </c>
      <c r="AF324" s="3">
        <f>IF(AND(G324&lt;&gt;"LIBSETS_SETTYPE_BATTLEGROUND",G324&lt;&gt;"LIBSETS_SETTYPE_SPECIAL"),
IF(AND(AE324&lt;&gt;"",ISNUMBER(AE324),NOT(ISNA(AE324))),AE324,
   IF(AND(M324&lt;&gt;"",ISNUMBER(M324),M324&gt;0,NOT(ISNA(M324))),VLOOKUP(M324,'ESO dumped WayshrineInfo'!$K$3:$L$9999,2,FALSE),"")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5" t="s">
        <v>2672</v>
      </c>
      <c r="BA324" s="85"/>
      <c r="BB324" s="85"/>
      <c r="BC324" s="21" t="str">
        <f t="shared" si="35"/>
        <v>[371] = {wayshrines={249,249,249,}, dlcId=DLC_ORSINIUM</v>
      </c>
      <c r="BD324" s="21" t="str">
        <f t="shared" si="36"/>
        <v>, zoneIds={677,684,684}, veteran=false</v>
      </c>
      <c r="BE324" s="21" t="str">
        <f t="shared" si="37"/>
        <v>, setType=LIBSETS_SETTYPE_ARENA</v>
      </c>
      <c r="BF324" s="21" t="str">
        <f t="shared" si="33"/>
        <v>, dropMechanic={LIBSETS_DROP_MECHANIC_ARENA_STAGE_CHEST,LIBSETS_DROP_MECHANIC_ARENA_STAGE_CHEST}, dropMechanicDropLocationNames={['en']={'','Arena stage chest','','','','',},['de']={'','Arena-Phasen Schatztruhe','','','','',},}</v>
      </c>
      <c r="BG324" s="21" t="str">
        <f t="shared" si="38"/>
        <v>}, --Cruel Flurry / Grausamer Schlaghagel   [Maelstrom Arena, Wrothgar, Wrothgar]</v>
      </c>
    </row>
    <row r="325" spans="1:59" x14ac:dyDescent="0.25">
      <c r="A325" s="12">
        <v>372</v>
      </c>
      <c r="B325" t="s">
        <v>1235</v>
      </c>
      <c r="C325" t="s">
        <v>1236</v>
      </c>
      <c r="D325" s="3">
        <f t="shared" si="34"/>
        <v>372</v>
      </c>
      <c r="G325" s="8" t="s">
        <v>1473</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WayshrineInfo'!$K$3:$N$9999,4,FALSE),"")))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constants'!$B$4:$C$1003,2,FALSE),"")</f>
        <v>Orsinium</v>
      </c>
      <c r="V325" s="33" t="s">
        <v>1557</v>
      </c>
      <c r="Y325" s="65"/>
      <c r="Z325" s="3">
        <f>IF(AND(G325&lt;&gt;"LIBSETS_SETTYPE_BATTLEGROUND",G325&lt;&gt;"LIBSETS_SETTYPE_SPECIAL"),
IF(AND(Y325&lt;&gt;"",ISNUMBER(Y325),NOT(ISNA(Y325))),Y325,
   IF(AND(L325&lt;&gt;"",ISNUMBER(L325),L325&gt;0,NOT(ISNA(L325))),VLOOKUP(L325,'ESO dumped WayshrineInfo'!$K$3:$L$9999,2,FALSE),"")
),"")</f>
        <v>684</v>
      </c>
      <c r="AA325" t="str">
        <f>IF(AND(Z325&lt;&gt;"",ISNUMBER(Z325),NOT(ISNA(Z325))),VLOOKUP(Z325,'ESO zone constants'!$A$3:$D$9999,4,FALSE),"")</f>
        <v>Wrothgar</v>
      </c>
      <c r="AB325" s="33" t="s">
        <v>1557</v>
      </c>
      <c r="AC325" s="3" t="str">
        <f>IF(AB325&lt;&gt;"",IF(AB325&lt;&gt;"LIBSETS_DROP_MECHANIC_MONSTER_NAME",VLOOKUP(AB325,'LibSets constants'!$I$4:$L$1003,3,FALSE),""),"")</f>
        <v>Arena stage chest</v>
      </c>
      <c r="AD325" s="3" t="str">
        <f>IF(AB325&lt;&gt;"",IF(AB325&lt;&gt;"LIBSETS_DROP_MECHANIC_MONSTER_NAME",VLOOKUP(AB325,'LibSets constants'!$I$4:$L$1003,4,FALSE),""),"")</f>
        <v>Arena-Phasen Schatztruhe</v>
      </c>
      <c r="AF325" s="3">
        <f>IF(AND(G325&lt;&gt;"LIBSETS_SETTYPE_BATTLEGROUND",G325&lt;&gt;"LIBSETS_SETTYPE_SPECIAL"),
IF(AND(AE325&lt;&gt;"",ISNUMBER(AE325),NOT(ISNA(AE325))),AE325,
   IF(AND(M325&lt;&gt;"",ISNUMBER(M325),M325&gt;0,NOT(ISNA(M325))),VLOOKUP(M325,'ESO dumped WayshrineInfo'!$K$3:$L$9999,2,FALSE),"")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5" t="s">
        <v>2672</v>
      </c>
      <c r="BA325" s="85"/>
      <c r="BB325" s="85"/>
      <c r="BC325" s="21" t="str">
        <f t="shared" si="35"/>
        <v>[372] = {wayshrines={249,249,249,}, dlcId=DLC_ORSINIUM</v>
      </c>
      <c r="BD325" s="21" t="str">
        <f t="shared" si="36"/>
        <v>, zoneIds={677,684,684}, veteran=false</v>
      </c>
      <c r="BE325" s="21" t="str">
        <f t="shared" si="37"/>
        <v>, setType=LIBSETS_SETTYPE_ARENA</v>
      </c>
      <c r="BF325" s="21" t="str">
        <f t="shared" si="33"/>
        <v>, dropMechanic={LIBSETS_DROP_MECHANIC_ARENA_STAGE_CHEST,LIBSETS_DROP_MECHANIC_ARENA_STAGE_CHEST}, dropMechanicDropLocationNames={['en']={'','Arena stage chest','','','','',},['de']={'','Arena-Phasen Schatztruhe','','','','',},}</v>
      </c>
      <c r="BG325" s="21" t="str">
        <f t="shared" si="38"/>
        <v>}, --Thunderous Volley / Donnernde Salve   [Maelstrom Arena, Wrothgar, Wrothgar]</v>
      </c>
    </row>
    <row r="326" spans="1:59" x14ac:dyDescent="0.25">
      <c r="A326" s="12">
        <v>373</v>
      </c>
      <c r="B326" t="s">
        <v>1237</v>
      </c>
      <c r="C326" t="s">
        <v>1238</v>
      </c>
      <c r="D326" s="3">
        <f t="shared" si="34"/>
        <v>373</v>
      </c>
      <c r="G326" s="8" t="s">
        <v>1473</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WayshrineInfo'!$K$3:$N$9999,4,FALSE),"")))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constants'!$B$4:$C$1003,2,FALSE),"")</f>
        <v>Orsinium</v>
      </c>
      <c r="V326" s="33" t="s">
        <v>1557</v>
      </c>
      <c r="Y326" s="65"/>
      <c r="Z326" s="3">
        <f>IF(AND(G326&lt;&gt;"LIBSETS_SETTYPE_BATTLEGROUND",G326&lt;&gt;"LIBSETS_SETTYPE_SPECIAL"),
IF(AND(Y326&lt;&gt;"",ISNUMBER(Y326),NOT(ISNA(Y326))),Y326,
   IF(AND(L326&lt;&gt;"",ISNUMBER(L326),L326&gt;0,NOT(ISNA(L326))),VLOOKUP(L326,'ESO dumped WayshrineInfo'!$K$3:$L$9999,2,FALSE),"")
),"")</f>
        <v>684</v>
      </c>
      <c r="AA326" t="str">
        <f>IF(AND(Z326&lt;&gt;"",ISNUMBER(Z326),NOT(ISNA(Z326))),VLOOKUP(Z326,'ESO zone constants'!$A$3:$D$9999,4,FALSE),"")</f>
        <v>Wrothgar</v>
      </c>
      <c r="AB326" s="33" t="s">
        <v>1557</v>
      </c>
      <c r="AC326" s="3" t="str">
        <f>IF(AB326&lt;&gt;"",IF(AB326&lt;&gt;"LIBSETS_DROP_MECHANIC_MONSTER_NAME",VLOOKUP(AB326,'LibSets constants'!$I$4:$L$1003,3,FALSE),""),"")</f>
        <v>Arena stage chest</v>
      </c>
      <c r="AD326" s="3" t="str">
        <f>IF(AB326&lt;&gt;"",IF(AB326&lt;&gt;"LIBSETS_DROP_MECHANIC_MONSTER_NAME",VLOOKUP(AB326,'LibSets constants'!$I$4:$L$1003,4,FALSE),""),"")</f>
        <v>Arena-Phasen Schatztruhe</v>
      </c>
      <c r="AF326" s="3">
        <f>IF(AND(G326&lt;&gt;"LIBSETS_SETTYPE_BATTLEGROUND",G326&lt;&gt;"LIBSETS_SETTYPE_SPECIAL"),
IF(AND(AE326&lt;&gt;"",ISNUMBER(AE326),NOT(ISNA(AE326))),AE326,
   IF(AND(M326&lt;&gt;"",ISNUMBER(M326),M326&gt;0,NOT(ISNA(M326))),VLOOKUP(M326,'ESO dumped WayshrineInfo'!$K$3:$L$9999,2,FALSE),"")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5" t="s">
        <v>2673</v>
      </c>
      <c r="BA326" s="85"/>
      <c r="BB326" s="85"/>
      <c r="BC326" s="21" t="str">
        <f t="shared" si="35"/>
        <v>[373] = {wayshrines={249,249,249,}, dlcId=DLC_ORSINIUM</v>
      </c>
      <c r="BD326" s="21" t="str">
        <f t="shared" si="36"/>
        <v>, zoneIds={677,684,684}, veteran=false</v>
      </c>
      <c r="BE326" s="21" t="str">
        <f t="shared" si="37"/>
        <v>, setType=LIBSETS_SETTYPE_ARENA</v>
      </c>
      <c r="BF326" s="21" t="str">
        <f t="shared" si="33"/>
        <v>, isProcSetAllowedInPvP=1, dropMechanic={LIBSETS_DROP_MECHANIC_ARENA_STAGE_CHEST,LIBSETS_DROP_MECHANIC_ARENA_STAGE_CHEST}, dropMechanicDropLocationNames={['en']={'','Arena stage chest','','','','',},['de']={'','Arena-Phasen Schatztruhe','','','','',},}</v>
      </c>
      <c r="BG326" s="21" t="str">
        <f t="shared" si="38"/>
        <v>}, --Crushing Wall / Zermalmende Mauer   [Maelstrom Arena, Wrothgar, Wrothgar]</v>
      </c>
    </row>
    <row r="327" spans="1:59" x14ac:dyDescent="0.25">
      <c r="A327" s="12">
        <v>374</v>
      </c>
      <c r="B327" t="s">
        <v>1239</v>
      </c>
      <c r="C327" t="s">
        <v>1240</v>
      </c>
      <c r="D327" s="3">
        <f t="shared" si="34"/>
        <v>374</v>
      </c>
      <c r="G327" s="8" t="s">
        <v>1473</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WayshrineInfo'!$K$3:$N$9999,4,FALSE),"")))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constants'!$B$4:$C$1003,2,FALSE),"")</f>
        <v>Orsinium</v>
      </c>
      <c r="V327" s="33" t="s">
        <v>1557</v>
      </c>
      <c r="Y327" s="65"/>
      <c r="Z327" s="3">
        <f>IF(AND(G327&lt;&gt;"LIBSETS_SETTYPE_BATTLEGROUND",G327&lt;&gt;"LIBSETS_SETTYPE_SPECIAL"),
IF(AND(Y327&lt;&gt;"",ISNUMBER(Y327),NOT(ISNA(Y327))),Y327,
   IF(AND(L327&lt;&gt;"",ISNUMBER(L327),L327&gt;0,NOT(ISNA(L327))),VLOOKUP(L327,'ESO dumped WayshrineInfo'!$K$3:$L$9999,2,FALSE),"")
),"")</f>
        <v>684</v>
      </c>
      <c r="AA327" t="str">
        <f>IF(AND(Z327&lt;&gt;"",ISNUMBER(Z327),NOT(ISNA(Z327))),VLOOKUP(Z327,'ESO zone constants'!$A$3:$D$9999,4,FALSE),"")</f>
        <v>Wrothgar</v>
      </c>
      <c r="AB327" s="33" t="s">
        <v>1557</v>
      </c>
      <c r="AC327" s="3" t="str">
        <f>IF(AB327&lt;&gt;"",IF(AB327&lt;&gt;"LIBSETS_DROP_MECHANIC_MONSTER_NAME",VLOOKUP(AB327,'LibSets constants'!$I$4:$L$1003,3,FALSE),""),"")</f>
        <v>Arena stage chest</v>
      </c>
      <c r="AD327" s="3" t="str">
        <f>IF(AB327&lt;&gt;"",IF(AB327&lt;&gt;"LIBSETS_DROP_MECHANIC_MONSTER_NAME",VLOOKUP(AB327,'LibSets constants'!$I$4:$L$1003,4,FALSE),""),"")</f>
        <v>Arena-Phasen Schatztruhe</v>
      </c>
      <c r="AF327" s="3">
        <f>IF(AND(G327&lt;&gt;"LIBSETS_SETTYPE_BATTLEGROUND",G327&lt;&gt;"LIBSETS_SETTYPE_SPECIAL"),
IF(AND(AE327&lt;&gt;"",ISNUMBER(AE327),NOT(ISNA(AE327))),AE327,
   IF(AND(M327&lt;&gt;"",ISNUMBER(M327),M327&gt;0,NOT(ISNA(M327))),VLOOKUP(M327,'ESO dumped WayshrineInfo'!$K$3:$L$9999,2,FALSE),"")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5" t="s">
        <v>2672</v>
      </c>
      <c r="BA327" s="85"/>
      <c r="BB327" s="85"/>
      <c r="BC327" s="21" t="str">
        <f t="shared" si="35"/>
        <v>[374] = {wayshrines={249,249,249,}, dlcId=DLC_ORSINIUM</v>
      </c>
      <c r="BD327" s="21" t="str">
        <f t="shared" si="36"/>
        <v>, zoneIds={677,684,684}, veteran=false</v>
      </c>
      <c r="BE327" s="21" t="str">
        <f t="shared" si="37"/>
        <v>, setType=LIBSETS_SETTYPE_ARENA</v>
      </c>
      <c r="BF327" s="21" t="str">
        <f t="shared" si="33"/>
        <v>, dropMechanic={LIBSETS_DROP_MECHANIC_ARENA_STAGE_CHEST,LIBSETS_DROP_MECHANIC_ARENA_STAGE_CHEST}, dropMechanicDropLocationNames={['en']={'','Arena stage chest','','','','',},['de']={'','Arena-Phasen Schatztruhe','','','','',},}</v>
      </c>
      <c r="BG327" s="21" t="str">
        <f t="shared" si="38"/>
        <v>}, --Precise Regeneration / Präzise Regeneration   [Maelstrom Arena, Wrothgar, Wrothgar]</v>
      </c>
    </row>
    <row r="328" spans="1:59" x14ac:dyDescent="0.25">
      <c r="A328" s="12">
        <v>380</v>
      </c>
      <c r="B328" t="s">
        <v>1241</v>
      </c>
      <c r="C328" t="s">
        <v>2632</v>
      </c>
      <c r="D328" s="3">
        <f t="shared" si="34"/>
        <v>380</v>
      </c>
      <c r="E328" t="s">
        <v>1466</v>
      </c>
      <c r="F328" t="s">
        <v>1423</v>
      </c>
      <c r="G328" s="8" t="s">
        <v>1483</v>
      </c>
      <c r="I328" t="s">
        <v>91</v>
      </c>
      <c r="J328" t="s">
        <v>91</v>
      </c>
      <c r="K328">
        <v>-1</v>
      </c>
      <c r="L328">
        <v>-1</v>
      </c>
      <c r="M328">
        <v>-1</v>
      </c>
      <c r="O328" s="65" t="s">
        <v>1516</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WayshrineInfo'!$K$3:$N$9999,4,FALSE),"")))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constants'!$B$4:$C$1003,2,FALSE),"")</f>
        <v/>
      </c>
      <c r="V328" s="33" t="s">
        <v>1617</v>
      </c>
      <c r="Y328" s="65"/>
      <c r="Z328" s="3" t="str">
        <f>IF(AND(G328&lt;&gt;"LIBSETS_SETTYPE_BATTLEGROUND",G328&lt;&gt;"LIBSETS_SETTYPE_SPECIAL"),
IF(AND(Y328&lt;&gt;"",ISNUMBER(Y328),NOT(ISNA(Y328))),Y328,
   IF(AND(L328&lt;&gt;"",ISNUMBER(L328),L328&gt;0,NOT(ISNA(L328))),VLOOKUP(L328,'ESO dumped WayshrineInfo'!$K$3:$L$9999,2,FALSE),"")
),"")</f>
        <v/>
      </c>
      <c r="AA328" t="str">
        <f>IF(AND(Z328&lt;&gt;"",ISNUMBER(Z328),NOT(ISNA(Z328))),VLOOKUP(Z328,'ESO zone constants'!$A$3:$D$9999,4,FALSE),"")</f>
        <v/>
      </c>
      <c r="AC328" s="43" t="str">
        <f>IF(AB328&lt;&gt;"",IF(AB328&lt;&gt;"LIBSETS_DROP_MECHANIC_MONSTER_NAME",VLOOKUP(AB328,'LibSets constants'!$I$4:$L$1003,3,FALSE),""),"")</f>
        <v/>
      </c>
      <c r="AD328" s="43" t="str">
        <f>IF(AB328&lt;&gt;"",IF(AB328&lt;&gt;"LIBSETS_DROP_MECHANIC_MONSTER_NAME",VLOOKUP(AB328,'LibSets constants'!$I$4:$L$1003,4,FALSE),""),"")</f>
        <v/>
      </c>
      <c r="AE328" s="43"/>
      <c r="AF328" s="3" t="str">
        <f>IF(AND(G328&lt;&gt;"LIBSETS_SETTYPE_BATTLEGROUND",G328&lt;&gt;"LIBSETS_SETTYPE_SPECIAL"),
IF(AND(AE328&lt;&gt;"",ISNUMBER(AE328),NOT(ISNA(AE328))),AE328,
   IF(AND(M328&lt;&gt;"",ISNUMBER(M328),M328&gt;0,NOT(ISNA(M328))),VLOOKUP(M328,'ESO dumped WayshrineInfo'!$K$3:$L$9999,2,FALSE),"")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5" t="s">
        <v>2672</v>
      </c>
      <c r="BA328" s="85"/>
      <c r="BB328" s="85"/>
      <c r="BC328" s="21" t="str">
        <f t="shared" si="35"/>
        <v>[380] = {wayshrines={-1,-1,-1,}, dlcId=DLC_BASE_GAME</v>
      </c>
      <c r="BD328" s="21" t="str">
        <f t="shared" si="36"/>
        <v>, veteran=false</v>
      </c>
      <c r="BE328" s="21" t="str">
        <f t="shared" si="37"/>
        <v>, setType=LIBSETS_SETTYPE_SPECIAL</v>
      </c>
      <c r="BF328" s="21" t="str">
        <f t="shared" si="33"/>
        <v>, dropMechanic={LIBSETS_DROP_MECHANIC_LEVEL_UP_REWARD}</v>
      </c>
      <c r="BG328" s="21" t="str">
        <f t="shared" si="38"/>
        <v>}, --Prophet\'s / Prophet   [!Level up advisor]</v>
      </c>
    </row>
    <row r="329" spans="1:59" x14ac:dyDescent="0.25">
      <c r="A329" s="12">
        <v>381</v>
      </c>
      <c r="B329" t="s">
        <v>1242</v>
      </c>
      <c r="C329" t="s">
        <v>1243</v>
      </c>
      <c r="D329" s="3">
        <f t="shared" si="34"/>
        <v>381</v>
      </c>
      <c r="E329" s="42" t="s">
        <v>1466</v>
      </c>
      <c r="F329" t="s">
        <v>1423</v>
      </c>
      <c r="G329" s="8" t="s">
        <v>1483</v>
      </c>
      <c r="I329" t="s">
        <v>91</v>
      </c>
      <c r="J329" t="s">
        <v>91</v>
      </c>
      <c r="K329">
        <v>-1</v>
      </c>
      <c r="L329">
        <v>-1</v>
      </c>
      <c r="M329">
        <v>-1</v>
      </c>
      <c r="O329" s="65" t="s">
        <v>1516</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WayshrineInfo'!$K$3:$N$9999,4,FALSE),"")))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constants'!$B$4:$C$1003,2,FALSE),"")</f>
        <v/>
      </c>
      <c r="V329" s="33" t="s">
        <v>1617</v>
      </c>
      <c r="Y329" s="65"/>
      <c r="Z329" s="3" t="str">
        <f>IF(AND(G329&lt;&gt;"LIBSETS_SETTYPE_BATTLEGROUND",G329&lt;&gt;"LIBSETS_SETTYPE_SPECIAL"),
IF(AND(Y329&lt;&gt;"",ISNUMBER(Y329),NOT(ISNA(Y329))),Y329,
   IF(AND(L329&lt;&gt;"",ISNUMBER(L329),L329&gt;0,NOT(ISNA(L329))),VLOOKUP(L329,'ESO dumped WayshrineInfo'!$K$3:$L$9999,2,FALSE),"")
),"")</f>
        <v/>
      </c>
      <c r="AA329" t="str">
        <f>IF(AND(Z329&lt;&gt;"",ISNUMBER(Z329),NOT(ISNA(Z329))),VLOOKUP(Z329,'ESO zone constants'!$A$3:$D$9999,4,FALSE),"")</f>
        <v/>
      </c>
      <c r="AC329" s="43" t="str">
        <f>IF(AB329&lt;&gt;"",IF(AB329&lt;&gt;"LIBSETS_DROP_MECHANIC_MONSTER_NAME",VLOOKUP(AB329,'LibSets constants'!$I$4:$L$1003,3,FALSE),""),"")</f>
        <v/>
      </c>
      <c r="AD329" s="43" t="str">
        <f>IF(AB329&lt;&gt;"",IF(AB329&lt;&gt;"LIBSETS_DROP_MECHANIC_MONSTER_NAME",VLOOKUP(AB329,'LibSets constants'!$I$4:$L$1003,4,FALSE),""),"")</f>
        <v/>
      </c>
      <c r="AE329" s="43"/>
      <c r="AF329" s="3" t="str">
        <f>IF(AND(G329&lt;&gt;"LIBSETS_SETTYPE_BATTLEGROUND",G329&lt;&gt;"LIBSETS_SETTYPE_SPECIAL"),
IF(AND(AE329&lt;&gt;"",ISNUMBER(AE329),NOT(ISNA(AE329))),AE329,
   IF(AND(M329&lt;&gt;"",ISNUMBER(M329),M329&gt;0,NOT(ISNA(M329))),VLOOKUP(M329,'ESO dumped WayshrineInfo'!$K$3:$L$9999,2,FALSE),"")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5" t="s">
        <v>2672</v>
      </c>
      <c r="BA329" s="85"/>
      <c r="BB329" s="85"/>
      <c r="BC329" s="21" t="str">
        <f t="shared" si="35"/>
        <v>[381] = {wayshrines={-1,-1,-1,}, dlcId=DLC_BASE_GAME</v>
      </c>
      <c r="BD329" s="21" t="str">
        <f t="shared" si="36"/>
        <v>, veteran=false</v>
      </c>
      <c r="BE329" s="21" t="str">
        <f t="shared" si="37"/>
        <v>, setType=LIBSETS_SETTYPE_SPECIAL</v>
      </c>
      <c r="BF329" s="21" t="str">
        <f t="shared" si="33"/>
        <v>, dropMechanic={LIBSETS_DROP_MECHANIC_LEVEL_UP_REWARD}</v>
      </c>
      <c r="BG329" s="21" t="str">
        <f t="shared" si="38"/>
        <v>}, --Broken Soul / Zerbrochene Seele   [!Level up advisor]</v>
      </c>
    </row>
    <row r="330" spans="1:59" x14ac:dyDescent="0.25">
      <c r="A330" s="12">
        <v>382</v>
      </c>
      <c r="B330" t="s">
        <v>1244</v>
      </c>
      <c r="C330" t="s">
        <v>1245</v>
      </c>
      <c r="D330" s="3">
        <f t="shared" si="34"/>
        <v>382</v>
      </c>
      <c r="G330" s="8" t="s">
        <v>1481</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WayshrineInfo'!$K$3:$N$9999,4,FALSE),"")))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constants'!$B$4:$C$1003,2,FALSE),"")</f>
        <v>Summerset</v>
      </c>
      <c r="V330" s="33" t="s">
        <v>1561</v>
      </c>
      <c r="Y330" s="65"/>
      <c r="Z330" s="3">
        <f>IF(AND(G330&lt;&gt;"LIBSETS_SETTYPE_BATTLEGROUND",G330&lt;&gt;"LIBSETS_SETTYPE_SPECIAL"),
IF(AND(Y330&lt;&gt;"",ISNUMBER(Y330),NOT(ISNA(Y330))),Y330,
   IF(AND(L330&lt;&gt;"",ISNUMBER(L330),L330&gt;0,NOT(ISNA(L330))),VLOOKUP(L330,'ESO dumped WayshrineInfo'!$K$3:$L$9999,2,FALSE),"")
),"")</f>
        <v>1011</v>
      </c>
      <c r="AA330" t="str">
        <f>IF(AND(Z330&lt;&gt;"",ISNUMBER(Z330),NOT(ISNA(Z330))),VLOOKUP(Z330,'ESO zone constants'!$A$3:$D$9999,4,FALSE),"")</f>
        <v>Summerset</v>
      </c>
      <c r="AB330" s="33" t="s">
        <v>1562</v>
      </c>
      <c r="AC330" s="43"/>
      <c r="AD330" s="43"/>
      <c r="AE330" s="43"/>
      <c r="AF330" s="3">
        <f>IF(AND(G330&lt;&gt;"LIBSETS_SETTYPE_BATTLEGROUND",G330&lt;&gt;"LIBSETS_SETTYPE_SPECIAL"),
IF(AND(AE330&lt;&gt;"",ISNUMBER(AE330),NOT(ISNA(AE330))),AE330,
   IF(AND(M330&lt;&gt;"",ISNUMBER(M330),M330&gt;0,NOT(ISNA(M330))),VLOOKUP(M330,'ESO dumped WayshrineInfo'!$K$3:$L$9999,2,FALSE),"")
),"")</f>
        <v>1011</v>
      </c>
      <c r="AG330" t="str">
        <f>IF(AND(AF330&lt;&gt;"",ISNUMBER(AF330),NOT(ISNA(AF330))),VLOOKUP(AF330,'ESO zone constants'!$A$3:$D$9999,4,FALSE),"")</f>
        <v>Summerset</v>
      </c>
      <c r="AH330" s="44" t="s">
        <v>1563</v>
      </c>
      <c r="AI330" s="43"/>
      <c r="AJ330" s="43"/>
      <c r="AK330" s="3">
        <f>IF(AND(G330&lt;&gt;"LIBSETS_SETTYPE_BATTLEGROUND",G330&lt;&gt;"LIBSETS_SETTYPE_SPECIAL"),IF(AL330&lt;&gt;"",VLOOKUP(AL330,'ESO zone constants'!$D$3:$H$4953,5,FALSE),""),"")</f>
        <v>1011</v>
      </c>
      <c r="AL330" t="s">
        <v>79</v>
      </c>
      <c r="AM330" s="44" t="s">
        <v>1564</v>
      </c>
      <c r="AN330" s="43"/>
      <c r="AO330" s="43"/>
      <c r="AP330" s="3">
        <f>IF(AND(G330&lt;&gt;"LIBSETS_SETTYPE_BATTLEGROUND",G330&lt;&gt;"LIBSETS_SETTYPE_SPECIAL"),IF(AQ330&lt;&gt;"",VLOOKUP(AQ330,'ESO zone constants'!$D$3:$H$4953,5,FALSE),""),"")</f>
        <v>1027</v>
      </c>
      <c r="AQ330" t="s">
        <v>681</v>
      </c>
      <c r="AR330" s="33" t="s">
        <v>1561</v>
      </c>
      <c r="AS330" s="43"/>
      <c r="AT330" s="43"/>
      <c r="AU330" s="3">
        <f>IF(AND(G330&lt;&gt;"LIBSETS_SETTYPE_BATTLEGROUND",G330&lt;&gt;"LIBSETS_SETTYPE_SPECIAL"),IF(AV330&lt;&gt;"",VLOOKUP(AV330,'ESO zone constants'!$D$3:$H$4953,5,FALSE),""),"")</f>
        <v>1027</v>
      </c>
      <c r="AV330" t="s">
        <v>681</v>
      </c>
      <c r="AW330" s="44" t="s">
        <v>1564</v>
      </c>
      <c r="AX330" s="43"/>
      <c r="AY330" s="43"/>
      <c r="AZ330" s="85" t="s">
        <v>2672</v>
      </c>
      <c r="BA330" s="85"/>
      <c r="BB330" s="85"/>
      <c r="BC330" s="21" t="str">
        <f t="shared" si="35"/>
        <v>[382] = {wayshrines={355,355,355,}, dlcId=DLC_SUMMERSET</v>
      </c>
      <c r="BD330" s="21" t="str">
        <f t="shared" si="36"/>
        <v>, zoneIds={1011,1011,1011,1011,1027,1027}, veteran=false</v>
      </c>
      <c r="BE330" s="21" t="str">
        <f t="shared" si="37"/>
        <v>, setType=LIBSETS_SETTYPE_OVERLAND</v>
      </c>
      <c r="BF330" s="21" t="str">
        <f t="shared" si="33"/>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38"/>
        <v>}, --Grace of Gloom / Anmut der Gräue   [Summerset, Summerset, Summerset, Summerset, Artaeum, Artaeum]</v>
      </c>
    </row>
    <row r="331" spans="1:59" x14ac:dyDescent="0.25">
      <c r="A331" s="12">
        <v>383</v>
      </c>
      <c r="B331" t="s">
        <v>1246</v>
      </c>
      <c r="C331" t="s">
        <v>2633</v>
      </c>
      <c r="D331" s="3">
        <f t="shared" si="34"/>
        <v>383</v>
      </c>
      <c r="G331" s="8" t="s">
        <v>1481</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WayshrineInfo'!$K$3:$N$9999,4,FALSE),"")))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constants'!$B$4:$C$1003,2,FALSE),"")</f>
        <v>Summerset</v>
      </c>
      <c r="V331" s="33" t="s">
        <v>1561</v>
      </c>
      <c r="Y331" s="65"/>
      <c r="Z331" s="3">
        <f>IF(AND(G331&lt;&gt;"LIBSETS_SETTYPE_BATTLEGROUND",G331&lt;&gt;"LIBSETS_SETTYPE_SPECIAL"),
IF(AND(Y331&lt;&gt;"",ISNUMBER(Y331),NOT(ISNA(Y331))),Y331,
   IF(AND(L331&lt;&gt;"",ISNUMBER(L331),L331&gt;0,NOT(ISNA(L331))),VLOOKUP(L331,'ESO dumped WayshrineInfo'!$K$3:$L$9999,2,FALSE),"")
),"")</f>
        <v>1011</v>
      </c>
      <c r="AA331" t="str">
        <f>IF(AND(Z331&lt;&gt;"",ISNUMBER(Z331),NOT(ISNA(Z331))),VLOOKUP(Z331,'ESO zone constants'!$A$3:$D$9999,4,FALSE),"")</f>
        <v>Summerset</v>
      </c>
      <c r="AB331" s="33" t="s">
        <v>1562</v>
      </c>
      <c r="AC331" s="43"/>
      <c r="AD331" s="43"/>
      <c r="AE331" s="43"/>
      <c r="AF331" s="3">
        <f>IF(AND(G331&lt;&gt;"LIBSETS_SETTYPE_BATTLEGROUND",G331&lt;&gt;"LIBSETS_SETTYPE_SPECIAL"),
IF(AND(AE331&lt;&gt;"",ISNUMBER(AE331),NOT(ISNA(AE331))),AE331,
   IF(AND(M331&lt;&gt;"",ISNUMBER(M331),M331&gt;0,NOT(ISNA(M331))),VLOOKUP(M331,'ESO dumped WayshrineInfo'!$K$3:$L$9999,2,FALSE),"")
),"")</f>
        <v>1011</v>
      </c>
      <c r="AG331" t="str">
        <f>IF(AND(AF331&lt;&gt;"",ISNUMBER(AF331),NOT(ISNA(AF331))),VLOOKUP(AF331,'ESO zone constants'!$A$3:$D$9999,4,FALSE),"")</f>
        <v>Summerset</v>
      </c>
      <c r="AH331" s="44" t="s">
        <v>1563</v>
      </c>
      <c r="AI331" s="43"/>
      <c r="AJ331" s="43"/>
      <c r="AK331" s="3">
        <f>IF(AND(G331&lt;&gt;"LIBSETS_SETTYPE_BATTLEGROUND",G331&lt;&gt;"LIBSETS_SETTYPE_SPECIAL"),IF(AL331&lt;&gt;"",VLOOKUP(AL331,'ESO zone constants'!$D$3:$H$4953,5,FALSE),""),"")</f>
        <v>1011</v>
      </c>
      <c r="AL331" t="s">
        <v>79</v>
      </c>
      <c r="AM331" s="44" t="s">
        <v>1564</v>
      </c>
      <c r="AN331" s="43"/>
      <c r="AO331" s="43"/>
      <c r="AP331" s="3">
        <f>IF(AND(G331&lt;&gt;"LIBSETS_SETTYPE_BATTLEGROUND",G331&lt;&gt;"LIBSETS_SETTYPE_SPECIAL"),IF(AQ331&lt;&gt;"",VLOOKUP(AQ331,'ESO zone constants'!$D$3:$H$4953,5,FALSE),""),"")</f>
        <v>1027</v>
      </c>
      <c r="AQ331" t="s">
        <v>681</v>
      </c>
      <c r="AR331" s="33" t="s">
        <v>1561</v>
      </c>
      <c r="AS331" s="43"/>
      <c r="AT331" s="43"/>
      <c r="AU331" s="3">
        <f>IF(AND(G331&lt;&gt;"LIBSETS_SETTYPE_BATTLEGROUND",G331&lt;&gt;"LIBSETS_SETTYPE_SPECIAL"),IF(AV331&lt;&gt;"",VLOOKUP(AV331,'ESO zone constants'!$D$3:$H$4953,5,FALSE),""),"")</f>
        <v>1027</v>
      </c>
      <c r="AV331" t="s">
        <v>681</v>
      </c>
      <c r="AW331" s="44" t="s">
        <v>1564</v>
      </c>
      <c r="AX331" s="43"/>
      <c r="AY331" s="43"/>
      <c r="AZ331" s="85" t="s">
        <v>2672</v>
      </c>
      <c r="BA331" s="85"/>
      <c r="BB331" s="85"/>
      <c r="BC331" s="21" t="str">
        <f t="shared" si="35"/>
        <v>[383] = {wayshrines={355,355,355,}, dlcId=DLC_SUMMERSET</v>
      </c>
      <c r="BD331" s="21" t="str">
        <f t="shared" si="36"/>
        <v>, zoneIds={1011,1011,1011,1011,1027,1027}, veteran=false</v>
      </c>
      <c r="BE331" s="21" t="str">
        <f t="shared" si="37"/>
        <v>, setType=LIBSETS_SETTYPE_OVERLAND</v>
      </c>
      <c r="BF331" s="21" t="str">
        <f t="shared" si="33"/>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38"/>
        <v>}, --Gryphon\'s Ferocity / Wildheit des Greifen   [Summerset, Summerset, Summerset, Summerset, Artaeum, Artaeum]</v>
      </c>
    </row>
    <row r="332" spans="1:59" x14ac:dyDescent="0.25">
      <c r="A332" s="12">
        <v>384</v>
      </c>
      <c r="B332" t="s">
        <v>1247</v>
      </c>
      <c r="C332" t="s">
        <v>1248</v>
      </c>
      <c r="D332" s="3">
        <f t="shared" si="34"/>
        <v>384</v>
      </c>
      <c r="G332" s="8" t="s">
        <v>1481</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WayshrineInfo'!$K$3:$N$9999,4,FALSE),"")))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constants'!$B$4:$C$1003,2,FALSE),"")</f>
        <v>Summerset</v>
      </c>
      <c r="V332" s="33" t="s">
        <v>1561</v>
      </c>
      <c r="Y332" s="65"/>
      <c r="Z332" s="3">
        <f>IF(AND(G332&lt;&gt;"LIBSETS_SETTYPE_BATTLEGROUND",G332&lt;&gt;"LIBSETS_SETTYPE_SPECIAL"),
IF(AND(Y332&lt;&gt;"",ISNUMBER(Y332),NOT(ISNA(Y332))),Y332,
   IF(AND(L332&lt;&gt;"",ISNUMBER(L332),L332&gt;0,NOT(ISNA(L332))),VLOOKUP(L332,'ESO dumped WayshrineInfo'!$K$3:$L$9999,2,FALSE),"")
),"")</f>
        <v>1011</v>
      </c>
      <c r="AA332" t="str">
        <f>IF(AND(Z332&lt;&gt;"",ISNUMBER(Z332),NOT(ISNA(Z332))),VLOOKUP(Z332,'ESO zone constants'!$A$3:$D$9999,4,FALSE),"")</f>
        <v>Summerset</v>
      </c>
      <c r="AB332" s="33" t="s">
        <v>1562</v>
      </c>
      <c r="AC332" s="43"/>
      <c r="AD332" s="43"/>
      <c r="AE332" s="43"/>
      <c r="AF332" s="3">
        <f>IF(AND(G332&lt;&gt;"LIBSETS_SETTYPE_BATTLEGROUND",G332&lt;&gt;"LIBSETS_SETTYPE_SPECIAL"),
IF(AND(AE332&lt;&gt;"",ISNUMBER(AE332),NOT(ISNA(AE332))),AE332,
   IF(AND(M332&lt;&gt;"",ISNUMBER(M332),M332&gt;0,NOT(ISNA(M332))),VLOOKUP(M332,'ESO dumped WayshrineInfo'!$K$3:$L$9999,2,FALSE),"")
),"")</f>
        <v>1011</v>
      </c>
      <c r="AG332" t="str">
        <f>IF(AND(AF332&lt;&gt;"",ISNUMBER(AF332),NOT(ISNA(AF332))),VLOOKUP(AF332,'ESO zone constants'!$A$3:$D$9999,4,FALSE),"")</f>
        <v>Summerset</v>
      </c>
      <c r="AH332" s="44" t="s">
        <v>1563</v>
      </c>
      <c r="AI332" s="43"/>
      <c r="AJ332" s="43"/>
      <c r="AK332" s="3">
        <f>IF(AND(G332&lt;&gt;"LIBSETS_SETTYPE_BATTLEGROUND",G332&lt;&gt;"LIBSETS_SETTYPE_SPECIAL"),IF(AL332&lt;&gt;"",VLOOKUP(AL332,'ESO zone constants'!$D$3:$H$4953,5,FALSE),""),"")</f>
        <v>1011</v>
      </c>
      <c r="AL332" t="s">
        <v>79</v>
      </c>
      <c r="AM332" s="44" t="s">
        <v>1564</v>
      </c>
      <c r="AN332" s="43"/>
      <c r="AO332" s="43"/>
      <c r="AP332" s="3">
        <f>IF(AND(G332&lt;&gt;"LIBSETS_SETTYPE_BATTLEGROUND",G332&lt;&gt;"LIBSETS_SETTYPE_SPECIAL"),IF(AQ332&lt;&gt;"",VLOOKUP(AQ332,'ESO zone constants'!$D$3:$H$4953,5,FALSE),""),"")</f>
        <v>1027</v>
      </c>
      <c r="AQ332" t="s">
        <v>681</v>
      </c>
      <c r="AR332" s="33" t="s">
        <v>1561</v>
      </c>
      <c r="AS332" s="43"/>
      <c r="AT332" s="43"/>
      <c r="AU332" s="3">
        <f>IF(AND(G332&lt;&gt;"LIBSETS_SETTYPE_BATTLEGROUND",G332&lt;&gt;"LIBSETS_SETTYPE_SPECIAL"),IF(AV332&lt;&gt;"",VLOOKUP(AV332,'ESO zone constants'!$D$3:$H$4953,5,FALSE),""),"")</f>
        <v>1027</v>
      </c>
      <c r="AV332" t="s">
        <v>681</v>
      </c>
      <c r="AW332" s="44" t="s">
        <v>1564</v>
      </c>
      <c r="AX332" s="43"/>
      <c r="AY332" s="43"/>
      <c r="AZ332" s="85" t="s">
        <v>2672</v>
      </c>
      <c r="BA332" s="85"/>
      <c r="BB332" s="85"/>
      <c r="BC332" s="21" t="str">
        <f t="shared" si="35"/>
        <v>[384] = {wayshrines={355,355,355,}, dlcId=DLC_SUMMERSET</v>
      </c>
      <c r="BD332" s="21" t="str">
        <f t="shared" si="36"/>
        <v>, zoneIds={1011,1011,1011,1011,1027,1027}, veteran=false</v>
      </c>
      <c r="BE332" s="21" t="str">
        <f t="shared" si="37"/>
        <v>, setType=LIBSETS_SETTYPE_OVERLAND</v>
      </c>
      <c r="BF332" s="21" t="str">
        <f t="shared" si="33"/>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38"/>
        <v>}, --Wisdom of Vanus / Weisheit von Vanus   [Summerset, Summerset, Summerset, Summerset, Artaeum, Artaeum]</v>
      </c>
    </row>
    <row r="333" spans="1:59" x14ac:dyDescent="0.25">
      <c r="A333" s="5">
        <v>385</v>
      </c>
      <c r="B333" t="s">
        <v>1249</v>
      </c>
      <c r="C333" t="s">
        <v>1250</v>
      </c>
      <c r="D333" s="3">
        <f t="shared" si="34"/>
        <v>385</v>
      </c>
      <c r="G333" s="8" t="s">
        <v>1475</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WayshrineInfo'!$K$3:$N$9999,4,FALSE),"")))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constants'!$B$4:$C$1003,2,FALSE),"")</f>
        <v>Summerset</v>
      </c>
      <c r="V333" s="33" t="s">
        <v>3372</v>
      </c>
      <c r="W333" s="39"/>
      <c r="X333" s="39"/>
      <c r="Z333" s="3">
        <f>IF(AND(G333&lt;&gt;"LIBSETS_SETTYPE_BATTLEGROUND",G333&lt;&gt;"LIBSETS_SETTYPE_SPECIAL"),
IF(AND(Y333&lt;&gt;"",ISNUMBER(Y333),NOT(ISNA(Y333))),Y333,
   IF(AND(L333&lt;&gt;"",ISNUMBER(L333),L333&gt;0,NOT(ISNA(L333))),VLOOKUP(L333,'ESO dumped WayshrineInfo'!$K$3:$L$9999,2,FALSE),"")
),"")</f>
        <v>1011</v>
      </c>
      <c r="AA333" t="str">
        <f>IF(AND(Z333&lt;&gt;"",ISNUMBER(Z333),NOT(ISNA(Z333))),VLOOKUP(Z333,'ESO zone constants'!$A$3:$D$9999,4,FALSE),"")</f>
        <v>Summerset</v>
      </c>
      <c r="AB333" s="33" t="s">
        <v>3372</v>
      </c>
      <c r="AF333" s="3">
        <f>IF(AND(G333&lt;&gt;"LIBSETS_SETTYPE_BATTLEGROUND",G333&lt;&gt;"LIBSETS_SETTYPE_SPECIAL"),
IF(AND(AE333&lt;&gt;"",ISNUMBER(AE333),NOT(ISNA(AE333))),AE333,
   IF(AND(M333&lt;&gt;"",ISNUMBER(M333),M333&gt;0,NOT(ISNA(M333))),VLOOKUP(M333,'ESO dumped WayshrineInfo'!$K$3:$L$9999,2,FALSE),"")
),"")</f>
        <v>1011</v>
      </c>
      <c r="AG333" t="str">
        <f>IF(AND(AF333&lt;&gt;"",ISNUMBER(AF333),NOT(ISNA(AF333))),VLOOKUP(AF333,'ESO zone constants'!$A$3:$D$9999,4,FALSE),"")</f>
        <v>Summerset</v>
      </c>
      <c r="AH333" s="33" t="s">
        <v>3372</v>
      </c>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5" t="s">
        <v>2672</v>
      </c>
      <c r="BA333" s="85"/>
      <c r="BB333" s="85"/>
      <c r="BC333" s="21" t="str">
        <f t="shared" si="35"/>
        <v>[385] = {wayshrines={359,359,359,}, traitsNeeded=3, dlcId=DLC_SUMMERSET</v>
      </c>
      <c r="BD333" s="21" t="str">
        <f t="shared" si="36"/>
        <v>, zoneIds={1011,1011,1011}, veteran=false</v>
      </c>
      <c r="BE333" s="21" t="str">
        <f t="shared" si="37"/>
        <v>, setType=LIBSETS_SETTYPE_CRAFTED</v>
      </c>
      <c r="BF333" s="21" t="str">
        <f t="shared" si="33"/>
        <v>, dropMechanic={LIBSETS_DROP_MECHANIC_CRAFTED,LIBSETS_DROP_MECHANIC_CRAFTED,LIBSETS_DROP_MECHANIC_CRAFTED}</v>
      </c>
      <c r="BG333" s="21" t="str">
        <f t="shared" si="38"/>
        <v>}, --Adept Rider / Versierter Reiter   [Summerset, Summerset, Summerset]</v>
      </c>
    </row>
    <row r="334" spans="1:59" x14ac:dyDescent="0.25">
      <c r="A334" s="5">
        <v>386</v>
      </c>
      <c r="B334" t="s">
        <v>1251</v>
      </c>
      <c r="C334" t="s">
        <v>2634</v>
      </c>
      <c r="D334" s="3">
        <f t="shared" si="34"/>
        <v>386</v>
      </c>
      <c r="G334" s="8" t="s">
        <v>1475</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WayshrineInfo'!$K$3:$N$9999,4,FALSE),"")))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constants'!$B$4:$C$1003,2,FALSE),"")</f>
        <v>Summerset</v>
      </c>
      <c r="V334" s="33" t="s">
        <v>3372</v>
      </c>
      <c r="Y334" s="65"/>
      <c r="Z334" s="3">
        <f>IF(AND(G334&lt;&gt;"LIBSETS_SETTYPE_BATTLEGROUND",G334&lt;&gt;"LIBSETS_SETTYPE_SPECIAL"),
IF(AND(Y334&lt;&gt;"",ISNUMBER(Y334),NOT(ISNA(Y334))),Y334,
   IF(AND(L334&lt;&gt;"",ISNUMBER(L334),L334&gt;0,NOT(ISNA(L334))),VLOOKUP(L334,'ESO dumped WayshrineInfo'!$K$3:$L$9999,2,FALSE),"")
),"")</f>
        <v>1027</v>
      </c>
      <c r="AA334" t="str">
        <f>IF(AND(Z334&lt;&gt;"",ISNUMBER(Z334),NOT(ISNA(Z334))),VLOOKUP(Z334,'ESO zone constants'!$A$3:$D$9999,4,FALSE),"")</f>
        <v>Artaeum</v>
      </c>
      <c r="AB334" s="33" t="s">
        <v>3372</v>
      </c>
      <c r="AC334" s="43"/>
      <c r="AD334" s="43"/>
      <c r="AE334" s="43"/>
      <c r="AF334" s="3">
        <f>IF(AND(G334&lt;&gt;"LIBSETS_SETTYPE_BATTLEGROUND",G334&lt;&gt;"LIBSETS_SETTYPE_SPECIAL"),
IF(AND(AE334&lt;&gt;"",ISNUMBER(AE334),NOT(ISNA(AE334))),AE334,
   IF(AND(M334&lt;&gt;"",ISNUMBER(M334),M334&gt;0,NOT(ISNA(M334))),VLOOKUP(M334,'ESO dumped WayshrineInfo'!$K$3:$L$9999,2,FALSE),"")
),"")</f>
        <v>1027</v>
      </c>
      <c r="AG334" t="str">
        <f>IF(AND(AF334&lt;&gt;"",ISNUMBER(AF334),NOT(ISNA(AF334))),VLOOKUP(AF334,'ESO zone constants'!$A$3:$D$9999,4,FALSE),"")</f>
        <v>Artaeum</v>
      </c>
      <c r="AH334" s="33" t="s">
        <v>3372</v>
      </c>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5" t="s">
        <v>2672</v>
      </c>
      <c r="BA334" s="85"/>
      <c r="BB334" s="85"/>
      <c r="BC334" s="21" t="str">
        <f t="shared" si="35"/>
        <v>[386] = {wayshrines={360,360,360,}, traitsNeeded=6, dlcId=DLC_SUMMERSET</v>
      </c>
      <c r="BD334" s="21" t="str">
        <f t="shared" si="36"/>
        <v>, zoneIds={1027,1027,1027}, veteran=false</v>
      </c>
      <c r="BE334" s="21" t="str">
        <f t="shared" si="37"/>
        <v>, setType=LIBSETS_SETTYPE_CRAFTED</v>
      </c>
      <c r="BF334" s="21" t="str">
        <f t="shared" si="33"/>
        <v>, dropMechanic={LIBSETS_DROP_MECHANIC_CRAFTED,LIBSETS_DROP_MECHANIC_CRAFTED,LIBSETS_DROP_MECHANIC_CRAFTED}</v>
      </c>
      <c r="BG334" s="21" t="str">
        <f t="shared" si="38"/>
        <v>}, --Sload\'s Semblance / Kreckenantlitz   [Artaeum, Artaeum, Artaeum]</v>
      </c>
    </row>
    <row r="335" spans="1:59" x14ac:dyDescent="0.25">
      <c r="A335" s="5">
        <v>387</v>
      </c>
      <c r="B335" t="s">
        <v>1252</v>
      </c>
      <c r="C335" t="s">
        <v>2635</v>
      </c>
      <c r="D335" s="3">
        <f t="shared" si="34"/>
        <v>387</v>
      </c>
      <c r="G335" s="8" t="s">
        <v>1475</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WayshrineInfo'!$K$3:$N$9999,4,FALSE),"")))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constants'!$B$4:$C$1003,2,FALSE),"")</f>
        <v>Summerset</v>
      </c>
      <c r="V335" s="33" t="s">
        <v>3372</v>
      </c>
      <c r="Y335" s="65"/>
      <c r="Z335" s="3">
        <f>IF(AND(G335&lt;&gt;"LIBSETS_SETTYPE_BATTLEGROUND",G335&lt;&gt;"LIBSETS_SETTYPE_SPECIAL"),
IF(AND(Y335&lt;&gt;"",ISNUMBER(Y335),NOT(ISNA(Y335))),Y335,
   IF(AND(L335&lt;&gt;"",ISNUMBER(L335),L335&gt;0,NOT(ISNA(L335))),VLOOKUP(L335,'ESO dumped WayshrineInfo'!$K$3:$L$9999,2,FALSE),"")
),"")</f>
        <v>1011</v>
      </c>
      <c r="AA335" t="str">
        <f>IF(AND(Z335&lt;&gt;"",ISNUMBER(Z335),NOT(ISNA(Z335))),VLOOKUP(Z335,'ESO zone constants'!$A$3:$D$9999,4,FALSE),"")</f>
        <v>Summerset</v>
      </c>
      <c r="AB335" s="33" t="s">
        <v>3372</v>
      </c>
      <c r="AF335" s="3">
        <f>IF(AND(G335&lt;&gt;"LIBSETS_SETTYPE_BATTLEGROUND",G335&lt;&gt;"LIBSETS_SETTYPE_SPECIAL"),
IF(AND(AE335&lt;&gt;"",ISNUMBER(AE335),NOT(ISNA(AE335))),AE335,
   IF(AND(M335&lt;&gt;"",ISNUMBER(M335),M335&gt;0,NOT(ISNA(M335))),VLOOKUP(M335,'ESO dumped WayshrineInfo'!$K$3:$L$9999,2,FALSE),"")
),"")</f>
        <v>1011</v>
      </c>
      <c r="AG335" t="str">
        <f>IF(AND(AF335&lt;&gt;"",ISNUMBER(AF335),NOT(ISNA(AF335))),VLOOKUP(AF335,'ESO zone constants'!$A$3:$D$9999,4,FALSE),"")</f>
        <v>Summerset</v>
      </c>
      <c r="AH335" s="33" t="s">
        <v>3372</v>
      </c>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5" t="s">
        <v>2672</v>
      </c>
      <c r="BA335" s="85"/>
      <c r="BB335" s="85"/>
      <c r="BC335" s="21" t="str">
        <f t="shared" si="35"/>
        <v>[387] = {wayshrines={354,354,354,}, traitsNeeded=9, dlcId=DLC_SUMMERSET</v>
      </c>
      <c r="BD335" s="21" t="str">
        <f t="shared" si="36"/>
        <v>, zoneIds={1011,1011,1011}, veteran=false</v>
      </c>
      <c r="BE335" s="21" t="str">
        <f t="shared" si="37"/>
        <v>, setType=LIBSETS_SETTYPE_CRAFTED</v>
      </c>
      <c r="BF335" s="21" t="str">
        <f t="shared" si="33"/>
        <v>, dropMechanic={LIBSETS_DROP_MECHANIC_CRAFTED,LIBSETS_DROP_MECHANIC_CRAFTED,LIBSETS_DROP_MECHANIC_CRAFTED}</v>
      </c>
      <c r="BG335" s="21" t="str">
        <f t="shared" si="38"/>
        <v>}, --Nocturnal\'s Favor / Nocturnals Gunst   [Summerset, Summerset, Summerset]</v>
      </c>
    </row>
    <row r="336" spans="1:59" x14ac:dyDescent="0.25">
      <c r="A336" s="12">
        <v>388</v>
      </c>
      <c r="B336" t="s">
        <v>1253</v>
      </c>
      <c r="C336" t="s">
        <v>1254</v>
      </c>
      <c r="D336" s="3">
        <f t="shared" si="34"/>
        <v>388</v>
      </c>
      <c r="G336" s="8" t="s">
        <v>1482</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WayshrineInfo'!$K$3:$N$9999,4,FALSE),"")))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constants'!$B$4:$C$1003,2,FALSE),"")</f>
        <v>Summerset</v>
      </c>
      <c r="V336" s="33" t="s">
        <v>3349</v>
      </c>
      <c r="W336" s="39"/>
      <c r="X336" s="39"/>
      <c r="Z336" s="3">
        <f>IF(AND(G336&lt;&gt;"LIBSETS_SETTYPE_BATTLEGROUND",G336&lt;&gt;"LIBSETS_SETTYPE_SPECIAL"),
IF(AND(Y336&lt;&gt;"",ISNUMBER(Y336),NOT(ISNA(Y336))),Y336,
   IF(AND(L336&lt;&gt;"",ISNUMBER(L336),L336&gt;0,NOT(ISNA(L336))),VLOOKUP(L336,'ESO dumped WayshrineInfo'!$K$3:$L$9999,2,FALSE),"")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WayshrineInfo'!$K$3:$L$9999,2,FALSE),"")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5" t="s">
        <v>2672</v>
      </c>
      <c r="BA336" s="85"/>
      <c r="BB336" s="85"/>
      <c r="BC336" s="21" t="str">
        <f t="shared" si="35"/>
        <v>[388] = {wayshrines={364,364,364,}, dlcId=DLC_SUMMERSET</v>
      </c>
      <c r="BD336" s="21" t="str">
        <f t="shared" si="36"/>
        <v>, zoneIds={1051,1011,1011}, veteran=false</v>
      </c>
      <c r="BE336" s="21" t="str">
        <f t="shared" si="37"/>
        <v>, setType=LIBSETS_SETTYPE_TRIAL</v>
      </c>
      <c r="BF336" s="21" t="str">
        <f t="shared" si="33"/>
        <v>, dropMechanic={LIBSETS_DROP_MECHANIC_TRIAL_BOSS}</v>
      </c>
      <c r="BG336" s="21" t="str">
        <f t="shared" si="38"/>
        <v>}, --Aegis of Galenwe / Ägis von Galenwe   [Cloudrest, Summerset, Summerset]</v>
      </c>
    </row>
    <row r="337" spans="1:59" x14ac:dyDescent="0.25">
      <c r="A337" s="12">
        <v>389</v>
      </c>
      <c r="B337" t="s">
        <v>1255</v>
      </c>
      <c r="C337" t="s">
        <v>1256</v>
      </c>
      <c r="D337" s="3">
        <f t="shared" si="34"/>
        <v>389</v>
      </c>
      <c r="G337" s="8" t="s">
        <v>1482</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WayshrineInfo'!$K$3:$N$9999,4,FALSE),"")))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constants'!$B$4:$C$1003,2,FALSE),"")</f>
        <v>Summerset</v>
      </c>
      <c r="V337" s="33" t="s">
        <v>3349</v>
      </c>
      <c r="Y337" s="65"/>
      <c r="Z337" s="3">
        <f>IF(AND(G337&lt;&gt;"LIBSETS_SETTYPE_BATTLEGROUND",G337&lt;&gt;"LIBSETS_SETTYPE_SPECIAL"),
IF(AND(Y337&lt;&gt;"",ISNUMBER(Y337),NOT(ISNA(Y337))),Y337,
   IF(AND(L337&lt;&gt;"",ISNUMBER(L337),L337&gt;0,NOT(ISNA(L337))),VLOOKUP(L337,'ESO dumped WayshrineInfo'!$K$3:$L$9999,2,FALSE),"")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WayshrineInfo'!$K$3:$L$9999,2,FALSE),"")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5" t="s">
        <v>2672</v>
      </c>
      <c r="BA337" s="85"/>
      <c r="BB337" s="85"/>
      <c r="BC337" s="21" t="str">
        <f t="shared" si="35"/>
        <v>[389] = {wayshrines={364,364,364,}, dlcId=DLC_SUMMERSET</v>
      </c>
      <c r="BD337" s="21" t="str">
        <f t="shared" si="36"/>
        <v>, zoneIds={1051,1011,1011}, veteran=false</v>
      </c>
      <c r="BE337" s="21" t="str">
        <f t="shared" si="37"/>
        <v>, setType=LIBSETS_SETTYPE_TRIAL</v>
      </c>
      <c r="BF337" s="21" t="str">
        <f t="shared" si="33"/>
        <v>, dropMechanic={LIBSETS_DROP_MECHANIC_TRIAL_BOSS}</v>
      </c>
      <c r="BG337" s="21" t="str">
        <f t="shared" si="38"/>
        <v>}, --Arms of Relequen / Waffen von Relequen   [Cloudrest, Summerset, Summerset]</v>
      </c>
    </row>
    <row r="338" spans="1:59" x14ac:dyDescent="0.25">
      <c r="A338" s="12">
        <v>390</v>
      </c>
      <c r="B338" t="s">
        <v>1257</v>
      </c>
      <c r="C338" t="s">
        <v>1258</v>
      </c>
      <c r="D338" s="3">
        <f t="shared" si="34"/>
        <v>390</v>
      </c>
      <c r="G338" s="8" t="s">
        <v>1482</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WayshrineInfo'!$K$3:$N$9999,4,FALSE),"")))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constants'!$B$4:$C$1003,2,FALSE),"")</f>
        <v>Summerset</v>
      </c>
      <c r="V338" s="33" t="s">
        <v>3349</v>
      </c>
      <c r="Y338" s="65"/>
      <c r="Z338" s="3">
        <f>IF(AND(G338&lt;&gt;"LIBSETS_SETTYPE_BATTLEGROUND",G338&lt;&gt;"LIBSETS_SETTYPE_SPECIAL"),
IF(AND(Y338&lt;&gt;"",ISNUMBER(Y338),NOT(ISNA(Y338))),Y338,
   IF(AND(L338&lt;&gt;"",ISNUMBER(L338),L338&gt;0,NOT(ISNA(L338))),VLOOKUP(L338,'ESO dumped WayshrineInfo'!$K$3:$L$9999,2,FALSE),"")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WayshrineInfo'!$K$3:$L$9999,2,FALSE),"")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5" t="s">
        <v>2672</v>
      </c>
      <c r="BA338" s="85"/>
      <c r="BB338" s="85"/>
      <c r="BC338" s="21" t="str">
        <f t="shared" si="35"/>
        <v>[390] = {wayshrines={364,364,364,}, dlcId=DLC_SUMMERSET</v>
      </c>
      <c r="BD338" s="21" t="str">
        <f t="shared" si="36"/>
        <v>, zoneIds={1051,1011,1011}, veteran=false</v>
      </c>
      <c r="BE338" s="21" t="str">
        <f t="shared" si="37"/>
        <v>, setType=LIBSETS_SETTYPE_TRIAL</v>
      </c>
      <c r="BF338" s="21" t="str">
        <f t="shared" si="33"/>
        <v>, dropMechanic={LIBSETS_DROP_MECHANIC_TRIAL_BOSS}</v>
      </c>
      <c r="BG338" s="21" t="str">
        <f t="shared" si="38"/>
        <v>}, --Mantle of Siroria / Mantel von Siroria   [Cloudrest, Summerset, Summerset]</v>
      </c>
    </row>
    <row r="339" spans="1:59" x14ac:dyDescent="0.25">
      <c r="A339" s="12">
        <v>391</v>
      </c>
      <c r="B339" t="s">
        <v>1259</v>
      </c>
      <c r="C339" t="s">
        <v>1260</v>
      </c>
      <c r="D339" s="3">
        <f t="shared" si="34"/>
        <v>391</v>
      </c>
      <c r="G339" s="8" t="s">
        <v>1482</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WayshrineInfo'!$K$3:$N$9999,4,FALSE),"")))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constants'!$B$4:$C$1003,2,FALSE),"")</f>
        <v>Summerset</v>
      </c>
      <c r="V339" s="33" t="s">
        <v>3349</v>
      </c>
      <c r="Y339" s="65"/>
      <c r="Z339" s="3">
        <f>IF(AND(G339&lt;&gt;"LIBSETS_SETTYPE_BATTLEGROUND",G339&lt;&gt;"LIBSETS_SETTYPE_SPECIAL"),
IF(AND(Y339&lt;&gt;"",ISNUMBER(Y339),NOT(ISNA(Y339))),Y339,
   IF(AND(L339&lt;&gt;"",ISNUMBER(L339),L339&gt;0,NOT(ISNA(L339))),VLOOKUP(L339,'ESO dumped WayshrineInfo'!$K$3:$L$9999,2,FALSE),"")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WayshrineInfo'!$K$3:$L$9999,2,FALSE),"")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5" t="s">
        <v>2672</v>
      </c>
      <c r="BA339" s="85"/>
      <c r="BB339" s="85"/>
      <c r="BC339" s="21" t="str">
        <f t="shared" si="35"/>
        <v>[391] = {wayshrines={364,364,364,}, dlcId=DLC_SUMMERSET</v>
      </c>
      <c r="BD339" s="21" t="str">
        <f t="shared" si="36"/>
        <v>, zoneIds={1051,1011,1011}, veteran=false</v>
      </c>
      <c r="BE339" s="21" t="str">
        <f t="shared" si="37"/>
        <v>, setType=LIBSETS_SETTYPE_TRIAL</v>
      </c>
      <c r="BF339" s="21" t="str">
        <f t="shared" si="33"/>
        <v>, dropMechanic={LIBSETS_DROP_MECHANIC_TRIAL_BOSS}</v>
      </c>
      <c r="BG339" s="21" t="str">
        <f t="shared" si="38"/>
        <v>}, --Vestment of Olorime / Gewandung von Olorime   [Cloudrest, Summerset, Summerset]</v>
      </c>
    </row>
    <row r="340" spans="1:59" x14ac:dyDescent="0.25">
      <c r="A340" s="12">
        <v>392</v>
      </c>
      <c r="B340" t="s">
        <v>1261</v>
      </c>
      <c r="C340" t="s">
        <v>1262</v>
      </c>
      <c r="D340" s="3">
        <f t="shared" si="34"/>
        <v>392</v>
      </c>
      <c r="G340" s="8" t="s">
        <v>1482</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WayshrineInfo'!$K$3:$N$9999,4,FALSE),"")))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constants'!$B$4:$C$1003,2,FALSE),"")</f>
        <v>Summerset</v>
      </c>
      <c r="V340" s="33" t="s">
        <v>3349</v>
      </c>
      <c r="Y340" s="65"/>
      <c r="Z340" s="3">
        <f>IF(AND(G340&lt;&gt;"LIBSETS_SETTYPE_BATTLEGROUND",G340&lt;&gt;"LIBSETS_SETTYPE_SPECIAL"),
IF(AND(Y340&lt;&gt;"",ISNUMBER(Y340),NOT(ISNA(Y340))),Y340,
   IF(AND(L340&lt;&gt;"",ISNUMBER(L340),L340&gt;0,NOT(ISNA(L340))),VLOOKUP(L340,'ESO dumped WayshrineInfo'!$K$3:$L$9999,2,FALSE),"")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WayshrineInfo'!$K$3:$L$9999,2,FALSE),"")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5" t="s">
        <v>2672</v>
      </c>
      <c r="BA340" s="85"/>
      <c r="BB340" s="85"/>
      <c r="BC340" s="21" t="str">
        <f t="shared" si="35"/>
        <v>[392] = {wayshrines={364,364,364,}, dlcId=DLC_SUMMERSET</v>
      </c>
      <c r="BD340" s="21" t="str">
        <f t="shared" si="36"/>
        <v>, zoneIds={1051,1011,1011}, veteran=true</v>
      </c>
      <c r="BE340" s="21" t="str">
        <f t="shared" si="37"/>
        <v>, setType=LIBSETS_SETTYPE_TRIAL</v>
      </c>
      <c r="BF340" s="21" t="str">
        <f t="shared" si="33"/>
        <v>, dropMechanic={LIBSETS_DROP_MECHANIC_TRIAL_BOSS}</v>
      </c>
      <c r="BG340" s="21" t="str">
        <f t="shared" si="38"/>
        <v>}, --Perfect Aegis of Galenwe / Perfekte Ägis von Galenwe   [Cloudrest, Summerset, Summerset]</v>
      </c>
    </row>
    <row r="341" spans="1:59" x14ac:dyDescent="0.25">
      <c r="A341" s="46">
        <v>393</v>
      </c>
      <c r="B341" t="s">
        <v>1263</v>
      </c>
      <c r="C341" t="s">
        <v>1264</v>
      </c>
      <c r="D341" s="3">
        <f t="shared" si="34"/>
        <v>393</v>
      </c>
      <c r="G341" s="8" t="s">
        <v>1482</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WayshrineInfo'!$K$3:$N$9999,4,FALSE),"")))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constants'!$B$4:$C$1003,2,FALSE),"")</f>
        <v>Summerset</v>
      </c>
      <c r="V341" s="33" t="s">
        <v>3349</v>
      </c>
      <c r="Y341" s="65"/>
      <c r="Z341" s="3">
        <f>IF(AND(G341&lt;&gt;"LIBSETS_SETTYPE_BATTLEGROUND",G341&lt;&gt;"LIBSETS_SETTYPE_SPECIAL"),
IF(AND(Y341&lt;&gt;"",ISNUMBER(Y341),NOT(ISNA(Y341))),Y341,
   IF(AND(L341&lt;&gt;"",ISNUMBER(L341),L341&gt;0,NOT(ISNA(L341))),VLOOKUP(L341,'ESO dumped WayshrineInfo'!$K$3:$L$9999,2,FALSE),"")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WayshrineInfo'!$K$3:$L$9999,2,FALSE),"")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5" t="s">
        <v>2672</v>
      </c>
      <c r="BA341" s="85"/>
      <c r="BB341" s="85"/>
      <c r="BC341" s="21" t="str">
        <f t="shared" si="35"/>
        <v>[393] = {wayshrines={364,364,364,}, dlcId=DLC_SUMMERSET</v>
      </c>
      <c r="BD341" s="21" t="str">
        <f t="shared" si="36"/>
        <v>, zoneIds={1051,1011,1011}, veteran=true</v>
      </c>
      <c r="BE341" s="21" t="str">
        <f t="shared" si="37"/>
        <v>, setType=LIBSETS_SETTYPE_TRIAL</v>
      </c>
      <c r="BF341" s="21" t="str">
        <f t="shared" si="33"/>
        <v>, dropMechanic={LIBSETS_DROP_MECHANIC_TRIAL_BOSS}</v>
      </c>
      <c r="BG341" s="21" t="str">
        <f t="shared" si="38"/>
        <v>}, --Perfect Arms of Relequen / Perfekte Waffen von Relequen   [Cloudrest, Summerset, Summerset]</v>
      </c>
    </row>
    <row r="342" spans="1:59" x14ac:dyDescent="0.25">
      <c r="A342" s="12">
        <v>394</v>
      </c>
      <c r="B342" t="s">
        <v>1265</v>
      </c>
      <c r="C342" t="s">
        <v>1266</v>
      </c>
      <c r="D342" s="3">
        <f t="shared" si="34"/>
        <v>394</v>
      </c>
      <c r="G342" s="8" t="s">
        <v>1482</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WayshrineInfo'!$K$3:$N$9999,4,FALSE),"")))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constants'!$B$4:$C$1003,2,FALSE),"")</f>
        <v>Summerset</v>
      </c>
      <c r="V342" s="33" t="s">
        <v>3349</v>
      </c>
      <c r="Y342" s="65"/>
      <c r="Z342" s="3">
        <f>IF(AND(G342&lt;&gt;"LIBSETS_SETTYPE_BATTLEGROUND",G342&lt;&gt;"LIBSETS_SETTYPE_SPECIAL"),
IF(AND(Y342&lt;&gt;"",ISNUMBER(Y342),NOT(ISNA(Y342))),Y342,
   IF(AND(L342&lt;&gt;"",ISNUMBER(L342),L342&gt;0,NOT(ISNA(L342))),VLOOKUP(L342,'ESO dumped WayshrineInfo'!$K$3:$L$9999,2,FALSE),"")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WayshrineInfo'!$K$3:$L$9999,2,FALSE),"")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5" t="s">
        <v>2672</v>
      </c>
      <c r="BA342" s="85"/>
      <c r="BB342" s="85"/>
      <c r="BC342" s="21" t="str">
        <f t="shared" si="35"/>
        <v>[394] = {wayshrines={364,364,364,}, dlcId=DLC_SUMMERSET</v>
      </c>
      <c r="BD342" s="21" t="str">
        <f t="shared" si="36"/>
        <v>, zoneIds={1051,1011,1011}, veteran=true</v>
      </c>
      <c r="BE342" s="21" t="str">
        <f t="shared" si="37"/>
        <v>, setType=LIBSETS_SETTYPE_TRIAL</v>
      </c>
      <c r="BF342" s="21" t="str">
        <f t="shared" si="33"/>
        <v>, dropMechanic={LIBSETS_DROP_MECHANIC_TRIAL_BOSS}</v>
      </c>
      <c r="BG342" s="21" t="str">
        <f t="shared" si="38"/>
        <v>}, --Perfect Mantle of Siroria / Perfekter Mantel von Siroria   [Cloudrest, Summerset, Summerset]</v>
      </c>
    </row>
    <row r="343" spans="1:59" x14ac:dyDescent="0.25">
      <c r="A343" s="12">
        <v>395</v>
      </c>
      <c r="B343" t="s">
        <v>1267</v>
      </c>
      <c r="C343" t="s">
        <v>1268</v>
      </c>
      <c r="D343" s="3">
        <f t="shared" si="34"/>
        <v>395</v>
      </c>
      <c r="G343" s="8" t="s">
        <v>1482</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WayshrineInfo'!$K$3:$N$9999,4,FALSE),"")))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constants'!$B$4:$C$1003,2,FALSE),"")</f>
        <v>Summerset</v>
      </c>
      <c r="V343" s="33" t="s">
        <v>3349</v>
      </c>
      <c r="Y343" s="65"/>
      <c r="Z343" s="3">
        <f>IF(AND(G343&lt;&gt;"LIBSETS_SETTYPE_BATTLEGROUND",G343&lt;&gt;"LIBSETS_SETTYPE_SPECIAL"),
IF(AND(Y343&lt;&gt;"",ISNUMBER(Y343),NOT(ISNA(Y343))),Y343,
   IF(AND(L343&lt;&gt;"",ISNUMBER(L343),L343&gt;0,NOT(ISNA(L343))),VLOOKUP(L343,'ESO dumped WayshrineInfo'!$K$3:$L$9999,2,FALSE),"")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WayshrineInfo'!$K$3:$L$9999,2,FALSE),"")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5" t="s">
        <v>2672</v>
      </c>
      <c r="BA343" s="85"/>
      <c r="BB343" s="85"/>
      <c r="BC343" s="21" t="str">
        <f t="shared" si="35"/>
        <v>[395] = {wayshrines={364,364,364,}, dlcId=DLC_SUMMERSET</v>
      </c>
      <c r="BD343" s="21" t="str">
        <f t="shared" si="36"/>
        <v>, zoneIds={1051,1011,1011}, veteran=true</v>
      </c>
      <c r="BE343" s="21" t="str">
        <f t="shared" si="37"/>
        <v>, setType=LIBSETS_SETTYPE_TRIAL</v>
      </c>
      <c r="BF343" s="21" t="str">
        <f t="shared" si="33"/>
        <v>, dropMechanic={LIBSETS_DROP_MECHANIC_TRIAL_BOSS}</v>
      </c>
      <c r="BG343" s="21" t="str">
        <f t="shared" si="38"/>
        <v>}, --Perfect Vestment of Olorime / Perfekte Gewandung von Olorime   [Cloudrest, Summerset, Summerset]</v>
      </c>
    </row>
    <row r="344" spans="1:59" x14ac:dyDescent="0.25">
      <c r="A344" s="5">
        <v>397</v>
      </c>
      <c r="B344" t="s">
        <v>0</v>
      </c>
      <c r="C344" t="s">
        <v>0</v>
      </c>
      <c r="D344" s="3">
        <f t="shared" si="34"/>
        <v>397</v>
      </c>
      <c r="G344" s="8" t="s">
        <v>1480</v>
      </c>
      <c r="H344" s="95">
        <v>3</v>
      </c>
      <c r="I344" t="s">
        <v>1467</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WayshrineInfo'!$K$3:$N$9999,4,FALSE),"")))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constants'!$B$4:$C$1003,2,FALSE),"")</f>
        <v>Wolfhunter</v>
      </c>
      <c r="V344" s="33" t="s">
        <v>1545</v>
      </c>
      <c r="W344" s="3" t="s">
        <v>0</v>
      </c>
      <c r="X344" s="3" t="s">
        <v>0</v>
      </c>
      <c r="Y344" s="65"/>
      <c r="Z344" s="3">
        <f>IF(AND(G344&lt;&gt;"LIBSETS_SETTYPE_BATTLEGROUND",G344&lt;&gt;"LIBSETS_SETTYPE_SPECIAL"),
IF(AND(Y344&lt;&gt;"",ISNUMBER(Y344),NOT(ISNA(Y344))),Y344,
   IF(AND(L344&lt;&gt;"",ISNUMBER(L344),L344&gt;0,NOT(ISNA(L344))),VLOOKUP(L344,'ESO dumped WayshrineInfo'!$K$3:$L$9999,2,FALSE),"")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WayshrineInfo'!$K$3:$L$9999,2,FALSE),"")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5" t="s">
        <v>2672</v>
      </c>
      <c r="BA344" s="85"/>
      <c r="BB344" s="85"/>
      <c r="BC344" s="21" t="str">
        <f t="shared" si="35"/>
        <v>[397] = {wayshrines={370,370,370,}, dlcId=DLC_WOLFHUNTER</v>
      </c>
      <c r="BD344" s="21" t="str">
        <f t="shared" si="36"/>
        <v>, zoneIds={1055,108,108}, veteran={[EQUIP_TYPE_HEAD]=true, [EQUIP_TYPE_SHOULDERS]=false}</v>
      </c>
      <c r="BE344" s="21" t="str">
        <f t="shared" si="37"/>
        <v>, setType=LIBSETS_SETTYPE_MONSTER, undauntedChestId=3</v>
      </c>
      <c r="BF344" s="21" t="str">
        <f t="shared" si="33"/>
        <v>, dropMechanic={LIBSETS_DROP_MECHANIC_MONSTER_NAME}, dropMechanicDropLocationNames={['en']={'Balorgh','','','','','',},['de']={'Balorgh','','','','','',},}</v>
      </c>
      <c r="BG344" s="21" t="str">
        <f t="shared" si="38"/>
        <v>}, --Balorgh / Balorgh   [March of Sacrifices, Greenshade, Greenshade]</v>
      </c>
    </row>
    <row r="345" spans="1:59" x14ac:dyDescent="0.25">
      <c r="A345" s="5">
        <v>398</v>
      </c>
      <c r="B345" t="s">
        <v>33</v>
      </c>
      <c r="C345" t="s">
        <v>33</v>
      </c>
      <c r="D345" s="3">
        <f t="shared" si="34"/>
        <v>398</v>
      </c>
      <c r="G345" s="8" t="s">
        <v>1480</v>
      </c>
      <c r="H345" s="95">
        <v>3</v>
      </c>
      <c r="I345" t="s">
        <v>1467</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WayshrineInfo'!$K$3:$N$9999,4,FALSE),"")))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constants'!$B$4:$C$1003,2,FALSE),"")</f>
        <v>Wolfhunter</v>
      </c>
      <c r="V345" s="33" t="s">
        <v>1545</v>
      </c>
      <c r="W345" s="3" t="s">
        <v>33</v>
      </c>
      <c r="X345" s="3" t="s">
        <v>33</v>
      </c>
      <c r="Y345" s="65"/>
      <c r="Z345" s="3">
        <f>IF(AND(G345&lt;&gt;"LIBSETS_SETTYPE_BATTLEGROUND",G345&lt;&gt;"LIBSETS_SETTYPE_SPECIAL"),
IF(AND(Y345&lt;&gt;"",ISNUMBER(Y345),NOT(ISNA(Y345))),Y345,
   IF(AND(L345&lt;&gt;"",ISNUMBER(L345),L345&gt;0,NOT(ISNA(L345))),VLOOKUP(L345,'ESO dumped WayshrineInfo'!$K$3:$L$9999,2,FALSE),"")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WayshrineInfo'!$K$3:$L$9999,2,FALSE),"")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5" t="s">
        <v>2672</v>
      </c>
      <c r="BA345" s="85"/>
      <c r="BB345" s="85"/>
      <c r="BC345" s="21" t="str">
        <f t="shared" si="35"/>
        <v>[398] = {wayshrines={371,371,371,}, dlcId=DLC_WOLFHUNTER</v>
      </c>
      <c r="BD345" s="21" t="str">
        <f t="shared" si="36"/>
        <v>, zoneIds={1052,382,382}, veteran={[EQUIP_TYPE_HEAD]=true, [EQUIP_TYPE_SHOULDERS]=false}</v>
      </c>
      <c r="BE345" s="21" t="str">
        <f t="shared" si="37"/>
        <v>, setType=LIBSETS_SETTYPE_MONSTER, undauntedChestId=3</v>
      </c>
      <c r="BF345" s="21" t="str">
        <f t="shared" si="33"/>
        <v>, dropMechanic={LIBSETS_DROP_MECHANIC_MONSTER_NAME}, dropMechanicDropLocationNames={['en']={'Vykosa','','','','','',},['de']={'Vykosa','','','','','',},}</v>
      </c>
      <c r="BG345" s="21" t="str">
        <f t="shared" si="38"/>
        <v>}, --Vykosa / Vykosa   [Moon Hunter Keep, Reaper's March, Reaper's March]</v>
      </c>
    </row>
    <row r="346" spans="1:59" x14ac:dyDescent="0.25">
      <c r="A346" s="12">
        <v>399</v>
      </c>
      <c r="B346" t="s">
        <v>1269</v>
      </c>
      <c r="C346" t="s">
        <v>2636</v>
      </c>
      <c r="D346" s="3">
        <f t="shared" si="34"/>
        <v>399</v>
      </c>
      <c r="G346" s="8" t="s">
        <v>1478</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WayshrineInfo'!$K$3:$N$9999,4,FALSE),"")))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constants'!$B$4:$C$1003,2,FALSE),"")</f>
        <v>Wolfhunter</v>
      </c>
      <c r="V346" s="33" t="s">
        <v>3369</v>
      </c>
      <c r="Y346" s="65"/>
      <c r="Z346" s="3">
        <f>IF(AND(G346&lt;&gt;"LIBSETS_SETTYPE_BATTLEGROUND",G346&lt;&gt;"LIBSETS_SETTYPE_SPECIAL"),
IF(AND(Y346&lt;&gt;"",ISNUMBER(Y346),NOT(ISNA(Y346))),Y346,
   IF(AND(L346&lt;&gt;"",ISNUMBER(L346),L346&gt;0,NOT(ISNA(L346))),VLOOKUP(L346,'ESO dumped WayshrineInfo'!$K$3:$L$9999,2,FALSE),"")
),"")</f>
        <v>108</v>
      </c>
      <c r="AA346" t="str">
        <f>IF(AND(Z346&lt;&gt;"",ISNUMBER(Z346),NOT(ISNA(Z346))),VLOOKUP(Z346,'ESO zone constants'!$A$3:$D$9999,4,FALSE),"")</f>
        <v>Greenshade</v>
      </c>
      <c r="AB346" s="33" t="s">
        <v>3369</v>
      </c>
      <c r="AC346" s="43"/>
      <c r="AD346" s="43"/>
      <c r="AE346" s="43"/>
      <c r="AF346" s="3">
        <f>IF(AND(G346&lt;&gt;"LIBSETS_SETTYPE_BATTLEGROUND",G346&lt;&gt;"LIBSETS_SETTYPE_SPECIAL"),
IF(AND(AE346&lt;&gt;"",ISNUMBER(AE346),NOT(ISNA(AE346))),AE346,
   IF(AND(M346&lt;&gt;"",ISNUMBER(M346),M346&gt;0,NOT(ISNA(M346))),VLOOKUP(M346,'ESO dumped WayshrineInfo'!$K$3:$L$9999,2,FALSE),"")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5" t="s">
        <v>2672</v>
      </c>
      <c r="BA346" s="85"/>
      <c r="BB346" s="85"/>
      <c r="BC346" s="21" t="str">
        <f t="shared" si="35"/>
        <v>[399] = {wayshrines={370,370,370,}, dlcId=DLC_WOLFHUNTER</v>
      </c>
      <c r="BD346" s="21" t="str">
        <f t="shared" si="36"/>
        <v>, zoneIds={1055,108,108}, veteran=false</v>
      </c>
      <c r="BE346" s="21" t="str">
        <f t="shared" si="37"/>
        <v>, setType=LIBSETS_SETTYPE_DUNGEON</v>
      </c>
      <c r="BF346" s="21" t="str">
        <f t="shared" si="33"/>
        <v>, dropMechanic={LIBSETS_DROP_MECHANIC_GROUP_DUNGEON_BOSS,LIBSETS_DROP_MECHANIC_GROUP_DUNGEON_BOSS}</v>
      </c>
      <c r="BG346" s="21" t="str">
        <f t="shared" si="38"/>
        <v>}, --Hanu\'s Compassion / Hanus Mitgefühl   [March of Sacrifices, Greenshade, Greenshade]</v>
      </c>
    </row>
    <row r="347" spans="1:59" x14ac:dyDescent="0.25">
      <c r="A347" s="12">
        <v>400</v>
      </c>
      <c r="B347" t="s">
        <v>1270</v>
      </c>
      <c r="C347" t="s">
        <v>1271</v>
      </c>
      <c r="D347" s="3">
        <f t="shared" si="34"/>
        <v>400</v>
      </c>
      <c r="E347" s="42"/>
      <c r="G347" s="8" t="s">
        <v>1478</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WayshrineInfo'!$K$3:$N$9999,4,FALSE),"")))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constants'!$B$4:$C$1003,2,FALSE),"")</f>
        <v>Wolfhunter</v>
      </c>
      <c r="V347" s="33" t="s">
        <v>3369</v>
      </c>
      <c r="Y347" s="65"/>
      <c r="Z347" s="3">
        <f>IF(AND(G347&lt;&gt;"LIBSETS_SETTYPE_BATTLEGROUND",G347&lt;&gt;"LIBSETS_SETTYPE_SPECIAL"),
IF(AND(Y347&lt;&gt;"",ISNUMBER(Y347),NOT(ISNA(Y347))),Y347,
   IF(AND(L347&lt;&gt;"",ISNUMBER(L347),L347&gt;0,NOT(ISNA(L347))),VLOOKUP(L347,'ESO dumped WayshrineInfo'!$K$3:$L$9999,2,FALSE),"")
),"")</f>
        <v>108</v>
      </c>
      <c r="AA347" t="str">
        <f>IF(AND(Z347&lt;&gt;"",ISNUMBER(Z347),NOT(ISNA(Z347))),VLOOKUP(Z347,'ESO zone constants'!$A$3:$D$9999,4,FALSE),"")</f>
        <v>Greenshade</v>
      </c>
      <c r="AB347" s="33" t="s">
        <v>3369</v>
      </c>
      <c r="AF347" s="3">
        <f>IF(AND(G347&lt;&gt;"LIBSETS_SETTYPE_BATTLEGROUND",G347&lt;&gt;"LIBSETS_SETTYPE_SPECIAL"),
IF(AND(AE347&lt;&gt;"",ISNUMBER(AE347),NOT(ISNA(AE347))),AE347,
   IF(AND(M347&lt;&gt;"",ISNUMBER(M347),M347&gt;0,NOT(ISNA(M347))),VLOOKUP(M347,'ESO dumped WayshrineInfo'!$K$3:$L$9999,2,FALSE),"")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5" t="s">
        <v>2672</v>
      </c>
      <c r="BA347" s="85"/>
      <c r="BB347" s="85"/>
      <c r="BC347" s="21" t="str">
        <f t="shared" si="35"/>
        <v>[400] = {wayshrines={370,370,370,}, dlcId=DLC_WOLFHUNTER</v>
      </c>
      <c r="BD347" s="21" t="str">
        <f t="shared" si="36"/>
        <v>, zoneIds={1055,108,108}, veteran=false</v>
      </c>
      <c r="BE347" s="21" t="str">
        <f t="shared" si="37"/>
        <v>, setType=LIBSETS_SETTYPE_DUNGEON</v>
      </c>
      <c r="BF347" s="21" t="str">
        <f t="shared" si="33"/>
        <v>, dropMechanic={LIBSETS_DROP_MECHANIC_GROUP_DUNGEON_BOSS,LIBSETS_DROP_MECHANIC_GROUP_DUNGEON_BOSS}</v>
      </c>
      <c r="BG347" s="21" t="str">
        <f t="shared" si="38"/>
        <v>}, --Blood Moon / Blutmond   [March of Sacrifices, Greenshade, Greenshade]</v>
      </c>
    </row>
    <row r="348" spans="1:59" x14ac:dyDescent="0.25">
      <c r="A348" s="12">
        <v>401</v>
      </c>
      <c r="B348" t="s">
        <v>1272</v>
      </c>
      <c r="C348" t="s">
        <v>1273</v>
      </c>
      <c r="D348" s="3">
        <f t="shared" si="34"/>
        <v>401</v>
      </c>
      <c r="G348" s="8" t="s">
        <v>1478</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WayshrineInfo'!$K$3:$N$9999,4,FALSE),"")))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constants'!$B$4:$C$1003,2,FALSE),"")</f>
        <v>Wolfhunter</v>
      </c>
      <c r="V348" s="33" t="s">
        <v>3369</v>
      </c>
      <c r="Y348" s="65"/>
      <c r="Z348" s="3">
        <f>IF(AND(G348&lt;&gt;"LIBSETS_SETTYPE_BATTLEGROUND",G348&lt;&gt;"LIBSETS_SETTYPE_SPECIAL"),
IF(AND(Y348&lt;&gt;"",ISNUMBER(Y348),NOT(ISNA(Y348))),Y348,
   IF(AND(L348&lt;&gt;"",ISNUMBER(L348),L348&gt;0,NOT(ISNA(L348))),VLOOKUP(L348,'ESO dumped WayshrineInfo'!$K$3:$L$9999,2,FALSE),"")
),"")</f>
        <v>108</v>
      </c>
      <c r="AA348" t="str">
        <f>IF(AND(Z348&lt;&gt;"",ISNUMBER(Z348),NOT(ISNA(Z348))),VLOOKUP(Z348,'ESO zone constants'!$A$3:$D$9999,4,FALSE),"")</f>
        <v>Greenshade</v>
      </c>
      <c r="AB348" s="33" t="s">
        <v>3369</v>
      </c>
      <c r="AF348" s="3">
        <f>IF(AND(G348&lt;&gt;"LIBSETS_SETTYPE_BATTLEGROUND",G348&lt;&gt;"LIBSETS_SETTYPE_SPECIAL"),
IF(AND(AE348&lt;&gt;"",ISNUMBER(AE348),NOT(ISNA(AE348))),AE348,
   IF(AND(M348&lt;&gt;"",ISNUMBER(M348),M348&gt;0,NOT(ISNA(M348))),VLOOKUP(M348,'ESO dumped WayshrineInfo'!$K$3:$L$9999,2,FALSE),"")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5" t="s">
        <v>2672</v>
      </c>
      <c r="BA348" s="85"/>
      <c r="BB348" s="85"/>
      <c r="BC348" s="21" t="str">
        <f t="shared" si="35"/>
        <v>[401] = {wayshrines={370,370,370,}, dlcId=DLC_WOLFHUNTER</v>
      </c>
      <c r="BD348" s="21" t="str">
        <f t="shared" si="36"/>
        <v>, zoneIds={1055,108,108}, veteran=false</v>
      </c>
      <c r="BE348" s="21" t="str">
        <f t="shared" si="37"/>
        <v>, setType=LIBSETS_SETTYPE_DUNGEON</v>
      </c>
      <c r="BF348" s="21" t="str">
        <f t="shared" si="33"/>
        <v>, dropMechanic={LIBSETS_DROP_MECHANIC_GROUP_DUNGEON_BOSS,LIBSETS_DROP_MECHANIC_GROUP_DUNGEON_BOSS}</v>
      </c>
      <c r="BG348" s="21" t="str">
        <f t="shared" si="38"/>
        <v>}, --Haven of Ursus / Zuflucht von Ursus   [March of Sacrifices, Greenshade, Greenshade]</v>
      </c>
    </row>
    <row r="349" spans="1:59" x14ac:dyDescent="0.25">
      <c r="A349" s="12">
        <v>402</v>
      </c>
      <c r="B349" t="s">
        <v>1274</v>
      </c>
      <c r="C349" t="s">
        <v>1275</v>
      </c>
      <c r="D349" s="3">
        <f t="shared" si="34"/>
        <v>402</v>
      </c>
      <c r="G349" s="8" t="s">
        <v>1478</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WayshrineInfo'!$K$3:$N$9999,4,FALSE),"")))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constants'!$B$4:$C$1003,2,FALSE),"")</f>
        <v>Wolfhunter</v>
      </c>
      <c r="V349" s="33" t="s">
        <v>3369</v>
      </c>
      <c r="Y349" s="65"/>
      <c r="Z349" s="3">
        <f>IF(AND(G349&lt;&gt;"LIBSETS_SETTYPE_BATTLEGROUND",G349&lt;&gt;"LIBSETS_SETTYPE_SPECIAL"),
IF(AND(Y349&lt;&gt;"",ISNUMBER(Y349),NOT(ISNA(Y349))),Y349,
   IF(AND(L349&lt;&gt;"",ISNUMBER(L349),L349&gt;0,NOT(ISNA(L349))),VLOOKUP(L349,'ESO dumped WayshrineInfo'!$K$3:$L$9999,2,FALSE),"")
),"")</f>
        <v>382</v>
      </c>
      <c r="AA349" t="str">
        <f>IF(AND(Z349&lt;&gt;"",ISNUMBER(Z349),NOT(ISNA(Z349))),VLOOKUP(Z349,'ESO zone constants'!$A$3:$D$9999,4,FALSE),"")</f>
        <v>Reaper's March</v>
      </c>
      <c r="AB349" s="33" t="s">
        <v>3369</v>
      </c>
      <c r="AC349" s="43"/>
      <c r="AD349" s="43"/>
      <c r="AE349" s="43"/>
      <c r="AF349" s="3">
        <f>IF(AND(G349&lt;&gt;"LIBSETS_SETTYPE_BATTLEGROUND",G349&lt;&gt;"LIBSETS_SETTYPE_SPECIAL"),
IF(AND(AE349&lt;&gt;"",ISNUMBER(AE349),NOT(ISNA(AE349))),AE349,
   IF(AND(M349&lt;&gt;"",ISNUMBER(M349),M349&gt;0,NOT(ISNA(M349))),VLOOKUP(M349,'ESO dumped WayshrineInfo'!$K$3:$L$9999,2,FALSE),"")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5" t="s">
        <v>2672</v>
      </c>
      <c r="BA349" s="85"/>
      <c r="BB349" s="85"/>
      <c r="BC349" s="21" t="str">
        <f t="shared" si="35"/>
        <v>[402] = {wayshrines={371,371,371,}, dlcId=DLC_WOLFHUNTER</v>
      </c>
      <c r="BD349" s="21" t="str">
        <f t="shared" si="36"/>
        <v>, zoneIds={1052,382,382}, veteran=false</v>
      </c>
      <c r="BE349" s="21" t="str">
        <f t="shared" si="37"/>
        <v>, setType=LIBSETS_SETTYPE_DUNGEON</v>
      </c>
      <c r="BF349" s="21" t="str">
        <f t="shared" si="33"/>
        <v>, dropMechanic={LIBSETS_DROP_MECHANIC_GROUP_DUNGEON_BOSS,LIBSETS_DROP_MECHANIC_GROUP_DUNGEON_BOSS}</v>
      </c>
      <c r="BG349" s="21" t="str">
        <f t="shared" si="38"/>
        <v>}, --Moon Hunter / Mondjäger   [Moon Hunter Keep, Reaper's March, Reaper's March]</v>
      </c>
    </row>
    <row r="350" spans="1:59" x14ac:dyDescent="0.25">
      <c r="A350" s="12">
        <v>403</v>
      </c>
      <c r="B350" t="s">
        <v>1276</v>
      </c>
      <c r="C350" t="s">
        <v>1277</v>
      </c>
      <c r="D350" s="3">
        <f t="shared" si="34"/>
        <v>403</v>
      </c>
      <c r="G350" s="8" t="s">
        <v>1478</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WayshrineInfo'!$K$3:$N$9999,4,FALSE),"")))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constants'!$B$4:$C$1003,2,FALSE),"")</f>
        <v>Wolfhunter</v>
      </c>
      <c r="V350" s="33" t="s">
        <v>3369</v>
      </c>
      <c r="Y350" s="65"/>
      <c r="Z350" s="3">
        <f>IF(AND(G350&lt;&gt;"LIBSETS_SETTYPE_BATTLEGROUND",G350&lt;&gt;"LIBSETS_SETTYPE_SPECIAL"),
IF(AND(Y350&lt;&gt;"",ISNUMBER(Y350),NOT(ISNA(Y350))),Y350,
   IF(AND(L350&lt;&gt;"",ISNUMBER(L350),L350&gt;0,NOT(ISNA(L350))),VLOOKUP(L350,'ESO dumped WayshrineInfo'!$K$3:$L$9999,2,FALSE),"")
),"")</f>
        <v>382</v>
      </c>
      <c r="AA350" t="str">
        <f>IF(AND(Z350&lt;&gt;"",ISNUMBER(Z350),NOT(ISNA(Z350))),VLOOKUP(Z350,'ESO zone constants'!$A$3:$D$9999,4,FALSE),"")</f>
        <v>Reaper's March</v>
      </c>
      <c r="AB350" s="33" t="s">
        <v>3369</v>
      </c>
      <c r="AC350" s="43"/>
      <c r="AD350" s="43"/>
      <c r="AE350" s="43"/>
      <c r="AF350" s="3">
        <f>IF(AND(G350&lt;&gt;"LIBSETS_SETTYPE_BATTLEGROUND",G350&lt;&gt;"LIBSETS_SETTYPE_SPECIAL"),
IF(AND(AE350&lt;&gt;"",ISNUMBER(AE350),NOT(ISNA(AE350))),AE350,
   IF(AND(M350&lt;&gt;"",ISNUMBER(M350),M350&gt;0,NOT(ISNA(M350))),VLOOKUP(M350,'ESO dumped WayshrineInfo'!$K$3:$L$9999,2,FALSE),"")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5" t="s">
        <v>2672</v>
      </c>
      <c r="BA350" s="85"/>
      <c r="BB350" s="85"/>
      <c r="BC350" s="21" t="str">
        <f t="shared" si="35"/>
        <v>[403] = {wayshrines={371,371,371,}, dlcId=DLC_WOLFHUNTER</v>
      </c>
      <c r="BD350" s="21" t="str">
        <f t="shared" si="36"/>
        <v>, zoneIds={1052,382,382}, veteran=false</v>
      </c>
      <c r="BE350" s="21" t="str">
        <f t="shared" si="37"/>
        <v>, setType=LIBSETS_SETTYPE_DUNGEON</v>
      </c>
      <c r="BF350" s="21" t="str">
        <f t="shared" si="33"/>
        <v>, dropMechanic={LIBSETS_DROP_MECHANIC_GROUP_DUNGEON_BOSS,LIBSETS_DROP_MECHANIC_GROUP_DUNGEON_BOSS}</v>
      </c>
      <c r="BG350" s="21" t="str">
        <f t="shared" si="38"/>
        <v>}, --Savage Werewolf / Wilder Werwolf   [Moon Hunter Keep, Reaper's March, Reaper's March]</v>
      </c>
    </row>
    <row r="351" spans="1:59" x14ac:dyDescent="0.25">
      <c r="A351" s="12">
        <v>404</v>
      </c>
      <c r="B351" t="s">
        <v>1278</v>
      </c>
      <c r="C351" t="s">
        <v>2637</v>
      </c>
      <c r="D351" s="3">
        <f t="shared" si="34"/>
        <v>404</v>
      </c>
      <c r="G351" s="8" t="s">
        <v>1478</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WayshrineInfo'!$K$3:$N$9999,4,FALSE),"")))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constants'!$B$4:$C$1003,2,FALSE),"")</f>
        <v>Wolfhunter</v>
      </c>
      <c r="V351" s="33" t="s">
        <v>3369</v>
      </c>
      <c r="Y351" s="65"/>
      <c r="Z351" s="3">
        <f>IF(AND(G351&lt;&gt;"LIBSETS_SETTYPE_BATTLEGROUND",G351&lt;&gt;"LIBSETS_SETTYPE_SPECIAL"),
IF(AND(Y351&lt;&gt;"",ISNUMBER(Y351),NOT(ISNA(Y351))),Y351,
   IF(AND(L351&lt;&gt;"",ISNUMBER(L351),L351&gt;0,NOT(ISNA(L351))),VLOOKUP(L351,'ESO dumped WayshrineInfo'!$K$3:$L$9999,2,FALSE),"")
),"")</f>
        <v>382</v>
      </c>
      <c r="AA351" t="str">
        <f>IF(AND(Z351&lt;&gt;"",ISNUMBER(Z351),NOT(ISNA(Z351))),VLOOKUP(Z351,'ESO zone constants'!$A$3:$D$9999,4,FALSE),"")</f>
        <v>Reaper's March</v>
      </c>
      <c r="AB351" s="33" t="s">
        <v>3369</v>
      </c>
      <c r="AC351" s="43"/>
      <c r="AD351" s="43"/>
      <c r="AE351" s="43"/>
      <c r="AF351" s="3">
        <f>IF(AND(G351&lt;&gt;"LIBSETS_SETTYPE_BATTLEGROUND",G351&lt;&gt;"LIBSETS_SETTYPE_SPECIAL"),
IF(AND(AE351&lt;&gt;"",ISNUMBER(AE351),NOT(ISNA(AE351))),AE351,
   IF(AND(M351&lt;&gt;"",ISNUMBER(M351),M351&gt;0,NOT(ISNA(M351))),VLOOKUP(M351,'ESO dumped WayshrineInfo'!$K$3:$L$9999,2,FALSE),"")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5" t="s">
        <v>2672</v>
      </c>
      <c r="BA351" s="85"/>
      <c r="BB351" s="85"/>
      <c r="BC351" s="21" t="str">
        <f t="shared" si="35"/>
        <v>[404] = {wayshrines={371,371,371,}, dlcId=DLC_WOLFHUNTER</v>
      </c>
      <c r="BD351" s="21" t="str">
        <f t="shared" si="36"/>
        <v>, zoneIds={1052,382,382}, veteran=false</v>
      </c>
      <c r="BE351" s="21" t="str">
        <f t="shared" si="37"/>
        <v>, setType=LIBSETS_SETTYPE_DUNGEON</v>
      </c>
      <c r="BF351" s="21" t="str">
        <f t="shared" si="33"/>
        <v>, dropMechanic={LIBSETS_DROP_MECHANIC_GROUP_DUNGEON_BOSS,LIBSETS_DROP_MECHANIC_GROUP_DUNGEON_BOSS}</v>
      </c>
      <c r="BG351" s="21" t="str">
        <f t="shared" si="38"/>
        <v>}, --Jailer\'s Tenacity / Tenazität des Kerkermeisters   [Moon Hunter Keep, Reaper's March, Reaper's March]</v>
      </c>
    </row>
    <row r="352" spans="1:59" x14ac:dyDescent="0.25">
      <c r="A352" s="12">
        <v>405</v>
      </c>
      <c r="B352" t="s">
        <v>1279</v>
      </c>
      <c r="C352" t="s">
        <v>2638</v>
      </c>
      <c r="D352" s="3">
        <f t="shared" si="34"/>
        <v>405</v>
      </c>
      <c r="E352" s="42"/>
      <c r="G352" s="8" t="s">
        <v>1481</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WayshrineInfo'!$K$3:$N$9999,4,FALSE),"")))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constants'!$B$4:$C$1003,2,FALSE),"")</f>
        <v>Murkmire</v>
      </c>
      <c r="V352" s="33" t="s">
        <v>1561</v>
      </c>
      <c r="Y352" s="65"/>
      <c r="Z352" s="3">
        <f>IF(AND(G352&lt;&gt;"LIBSETS_SETTYPE_BATTLEGROUND",G352&lt;&gt;"LIBSETS_SETTYPE_SPECIAL"),
IF(AND(Y352&lt;&gt;"",ISNUMBER(Y352),NOT(ISNA(Y352))),Y352,
   IF(AND(L352&lt;&gt;"",ISNUMBER(L352),L352&gt;0,NOT(ISNA(L352))),VLOOKUP(L352,'ESO dumped WayshrineInfo'!$K$3:$L$9999,2,FALSE),"")
),"")</f>
        <v>726</v>
      </c>
      <c r="AA352" t="str">
        <f>IF(AND(Z352&lt;&gt;"",ISNUMBER(Z352),NOT(ISNA(Z352))),VLOOKUP(Z352,'ESO zone constants'!$A$3:$D$9999,4,FALSE),"")</f>
        <v>Murkmire</v>
      </c>
      <c r="AB352" s="33" t="s">
        <v>1562</v>
      </c>
      <c r="AC352" s="43"/>
      <c r="AD352" s="43"/>
      <c r="AE352" s="43"/>
      <c r="AF352" s="3">
        <f>IF(AND(G352&lt;&gt;"LIBSETS_SETTYPE_BATTLEGROUND",G352&lt;&gt;"LIBSETS_SETTYPE_SPECIAL"),
IF(AND(AE352&lt;&gt;"",ISNUMBER(AE352),NOT(ISNA(AE352))),AE352,
   IF(AND(M352&lt;&gt;"",ISNUMBER(M352),M352&gt;0,NOT(ISNA(M352))),VLOOKUP(M352,'ESO dumped WayshrineInfo'!$K$3:$L$9999,2,FALSE),"")
),"")</f>
        <v>726</v>
      </c>
      <c r="AG352" t="str">
        <f>IF(AND(AF352&lt;&gt;"",ISNUMBER(AF352),NOT(ISNA(AF352))),VLOOKUP(AF352,'ESO zone constants'!$A$3:$D$9999,4,FALSE),"")</f>
        <v>Murkmire</v>
      </c>
      <c r="AH352" s="44" t="s">
        <v>1563</v>
      </c>
      <c r="AI352" s="43"/>
      <c r="AJ352" s="43"/>
      <c r="AK352" s="3">
        <f>IF(AND(G352&lt;&gt;"LIBSETS_SETTYPE_BATTLEGROUND",G352&lt;&gt;"LIBSETS_SETTYPE_SPECIAL"),IF(AL352&lt;&gt;"",VLOOKUP(AL352,'ESO zone constants'!$D$3:$H$4953,5,FALSE),""),"")</f>
        <v>726</v>
      </c>
      <c r="AL352" t="s">
        <v>80</v>
      </c>
      <c r="AM352" s="44" t="s">
        <v>1564</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5" t="s">
        <v>2672</v>
      </c>
      <c r="BA352" s="85"/>
      <c r="BB352" s="85"/>
      <c r="BC352" s="21" t="str">
        <f t="shared" si="35"/>
        <v>[405] = {wayshrines={374,374,374,}, dlcId=DLC_MURKMIRE</v>
      </c>
      <c r="BD352" s="21" t="str">
        <f t="shared" si="36"/>
        <v>, zoneIds={726,726,726,726}, veteran=false</v>
      </c>
      <c r="BE352" s="21" t="str">
        <f t="shared" si="37"/>
        <v>, setType=LIBSETS_SETTYPE_OVERLAND</v>
      </c>
      <c r="BF352" s="21" t="str">
        <f t="shared" si="33"/>
        <v>, dropMechanic={LIBSETS_DROP_MECHANIC_OVERLAND_BOSS_DELVE,LIBSETS_DROP_MECHANIC_OVERLAND_WORLDBOSS,LIBSETS_DROP_MECHANIC_OVERLAND_BOSS_PUBLIC_DUNGEON,LIBSETS_DROP_MECHANIC_OVERLAND_CHEST}</v>
      </c>
      <c r="BG352" s="21" t="str">
        <f t="shared" si="38"/>
        <v>}, --Bright-Throat\'s Boast / Hellhalsstolz   [Murkmire, Murkmire, Murkmire, Murkmire]</v>
      </c>
    </row>
    <row r="353" spans="1:59" x14ac:dyDescent="0.25">
      <c r="A353" s="12">
        <v>406</v>
      </c>
      <c r="B353" t="s">
        <v>1280</v>
      </c>
      <c r="C353" t="s">
        <v>2639</v>
      </c>
      <c r="D353" s="3">
        <f t="shared" si="34"/>
        <v>406</v>
      </c>
      <c r="G353" s="8" t="s">
        <v>1481</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WayshrineInfo'!$K$3:$N$9999,4,FALSE),"")))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constants'!$B$4:$C$1003,2,FALSE),"")</f>
        <v>Murkmire</v>
      </c>
      <c r="V353" s="33" t="s">
        <v>1561</v>
      </c>
      <c r="Y353" s="65"/>
      <c r="Z353" s="3">
        <f>IF(AND(G353&lt;&gt;"LIBSETS_SETTYPE_BATTLEGROUND",G353&lt;&gt;"LIBSETS_SETTYPE_SPECIAL"),
IF(AND(Y353&lt;&gt;"",ISNUMBER(Y353),NOT(ISNA(Y353))),Y353,
   IF(AND(L353&lt;&gt;"",ISNUMBER(L353),L353&gt;0,NOT(ISNA(L353))),VLOOKUP(L353,'ESO dumped WayshrineInfo'!$K$3:$L$9999,2,FALSE),"")
),"")</f>
        <v>726</v>
      </c>
      <c r="AA353" t="str">
        <f>IF(AND(Z353&lt;&gt;"",ISNUMBER(Z353),NOT(ISNA(Z353))),VLOOKUP(Z353,'ESO zone constants'!$A$3:$D$9999,4,FALSE),"")</f>
        <v>Murkmire</v>
      </c>
      <c r="AB353" s="33" t="s">
        <v>1562</v>
      </c>
      <c r="AC353" s="43"/>
      <c r="AD353" s="43"/>
      <c r="AE353" s="43"/>
      <c r="AF353" s="3">
        <f>IF(AND(G353&lt;&gt;"LIBSETS_SETTYPE_BATTLEGROUND",G353&lt;&gt;"LIBSETS_SETTYPE_SPECIAL"),
IF(AND(AE353&lt;&gt;"",ISNUMBER(AE353),NOT(ISNA(AE353))),AE353,
   IF(AND(M353&lt;&gt;"",ISNUMBER(M353),M353&gt;0,NOT(ISNA(M353))),VLOOKUP(M353,'ESO dumped WayshrineInfo'!$K$3:$L$9999,2,FALSE),"")
),"")</f>
        <v>726</v>
      </c>
      <c r="AG353" t="str">
        <f>IF(AND(AF353&lt;&gt;"",ISNUMBER(AF353),NOT(ISNA(AF353))),VLOOKUP(AF353,'ESO zone constants'!$A$3:$D$9999,4,FALSE),"")</f>
        <v>Murkmire</v>
      </c>
      <c r="AH353" s="44" t="s">
        <v>1563</v>
      </c>
      <c r="AI353" s="43"/>
      <c r="AJ353" s="43"/>
      <c r="AK353" s="3">
        <f>IF(AND(G353&lt;&gt;"LIBSETS_SETTYPE_BATTLEGROUND",G353&lt;&gt;"LIBSETS_SETTYPE_SPECIAL"),IF(AL353&lt;&gt;"",VLOOKUP(AL353,'ESO zone constants'!$D$3:$H$4953,5,FALSE),""),"")</f>
        <v>726</v>
      </c>
      <c r="AL353" t="s">
        <v>80</v>
      </c>
      <c r="AM353" s="44" t="s">
        <v>1564</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5" t="s">
        <v>2672</v>
      </c>
      <c r="BA353" s="85"/>
      <c r="BB353" s="85"/>
      <c r="BC353" s="21" t="str">
        <f t="shared" si="35"/>
        <v>[406] = {wayshrines={374,374,374,}, dlcId=DLC_MURKMIRE</v>
      </c>
      <c r="BD353" s="21" t="str">
        <f t="shared" si="36"/>
        <v>, zoneIds={726,726,726,726}, veteran=false</v>
      </c>
      <c r="BE353" s="21" t="str">
        <f t="shared" si="37"/>
        <v>, setType=LIBSETS_SETTYPE_OVERLAND</v>
      </c>
      <c r="BF353" s="21" t="str">
        <f t="shared" si="33"/>
        <v>, dropMechanic={LIBSETS_DROP_MECHANIC_OVERLAND_BOSS_DELVE,LIBSETS_DROP_MECHANIC_OVERLAND_WORLDBOSS,LIBSETS_DROP_MECHANIC_OVERLAND_BOSS_PUBLIC_DUNGEON,LIBSETS_DROP_MECHANIC_OVERLAND_CHEST}</v>
      </c>
      <c r="BG353" s="21" t="str">
        <f t="shared" si="38"/>
        <v>}, --Dead-Water\'s Guile / Totwassertücke   [Murkmire, Murkmire, Murkmire, Murkmire]</v>
      </c>
    </row>
    <row r="354" spans="1:59" x14ac:dyDescent="0.25">
      <c r="A354" s="12">
        <v>407</v>
      </c>
      <c r="B354" t="s">
        <v>1281</v>
      </c>
      <c r="C354" t="s">
        <v>1282</v>
      </c>
      <c r="D354" s="3">
        <f t="shared" si="34"/>
        <v>407</v>
      </c>
      <c r="E354" s="42"/>
      <c r="G354" s="8" t="s">
        <v>1481</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WayshrineInfo'!$K$3:$N$9999,4,FALSE),"")))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constants'!$B$4:$C$1003,2,FALSE),"")</f>
        <v>Murkmire</v>
      </c>
      <c r="V354" s="33" t="s">
        <v>1561</v>
      </c>
      <c r="Y354" s="65"/>
      <c r="Z354" s="3">
        <f>IF(AND(G354&lt;&gt;"LIBSETS_SETTYPE_BATTLEGROUND",G354&lt;&gt;"LIBSETS_SETTYPE_SPECIAL"),
IF(AND(Y354&lt;&gt;"",ISNUMBER(Y354),NOT(ISNA(Y354))),Y354,
   IF(AND(L354&lt;&gt;"",ISNUMBER(L354),L354&gt;0,NOT(ISNA(L354))),VLOOKUP(L354,'ESO dumped WayshrineInfo'!$K$3:$L$9999,2,FALSE),"")
),"")</f>
        <v>726</v>
      </c>
      <c r="AA354" t="str">
        <f>IF(AND(Z354&lt;&gt;"",ISNUMBER(Z354),NOT(ISNA(Z354))),VLOOKUP(Z354,'ESO zone constants'!$A$3:$D$9999,4,FALSE),"")</f>
        <v>Murkmire</v>
      </c>
      <c r="AB354" s="33" t="s">
        <v>1562</v>
      </c>
      <c r="AC354" s="43"/>
      <c r="AD354" s="43"/>
      <c r="AE354" s="43"/>
      <c r="AF354" s="3">
        <f>IF(AND(G354&lt;&gt;"LIBSETS_SETTYPE_BATTLEGROUND",G354&lt;&gt;"LIBSETS_SETTYPE_SPECIAL"),
IF(AND(AE354&lt;&gt;"",ISNUMBER(AE354),NOT(ISNA(AE354))),AE354,
   IF(AND(M354&lt;&gt;"",ISNUMBER(M354),M354&gt;0,NOT(ISNA(M354))),VLOOKUP(M354,'ESO dumped WayshrineInfo'!$K$3:$L$9999,2,FALSE),"")
),"")</f>
        <v>726</v>
      </c>
      <c r="AG354" t="str">
        <f>IF(AND(AF354&lt;&gt;"",ISNUMBER(AF354),NOT(ISNA(AF354))),VLOOKUP(AF354,'ESO zone constants'!$A$3:$D$9999,4,FALSE),"")</f>
        <v>Murkmire</v>
      </c>
      <c r="AH354" s="44" t="s">
        <v>1563</v>
      </c>
      <c r="AI354" s="43"/>
      <c r="AJ354" s="43"/>
      <c r="AK354" s="3">
        <f>IF(AND(G354&lt;&gt;"LIBSETS_SETTYPE_BATTLEGROUND",G354&lt;&gt;"LIBSETS_SETTYPE_SPECIAL"),IF(AL354&lt;&gt;"",VLOOKUP(AL354,'ESO zone constants'!$D$3:$H$4953,5,FALSE),""),"")</f>
        <v>726</v>
      </c>
      <c r="AL354" t="s">
        <v>80</v>
      </c>
      <c r="AM354" s="44" t="s">
        <v>1564</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5" t="s">
        <v>2672</v>
      </c>
      <c r="BA354" s="85"/>
      <c r="BB354" s="85"/>
      <c r="BC354" s="21" t="str">
        <f t="shared" si="35"/>
        <v>[407] = {wayshrines={374,374,374,}, dlcId=DLC_MURKMIRE</v>
      </c>
      <c r="BD354" s="21" t="str">
        <f t="shared" si="36"/>
        <v>, zoneIds={726,726,726,726}, veteran=false</v>
      </c>
      <c r="BE354" s="21" t="str">
        <f t="shared" si="37"/>
        <v>, setType=LIBSETS_SETTYPE_OVERLAND</v>
      </c>
      <c r="BF354" s="21" t="str">
        <f t="shared" si="33"/>
        <v>, dropMechanic={LIBSETS_DROP_MECHANIC_OVERLAND_BOSS_DELVE,LIBSETS_DROP_MECHANIC_OVERLAND_WORLDBOSS,LIBSETS_DROP_MECHANIC_OVERLAND_BOSS_PUBLIC_DUNGEON,LIBSETS_DROP_MECHANIC_OVERLAND_CHEST}</v>
      </c>
      <c r="BG354" s="21" t="str">
        <f t="shared" si="38"/>
        <v>}, --Champion of the Hist / Histchampion   [Murkmire, Murkmire, Murkmire, Murkmire]</v>
      </c>
    </row>
    <row r="355" spans="1:59" x14ac:dyDescent="0.25">
      <c r="A355" s="5">
        <v>408</v>
      </c>
      <c r="B355" t="s">
        <v>1283</v>
      </c>
      <c r="C355" t="s">
        <v>1284</v>
      </c>
      <c r="D355" s="3">
        <f t="shared" si="34"/>
        <v>408</v>
      </c>
      <c r="G355" s="8" t="s">
        <v>1475</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WayshrineInfo'!$K$3:$N$9999,4,FALSE),"")))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constants'!$B$4:$C$1003,2,FALSE),"")</f>
        <v>Murkmire</v>
      </c>
      <c r="V355" s="33" t="s">
        <v>3372</v>
      </c>
      <c r="Y355" s="65"/>
      <c r="Z355" s="3">
        <f>IF(AND(G355&lt;&gt;"LIBSETS_SETTYPE_BATTLEGROUND",G355&lt;&gt;"LIBSETS_SETTYPE_SPECIAL"),
IF(AND(Y355&lt;&gt;"",ISNUMBER(Y355),NOT(ISNA(Y355))),Y355,
   IF(AND(L355&lt;&gt;"",ISNUMBER(L355),L355&gt;0,NOT(ISNA(L355))),VLOOKUP(L355,'ESO dumped WayshrineInfo'!$K$3:$L$9999,2,FALSE),"")
),"")</f>
        <v>726</v>
      </c>
      <c r="AA355" t="str">
        <f>IF(AND(Z355&lt;&gt;"",ISNUMBER(Z355),NOT(ISNA(Z355))),VLOOKUP(Z355,'ESO zone constants'!$A$3:$D$9999,4,FALSE),"")</f>
        <v>Murkmire</v>
      </c>
      <c r="AB355" s="33" t="s">
        <v>3372</v>
      </c>
      <c r="AF355" s="3">
        <f>IF(AND(G355&lt;&gt;"LIBSETS_SETTYPE_BATTLEGROUND",G355&lt;&gt;"LIBSETS_SETTYPE_SPECIAL"),
IF(AND(AE355&lt;&gt;"",ISNUMBER(AE355),NOT(ISNA(AE355))),AE355,
   IF(AND(M355&lt;&gt;"",ISNUMBER(M355),M355&gt;0,NOT(ISNA(M355))),VLOOKUP(M355,'ESO dumped WayshrineInfo'!$K$3:$L$9999,2,FALSE),"")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5" t="s">
        <v>2672</v>
      </c>
      <c r="BA355" s="85"/>
      <c r="BB355" s="85"/>
      <c r="BC355" s="21" t="str">
        <f t="shared" si="35"/>
        <v>[408] = {wayshrines={375,375,375,}, traitsNeeded=7, dlcId=DLC_MURKMIRE</v>
      </c>
      <c r="BD355" s="21" t="str">
        <f t="shared" si="36"/>
        <v>, zoneIds={726,726,726}, veteran=false</v>
      </c>
      <c r="BE355" s="21" t="str">
        <f t="shared" si="37"/>
        <v>, setType=LIBSETS_SETTYPE_CRAFTED</v>
      </c>
      <c r="BF355" s="21" t="str">
        <f t="shared" si="33"/>
        <v>, dropMechanic={LIBSETS_DROP_MECHANIC_CRAFTED,LIBSETS_DROP_MECHANIC_CRAFTED}</v>
      </c>
      <c r="BG355" s="21" t="str">
        <f t="shared" si="38"/>
        <v>}, --Grave-Stake Collector / Grabpflocksammler   [Murkmire, Murkmire, Murkmire]</v>
      </c>
    </row>
    <row r="356" spans="1:59" x14ac:dyDescent="0.25">
      <c r="A356" s="5">
        <v>409</v>
      </c>
      <c r="B356" t="s">
        <v>1285</v>
      </c>
      <c r="C356" t="s">
        <v>1286</v>
      </c>
      <c r="D356" s="3">
        <f t="shared" si="34"/>
        <v>409</v>
      </c>
      <c r="G356" s="8" t="s">
        <v>1475</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WayshrineInfo'!$K$3:$N$9999,4,FALSE),"")))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constants'!$B$4:$C$1003,2,FALSE),"")</f>
        <v>Murkmire</v>
      </c>
      <c r="V356" s="33" t="s">
        <v>3372</v>
      </c>
      <c r="Y356" s="65"/>
      <c r="Z356" s="3">
        <f>IF(AND(G356&lt;&gt;"LIBSETS_SETTYPE_BATTLEGROUND",G356&lt;&gt;"LIBSETS_SETTYPE_SPECIAL"),
IF(AND(Y356&lt;&gt;"",ISNUMBER(Y356),NOT(ISNA(Y356))),Y356,
   IF(AND(L356&lt;&gt;"",ISNUMBER(L356),L356&gt;0,NOT(ISNA(L356))),VLOOKUP(L356,'ESO dumped WayshrineInfo'!$K$3:$L$9999,2,FALSE),"")
),"")</f>
        <v>726</v>
      </c>
      <c r="AA356" t="str">
        <f>IF(AND(Z356&lt;&gt;"",ISNUMBER(Z356),NOT(ISNA(Z356))),VLOOKUP(Z356,'ESO zone constants'!$A$3:$D$9999,4,FALSE),"")</f>
        <v>Murkmire</v>
      </c>
      <c r="AB356" s="33" t="s">
        <v>3372</v>
      </c>
      <c r="AC356" s="43"/>
      <c r="AD356" s="43"/>
      <c r="AE356" s="43"/>
      <c r="AF356" s="3">
        <f>IF(AND(G356&lt;&gt;"LIBSETS_SETTYPE_BATTLEGROUND",G356&lt;&gt;"LIBSETS_SETTYPE_SPECIAL"),
IF(AND(AE356&lt;&gt;"",ISNUMBER(AE356),NOT(ISNA(AE356))),AE356,
   IF(AND(M356&lt;&gt;"",ISNUMBER(M356),M356&gt;0,NOT(ISNA(M356))),VLOOKUP(M356,'ESO dumped WayshrineInfo'!$K$3:$L$9999,2,FALSE),"")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5" t="s">
        <v>2672</v>
      </c>
      <c r="BA356" s="85"/>
      <c r="BB356" s="85"/>
      <c r="BC356" s="21" t="str">
        <f t="shared" si="35"/>
        <v>[409] = {wayshrines={379,379,379,}, traitsNeeded=2, dlcId=DLC_MURKMIRE</v>
      </c>
      <c r="BD356" s="21" t="str">
        <f t="shared" si="36"/>
        <v>, zoneIds={726,726,726}, veteran=false</v>
      </c>
      <c r="BE356" s="21" t="str">
        <f t="shared" si="37"/>
        <v>, setType=LIBSETS_SETTYPE_CRAFTED</v>
      </c>
      <c r="BF356" s="21" t="str">
        <f t="shared" si="33"/>
        <v>, dropMechanic={LIBSETS_DROP_MECHANIC_CRAFTED,LIBSETS_DROP_MECHANIC_CRAFTED}</v>
      </c>
      <c r="BG356" s="21" t="str">
        <f t="shared" si="38"/>
        <v>}, --Naga Shaman / Nagaschamane   [Murkmire, Murkmire, Murkmire]</v>
      </c>
    </row>
    <row r="357" spans="1:59" x14ac:dyDescent="0.25">
      <c r="A357" s="5">
        <v>410</v>
      </c>
      <c r="B357" t="s">
        <v>1287</v>
      </c>
      <c r="C357" t="s">
        <v>1288</v>
      </c>
      <c r="D357" s="3">
        <f t="shared" si="34"/>
        <v>410</v>
      </c>
      <c r="G357" s="8" t="s">
        <v>1475</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WayshrineInfo'!$K$3:$N$9999,4,FALSE),"")))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constants'!$B$4:$C$1003,2,FALSE),"")</f>
        <v>Murkmire</v>
      </c>
      <c r="V357" s="33" t="s">
        <v>3372</v>
      </c>
      <c r="Y357" s="65"/>
      <c r="Z357" s="3">
        <f>IF(AND(G357&lt;&gt;"LIBSETS_SETTYPE_BATTLEGROUND",G357&lt;&gt;"LIBSETS_SETTYPE_SPECIAL"),
IF(AND(Y357&lt;&gt;"",ISNUMBER(Y357),NOT(ISNA(Y357))),Y357,
   IF(AND(L357&lt;&gt;"",ISNUMBER(L357),L357&gt;0,NOT(ISNA(L357))),VLOOKUP(L357,'ESO dumped WayshrineInfo'!$K$3:$L$9999,2,FALSE),"")
),"")</f>
        <v>726</v>
      </c>
      <c r="AA357" t="str">
        <f>IF(AND(Z357&lt;&gt;"",ISNUMBER(Z357),NOT(ISNA(Z357))),VLOOKUP(Z357,'ESO zone constants'!$A$3:$D$9999,4,FALSE),"")</f>
        <v>Murkmire</v>
      </c>
      <c r="AB357" s="33" t="s">
        <v>3372</v>
      </c>
      <c r="AC357" s="43"/>
      <c r="AD357" s="43"/>
      <c r="AE357" s="43"/>
      <c r="AF357" s="3">
        <f>IF(AND(G357&lt;&gt;"LIBSETS_SETTYPE_BATTLEGROUND",G357&lt;&gt;"LIBSETS_SETTYPE_SPECIAL"),
IF(AND(AE357&lt;&gt;"",ISNUMBER(AE357),NOT(ISNA(AE357))),AE357,
   IF(AND(M357&lt;&gt;"",ISNUMBER(M357),M357&gt;0,NOT(ISNA(M357))),VLOOKUP(M357,'ESO dumped WayshrineInfo'!$K$3:$L$9999,2,FALSE),"")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5" t="s">
        <v>2672</v>
      </c>
      <c r="BA357" s="85"/>
      <c r="BB357" s="85"/>
      <c r="BC357" s="21" t="str">
        <f t="shared" si="35"/>
        <v>[410] = {wayshrines={379,379,379,}, traitsNeeded=4, dlcId=DLC_MURKMIRE</v>
      </c>
      <c r="BD357" s="21" t="str">
        <f t="shared" si="36"/>
        <v>, zoneIds={726,726,726}, veteran=false</v>
      </c>
      <c r="BE357" s="21" t="str">
        <f t="shared" si="37"/>
        <v>, setType=LIBSETS_SETTYPE_CRAFTED</v>
      </c>
      <c r="BF357" s="21" t="str">
        <f t="shared" si="33"/>
        <v>, dropMechanic={LIBSETS_DROP_MECHANIC_CRAFTED,LIBSETS_DROP_MECHANIC_CRAFTED}</v>
      </c>
      <c r="BG357" s="21" t="str">
        <f t="shared" si="38"/>
        <v>}, --Might of the Lost Legion / Macht der Verlorenen Legion   [Murkmire, Murkmire, Murkmire]</v>
      </c>
    </row>
    <row r="358" spans="1:59" x14ac:dyDescent="0.25">
      <c r="A358" s="12">
        <v>411</v>
      </c>
      <c r="B358" t="s">
        <v>1289</v>
      </c>
      <c r="C358" t="s">
        <v>1290</v>
      </c>
      <c r="D358" s="3">
        <f t="shared" si="34"/>
        <v>411</v>
      </c>
      <c r="G358" s="8" t="s">
        <v>1473</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WayshrineInfo'!$K$3:$N$9999,4,FALSE),"")))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constants'!$B$4:$C$1003,2,FALSE),"")</f>
        <v>Included in base game</v>
      </c>
      <c r="V358" s="33" t="s">
        <v>1557</v>
      </c>
      <c r="Y358" s="65"/>
      <c r="Z358" s="3">
        <f>IF(AND(G358&lt;&gt;"LIBSETS_SETTYPE_BATTLEGROUND",G358&lt;&gt;"LIBSETS_SETTYPE_SPECIAL"),
IF(AND(Y358&lt;&gt;"",ISNUMBER(Y358),NOT(ISNA(Y358))),Y358,
   IF(AND(L358&lt;&gt;"",ISNUMBER(L358),L358&gt;0,NOT(ISNA(L358))),VLOOKUP(L358,'ESO dumped WayshrineInfo'!$K$3:$L$9999,2,FALSE),"")
),"")</f>
        <v>726</v>
      </c>
      <c r="AA358" t="str">
        <f>IF(AND(Z358&lt;&gt;"",ISNUMBER(Z358),NOT(ISNA(Z358))),VLOOKUP(Z358,'ESO zone constants'!$A$3:$D$9999,4,FALSE),"")</f>
        <v>Murkmire</v>
      </c>
      <c r="AB358" s="33" t="s">
        <v>1557</v>
      </c>
      <c r="AC358" s="3" t="str">
        <f>IF(AB358&lt;&gt;"",IF(AB358&lt;&gt;"LIBSETS_DROP_MECHANIC_MONSTER_NAME",VLOOKUP(AB358,'LibSets constants'!$I$4:$L$1003,3,FALSE),""),"")</f>
        <v>Arena stage chest</v>
      </c>
      <c r="AD358" s="3" t="str">
        <f>IF(AB358&lt;&gt;"",IF(AB358&lt;&gt;"LIBSETS_DROP_MECHANIC_MONSTER_NAME",VLOOKUP(AB358,'LibSets constants'!$I$4:$L$1003,4,FALSE),""),"")</f>
        <v>Arena-Phasen Schatztruhe</v>
      </c>
      <c r="AF358" s="3">
        <f>IF(AND(G358&lt;&gt;"LIBSETS_SETTYPE_BATTLEGROUND",G358&lt;&gt;"LIBSETS_SETTYPE_SPECIAL"),
IF(AND(AE358&lt;&gt;"",ISNUMBER(AE358),NOT(ISNA(AE358))),AE358,
   IF(AND(M358&lt;&gt;"",ISNUMBER(M358),M358&gt;0,NOT(ISNA(M358))),VLOOKUP(M358,'ESO dumped WayshrineInfo'!$K$3:$L$9999,2,FALSE),"")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5" t="s">
        <v>2672</v>
      </c>
      <c r="BA358" s="85"/>
      <c r="BB358" s="85"/>
      <c r="BC358" s="21" t="str">
        <f t="shared" si="35"/>
        <v>[411] = {wayshrines={378,378,378,}, dlcId=DLC_BASE_GAME</v>
      </c>
      <c r="BD358" s="21" t="str">
        <f t="shared" si="36"/>
        <v>, zoneIds={1082,726,726}, veteran=false</v>
      </c>
      <c r="BE358" s="21" t="str">
        <f t="shared" si="37"/>
        <v>, setType=LIBSETS_SETTYPE_ARENA</v>
      </c>
      <c r="BF358" s="21" t="str">
        <f t="shared" si="33"/>
        <v>, dropMechanic={LIBSETS_DROP_MECHANIC_ARENA_STAGE_CHEST,LIBSETS_DROP_MECHANIC_ARENA_STAGE_CHEST}, dropMechanicDropLocationNames={['en']={'','Arena stage chest','','','','',},['de']={'','Arena-Phasen Schatztruhe','','','','',},}</v>
      </c>
      <c r="BG358" s="21" t="str">
        <f t="shared" si="38"/>
        <v>}, --Gallant Charge / Galanter Ansturm   [Blackrose Prison, Murkmire, Murkmire]</v>
      </c>
    </row>
    <row r="359" spans="1:59" x14ac:dyDescent="0.25">
      <c r="A359" s="12">
        <v>412</v>
      </c>
      <c r="B359" t="s">
        <v>1291</v>
      </c>
      <c r="C359" t="s">
        <v>1292</v>
      </c>
      <c r="D359" s="3">
        <f t="shared" si="34"/>
        <v>412</v>
      </c>
      <c r="G359" s="8" t="s">
        <v>1473</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WayshrineInfo'!$K$3:$N$9999,4,FALSE),"")))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constants'!$B$4:$C$1003,2,FALSE),"")</f>
        <v>Included in base game</v>
      </c>
      <c r="V359" s="33" t="s">
        <v>1557</v>
      </c>
      <c r="Y359" s="65"/>
      <c r="Z359" s="3">
        <f>IF(AND(G359&lt;&gt;"LIBSETS_SETTYPE_BATTLEGROUND",G359&lt;&gt;"LIBSETS_SETTYPE_SPECIAL"),
IF(AND(Y359&lt;&gt;"",ISNUMBER(Y359),NOT(ISNA(Y359))),Y359,
   IF(AND(L359&lt;&gt;"",ISNUMBER(L359),L359&gt;0,NOT(ISNA(L359))),VLOOKUP(L359,'ESO dumped WayshrineInfo'!$K$3:$L$9999,2,FALSE),"")
),"")</f>
        <v>726</v>
      </c>
      <c r="AA359" t="str">
        <f>IF(AND(Z359&lt;&gt;"",ISNUMBER(Z359),NOT(ISNA(Z359))),VLOOKUP(Z359,'ESO zone constants'!$A$3:$D$9999,4,FALSE),"")</f>
        <v>Murkmire</v>
      </c>
      <c r="AB359" s="33" t="s">
        <v>1557</v>
      </c>
      <c r="AC359" s="3" t="str">
        <f>IF(AB359&lt;&gt;"",IF(AB359&lt;&gt;"LIBSETS_DROP_MECHANIC_MONSTER_NAME",VLOOKUP(AB359,'LibSets constants'!$I$4:$L$1003,3,FALSE),""),"")</f>
        <v>Arena stage chest</v>
      </c>
      <c r="AD359" s="3" t="str">
        <f>IF(AB359&lt;&gt;"",IF(AB359&lt;&gt;"LIBSETS_DROP_MECHANIC_MONSTER_NAME",VLOOKUP(AB359,'LibSets constants'!$I$4:$L$1003,4,FALSE),""),"")</f>
        <v>Arena-Phasen Schatztruhe</v>
      </c>
      <c r="AF359" s="3">
        <f>IF(AND(G359&lt;&gt;"LIBSETS_SETTYPE_BATTLEGROUND",G359&lt;&gt;"LIBSETS_SETTYPE_SPECIAL"),
IF(AND(AE359&lt;&gt;"",ISNUMBER(AE359),NOT(ISNA(AE359))),AE359,
   IF(AND(M359&lt;&gt;"",ISNUMBER(M359),M359&gt;0,NOT(ISNA(M359))),VLOOKUP(M359,'ESO dumped WayshrineInfo'!$K$3:$L$9999,2,FALSE),"")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5" t="s">
        <v>2672</v>
      </c>
      <c r="BA359" s="85"/>
      <c r="BB359" s="85"/>
      <c r="BC359" s="21" t="str">
        <f t="shared" si="35"/>
        <v>[412] = {wayshrines={378,378,378,}, dlcId=DLC_BASE_GAME</v>
      </c>
      <c r="BD359" s="21" t="str">
        <f t="shared" si="36"/>
        <v>, zoneIds={1082,726,726}, veteran=false</v>
      </c>
      <c r="BE359" s="21" t="str">
        <f t="shared" si="37"/>
        <v>, setType=LIBSETS_SETTYPE_ARENA</v>
      </c>
      <c r="BF359" s="21" t="str">
        <f t="shared" si="33"/>
        <v>, dropMechanic={LIBSETS_DROP_MECHANIC_ARENA_STAGE_CHEST,LIBSETS_DROP_MECHANIC_ARENA_STAGE_CHEST}, dropMechanicDropLocationNames={['en']={'','Arena stage chest','','','','',},['de']={'','Arena-Phasen Schatztruhe','','','','',},}</v>
      </c>
      <c r="BG359" s="21" t="str">
        <f t="shared" si="38"/>
        <v>}, --Radial Uppercut / Rundum-Aufwärtsschnitt   [Blackrose Prison, Murkmire, Murkmire]</v>
      </c>
    </row>
    <row r="360" spans="1:59" x14ac:dyDescent="0.25">
      <c r="A360" s="12">
        <v>413</v>
      </c>
      <c r="B360" t="s">
        <v>1293</v>
      </c>
      <c r="C360" t="s">
        <v>1294</v>
      </c>
      <c r="D360" s="3">
        <f t="shared" si="34"/>
        <v>413</v>
      </c>
      <c r="G360" s="8" t="s">
        <v>1473</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WayshrineInfo'!$K$3:$N$9999,4,FALSE),"")))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constants'!$B$4:$C$1003,2,FALSE),"")</f>
        <v>Included in base game</v>
      </c>
      <c r="V360" s="33" t="s">
        <v>1557</v>
      </c>
      <c r="Y360" s="65"/>
      <c r="Z360" s="3">
        <f>IF(AND(G360&lt;&gt;"LIBSETS_SETTYPE_BATTLEGROUND",G360&lt;&gt;"LIBSETS_SETTYPE_SPECIAL"),
IF(AND(Y360&lt;&gt;"",ISNUMBER(Y360),NOT(ISNA(Y360))),Y360,
   IF(AND(L360&lt;&gt;"",ISNUMBER(L360),L360&gt;0,NOT(ISNA(L360))),VLOOKUP(L360,'ESO dumped WayshrineInfo'!$K$3:$L$9999,2,FALSE),"")
),"")</f>
        <v>726</v>
      </c>
      <c r="AA360" t="str">
        <f>IF(AND(Z360&lt;&gt;"",ISNUMBER(Z360),NOT(ISNA(Z360))),VLOOKUP(Z360,'ESO zone constants'!$A$3:$D$9999,4,FALSE),"")</f>
        <v>Murkmire</v>
      </c>
      <c r="AB360" s="33" t="s">
        <v>1557</v>
      </c>
      <c r="AC360" s="43" t="str">
        <f>IF(AB360&lt;&gt;"",IF(AB360&lt;&gt;"LIBSETS_DROP_MECHANIC_MONSTER_NAME",VLOOKUP(AB360,'LibSets constants'!$I$4:$L$1003,3,FALSE),""),"")</f>
        <v>Arena stage chest</v>
      </c>
      <c r="AD360" s="43" t="str">
        <f>IF(AB360&lt;&gt;"",IF(AB360&lt;&gt;"LIBSETS_DROP_MECHANIC_MONSTER_NAME",VLOOKUP(AB360,'LibSets constants'!$I$4:$L$1003,4,FALSE),""),"")</f>
        <v>Arena-Phasen Schatztruhe</v>
      </c>
      <c r="AE360" s="43"/>
      <c r="AF360" s="3">
        <f>IF(AND(G360&lt;&gt;"LIBSETS_SETTYPE_BATTLEGROUND",G360&lt;&gt;"LIBSETS_SETTYPE_SPECIAL"),
IF(AND(AE360&lt;&gt;"",ISNUMBER(AE360),NOT(ISNA(AE360))),AE360,
   IF(AND(M360&lt;&gt;"",ISNUMBER(M360),M360&gt;0,NOT(ISNA(M360))),VLOOKUP(M360,'ESO dumped WayshrineInfo'!$K$3:$L$9999,2,FALSE),"")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5" t="s">
        <v>2672</v>
      </c>
      <c r="BA360" s="85"/>
      <c r="BB360" s="85"/>
      <c r="BC360" s="21" t="str">
        <f t="shared" si="35"/>
        <v>[413] = {wayshrines={378,378,378,}, dlcId=DLC_BASE_GAME</v>
      </c>
      <c r="BD360" s="21" t="str">
        <f t="shared" si="36"/>
        <v>, zoneIds={1082,726,726}, veteran=false</v>
      </c>
      <c r="BE360" s="21" t="str">
        <f t="shared" si="37"/>
        <v>, setType=LIBSETS_SETTYPE_ARENA</v>
      </c>
      <c r="BF360" s="21" t="str">
        <f t="shared" si="33"/>
        <v>, dropMechanic={LIBSETS_DROP_MECHANIC_ARENA_STAGE_CHEST,LIBSETS_DROP_MECHANIC_ARENA_STAGE_CHEST}, dropMechanicDropLocationNames={['en']={'','Arena stage chest','','','','',},['de']={'','Arena-Phasen Schatztruhe','','','','',},}</v>
      </c>
      <c r="BG360" s="21" t="str">
        <f t="shared" si="38"/>
        <v>}, --Spectral Cloak / Spektraler Mantel   [Blackrose Prison, Murkmire, Murkmire]</v>
      </c>
    </row>
    <row r="361" spans="1:59" x14ac:dyDescent="0.25">
      <c r="A361" s="12">
        <v>414</v>
      </c>
      <c r="B361" t="s">
        <v>1295</v>
      </c>
      <c r="C361" t="s">
        <v>1296</v>
      </c>
      <c r="D361" s="3">
        <f t="shared" si="34"/>
        <v>414</v>
      </c>
      <c r="G361" s="8" t="s">
        <v>1473</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WayshrineInfo'!$K$3:$N$9999,4,FALSE),"")))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constants'!$B$4:$C$1003,2,FALSE),"")</f>
        <v>Included in base game</v>
      </c>
      <c r="V361" s="33" t="s">
        <v>1557</v>
      </c>
      <c r="Y361" s="65"/>
      <c r="Z361" s="3">
        <f>IF(AND(G361&lt;&gt;"LIBSETS_SETTYPE_BATTLEGROUND",G361&lt;&gt;"LIBSETS_SETTYPE_SPECIAL"),
IF(AND(Y361&lt;&gt;"",ISNUMBER(Y361),NOT(ISNA(Y361))),Y361,
   IF(AND(L361&lt;&gt;"",ISNUMBER(L361),L361&gt;0,NOT(ISNA(L361))),VLOOKUP(L361,'ESO dumped WayshrineInfo'!$K$3:$L$9999,2,FALSE),"")
),"")</f>
        <v>726</v>
      </c>
      <c r="AA361" t="str">
        <f>IF(AND(Z361&lt;&gt;"",ISNUMBER(Z361),NOT(ISNA(Z361))),VLOOKUP(Z361,'ESO zone constants'!$A$3:$D$9999,4,FALSE),"")</f>
        <v>Murkmire</v>
      </c>
      <c r="AB361" s="33" t="s">
        <v>1557</v>
      </c>
      <c r="AC361" s="43" t="str">
        <f>IF(AB361&lt;&gt;"",IF(AB361&lt;&gt;"LIBSETS_DROP_MECHANIC_MONSTER_NAME",VLOOKUP(AB361,'LibSets constants'!$I$4:$L$1003,3,FALSE),""),"")</f>
        <v>Arena stage chest</v>
      </c>
      <c r="AD361" s="43" t="str">
        <f>IF(AB361&lt;&gt;"",IF(AB361&lt;&gt;"LIBSETS_DROP_MECHANIC_MONSTER_NAME",VLOOKUP(AB361,'LibSets constants'!$I$4:$L$1003,4,FALSE),""),"")</f>
        <v>Arena-Phasen Schatztruhe</v>
      </c>
      <c r="AE361" s="43"/>
      <c r="AF361" s="3">
        <f>IF(AND(G361&lt;&gt;"LIBSETS_SETTYPE_BATTLEGROUND",G361&lt;&gt;"LIBSETS_SETTYPE_SPECIAL"),
IF(AND(AE361&lt;&gt;"",ISNUMBER(AE361),NOT(ISNA(AE361))),AE361,
   IF(AND(M361&lt;&gt;"",ISNUMBER(M361),M361&gt;0,NOT(ISNA(M361))),VLOOKUP(M361,'ESO dumped WayshrineInfo'!$K$3:$L$9999,2,FALSE),"")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5" t="s">
        <v>2672</v>
      </c>
      <c r="BA361" s="85"/>
      <c r="BB361" s="85"/>
      <c r="BC361" s="21" t="str">
        <f t="shared" si="35"/>
        <v>[414] = {wayshrines={378,378,378,}, dlcId=DLC_BASE_GAME</v>
      </c>
      <c r="BD361" s="21" t="str">
        <f t="shared" si="36"/>
        <v>, zoneIds={1082,726,726}, veteran=false</v>
      </c>
      <c r="BE361" s="21" t="str">
        <f t="shared" si="37"/>
        <v>, setType=LIBSETS_SETTYPE_ARENA</v>
      </c>
      <c r="BF361" s="21" t="str">
        <f t="shared" si="33"/>
        <v>, dropMechanic={LIBSETS_DROP_MECHANIC_ARENA_STAGE_CHEST,LIBSETS_DROP_MECHANIC_ARENA_STAGE_CHEST}, dropMechanicDropLocationNames={['en']={'','Arena stage chest','','','','',},['de']={'','Arena-Phasen Schatztruhe','','','','',},}</v>
      </c>
      <c r="BG361" s="21" t="str">
        <f t="shared" si="38"/>
        <v>}, --Virulent Shot / Virulenter Schuss   [Blackrose Prison, Murkmire, Murkmire]</v>
      </c>
    </row>
    <row r="362" spans="1:59" x14ac:dyDescent="0.25">
      <c r="A362" s="12">
        <v>415</v>
      </c>
      <c r="B362" t="s">
        <v>1297</v>
      </c>
      <c r="C362" t="s">
        <v>1298</v>
      </c>
      <c r="D362" s="3">
        <f t="shared" si="34"/>
        <v>415</v>
      </c>
      <c r="G362" s="8" t="s">
        <v>1473</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WayshrineInfo'!$K$3:$N$9999,4,FALSE),"")))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constants'!$B$4:$C$1003,2,FALSE),"")</f>
        <v>Included in base game</v>
      </c>
      <c r="V362" s="33" t="s">
        <v>1557</v>
      </c>
      <c r="Y362" s="65"/>
      <c r="Z362" s="3">
        <f>IF(AND(G362&lt;&gt;"LIBSETS_SETTYPE_BATTLEGROUND",G362&lt;&gt;"LIBSETS_SETTYPE_SPECIAL"),
IF(AND(Y362&lt;&gt;"",ISNUMBER(Y362),NOT(ISNA(Y362))),Y362,
   IF(AND(L362&lt;&gt;"",ISNUMBER(L362),L362&gt;0,NOT(ISNA(L362))),VLOOKUP(L362,'ESO dumped WayshrineInfo'!$K$3:$L$9999,2,FALSE),"")
),"")</f>
        <v>726</v>
      </c>
      <c r="AA362" t="str">
        <f>IF(AND(Z362&lt;&gt;"",ISNUMBER(Z362),NOT(ISNA(Z362))),VLOOKUP(Z362,'ESO zone constants'!$A$3:$D$9999,4,FALSE),"")</f>
        <v>Murkmire</v>
      </c>
      <c r="AB362" s="33" t="s">
        <v>1557</v>
      </c>
      <c r="AC362" s="3" t="str">
        <f>IF(AB362&lt;&gt;"",IF(AB362&lt;&gt;"LIBSETS_DROP_MECHANIC_MONSTER_NAME",VLOOKUP(AB362,'LibSets constants'!$I$4:$L$1003,3,FALSE),""),"")</f>
        <v>Arena stage chest</v>
      </c>
      <c r="AD362" s="3" t="str">
        <f>IF(AB362&lt;&gt;"",IF(AB362&lt;&gt;"LIBSETS_DROP_MECHANIC_MONSTER_NAME",VLOOKUP(AB362,'LibSets constants'!$I$4:$L$1003,4,FALSE),""),"")</f>
        <v>Arena-Phasen Schatztruhe</v>
      </c>
      <c r="AF362" s="3">
        <f>IF(AND(G362&lt;&gt;"LIBSETS_SETTYPE_BATTLEGROUND",G362&lt;&gt;"LIBSETS_SETTYPE_SPECIAL"),
IF(AND(AE362&lt;&gt;"",ISNUMBER(AE362),NOT(ISNA(AE362))),AE362,
   IF(AND(M362&lt;&gt;"",ISNUMBER(M362),M362&gt;0,NOT(ISNA(M362))),VLOOKUP(M362,'ESO dumped WayshrineInfo'!$K$3:$L$9999,2,FALSE),"")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5" t="s">
        <v>2672</v>
      </c>
      <c r="BA362" s="85"/>
      <c r="BB362" s="85"/>
      <c r="BC362" s="21" t="str">
        <f t="shared" si="35"/>
        <v>[415] = {wayshrines={378,378,378,}, dlcId=DLC_BASE_GAME</v>
      </c>
      <c r="BD362" s="21" t="str">
        <f t="shared" si="36"/>
        <v>, zoneIds={1082,726,726}, veteran=false</v>
      </c>
      <c r="BE362" s="21" t="str">
        <f t="shared" si="37"/>
        <v>, setType=LIBSETS_SETTYPE_ARENA</v>
      </c>
      <c r="BF362" s="21" t="str">
        <f t="shared" si="33"/>
        <v>, dropMechanic={LIBSETS_DROP_MECHANIC_ARENA_STAGE_CHEST,LIBSETS_DROP_MECHANIC_ARENA_STAGE_CHEST}, dropMechanicDropLocationNames={['en']={'','Arena stage chest','','','','',},['de']={'','Arena-Phasen Schatztruhe','','','','',},}</v>
      </c>
      <c r="BG362" s="21" t="str">
        <f t="shared" si="38"/>
        <v>}, --Wild Impulse / Wilder Impuls   [Blackrose Prison, Murkmire, Murkmire]</v>
      </c>
    </row>
    <row r="363" spans="1:59" x14ac:dyDescent="0.25">
      <c r="A363" s="12">
        <v>416</v>
      </c>
      <c r="B363" t="s">
        <v>1299</v>
      </c>
      <c r="C363" t="s">
        <v>2640</v>
      </c>
      <c r="D363" s="3">
        <f t="shared" si="34"/>
        <v>416</v>
      </c>
      <c r="G363" s="8" t="s">
        <v>1473</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WayshrineInfo'!$K$3:$N$9999,4,FALSE),"")))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constants'!$B$4:$C$1003,2,FALSE),"")</f>
        <v>Included in base game</v>
      </c>
      <c r="V363" s="33" t="s">
        <v>1557</v>
      </c>
      <c r="Y363" s="65"/>
      <c r="Z363" s="3">
        <f>IF(AND(G363&lt;&gt;"LIBSETS_SETTYPE_BATTLEGROUND",G363&lt;&gt;"LIBSETS_SETTYPE_SPECIAL"),
IF(AND(Y363&lt;&gt;"",ISNUMBER(Y363),NOT(ISNA(Y363))),Y363,
   IF(AND(L363&lt;&gt;"",ISNUMBER(L363),L363&gt;0,NOT(ISNA(L363))),VLOOKUP(L363,'ESO dumped WayshrineInfo'!$K$3:$L$9999,2,FALSE),"")
),"")</f>
        <v>726</v>
      </c>
      <c r="AA363" t="str">
        <f>IF(AND(Z363&lt;&gt;"",ISNUMBER(Z363),NOT(ISNA(Z363))),VLOOKUP(Z363,'ESO zone constants'!$A$3:$D$9999,4,FALSE),"")</f>
        <v>Murkmire</v>
      </c>
      <c r="AB363" s="33" t="s">
        <v>1557</v>
      </c>
      <c r="AC363" s="43" t="str">
        <f>IF(AB363&lt;&gt;"",IF(AB363&lt;&gt;"LIBSETS_DROP_MECHANIC_MONSTER_NAME",VLOOKUP(AB363,'LibSets constants'!$I$4:$L$1003,3,FALSE),""),"")</f>
        <v>Arena stage chest</v>
      </c>
      <c r="AD363" s="43" t="str">
        <f>IF(AB363&lt;&gt;"",IF(AB363&lt;&gt;"LIBSETS_DROP_MECHANIC_MONSTER_NAME",VLOOKUP(AB363,'LibSets constants'!$I$4:$L$1003,4,FALSE),""),"")</f>
        <v>Arena-Phasen Schatztruhe</v>
      </c>
      <c r="AE363" s="43"/>
      <c r="AF363" s="3">
        <f>IF(AND(G363&lt;&gt;"LIBSETS_SETTYPE_BATTLEGROUND",G363&lt;&gt;"LIBSETS_SETTYPE_SPECIAL"),
IF(AND(AE363&lt;&gt;"",ISNUMBER(AE363),NOT(ISNA(AE363))),AE363,
   IF(AND(M363&lt;&gt;"",ISNUMBER(M363),M363&gt;0,NOT(ISNA(M363))),VLOOKUP(M363,'ESO dumped WayshrineInfo'!$K$3:$L$9999,2,FALSE),"")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5" t="s">
        <v>2672</v>
      </c>
      <c r="BA363" s="85"/>
      <c r="BB363" s="85"/>
      <c r="BC363" s="21" t="str">
        <f t="shared" si="35"/>
        <v>[416] = {wayshrines={378,378,378,}, dlcId=DLC_BASE_GAME</v>
      </c>
      <c r="BD363" s="21" t="str">
        <f t="shared" si="36"/>
        <v>, zoneIds={1082,726,726}, veteran=false</v>
      </c>
      <c r="BE363" s="21" t="str">
        <f t="shared" si="37"/>
        <v>, setType=LIBSETS_SETTYPE_ARENA</v>
      </c>
      <c r="BF363" s="21" t="str">
        <f t="shared" si="33"/>
        <v>, dropMechanic={LIBSETS_DROP_MECHANIC_ARENA_STAGE_CHEST,LIBSETS_DROP_MECHANIC_ARENA_STAGE_CHEST}, dropMechanicDropLocationNames={['en']={'','Arena stage chest','','','','',},['de']={'','Arena-Phasen Schatztruhe','','','','',},}</v>
      </c>
      <c r="BG363" s="21" t="str">
        <f t="shared" si="38"/>
        <v>}, --Mender\'s Ward / Schutz des Pflegers   [Blackrose Prison, Murkmire, Murkmire]</v>
      </c>
    </row>
    <row r="364" spans="1:59" x14ac:dyDescent="0.25">
      <c r="A364" s="12">
        <v>417</v>
      </c>
      <c r="B364" t="s">
        <v>1300</v>
      </c>
      <c r="C364" t="s">
        <v>1301</v>
      </c>
      <c r="D364" s="3">
        <f t="shared" si="34"/>
        <v>417</v>
      </c>
      <c r="G364" s="8" t="s">
        <v>1476</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WayshrineInfo'!$K$3:$N$9999,4,FALSE),"")))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constants'!$B$4:$C$1003,2,FALSE),"")</f>
        <v>Included in base game</v>
      </c>
      <c r="V364" s="33" t="s">
        <v>1542</v>
      </c>
      <c r="Y364" s="65"/>
      <c r="Z364" s="3" t="str">
        <f>IF(AND(G364&lt;&gt;"LIBSETS_SETTYPE_BATTLEGROUND",G364&lt;&gt;"LIBSETS_SETTYPE_SPECIAL"),
IF(AND(Y364&lt;&gt;"",ISNUMBER(Y364),NOT(ISNA(Y364))),Y364,
   IF(AND(L364&lt;&gt;"",ISNUMBER(L364),L364&gt;0,NOT(ISNA(L364))),VLOOKUP(L364,'ESO dumped WayshrineInfo'!$K$3:$L$9999,2,FALSE),"")
),"")</f>
        <v/>
      </c>
      <c r="AA364" t="str">
        <f>IF(AND(Z364&lt;&gt;"",ISNUMBER(Z364),NOT(ISNA(Z364))),VLOOKUP(Z364,'ESO zone constants'!$A$3:$D$9999,4,FALSE),"")</f>
        <v/>
      </c>
      <c r="AC364" s="43" t="str">
        <f>IF(AB364&lt;&gt;"",IF(AB364&lt;&gt;"LIBSETS_DROP_MECHANIC_MONSTER_NAME",VLOOKUP(AB364,'LibSets constants'!$I$4:$L$1003,3,FALSE),""),"")</f>
        <v/>
      </c>
      <c r="AD364" s="43" t="str">
        <f>IF(AB364&lt;&gt;"",IF(AB364&lt;&gt;"LIBSETS_DROP_MECHANIC_MONSTER_NAME",VLOOKUP(AB364,'LibSets constants'!$I$4:$L$1003,4,FALSE),""),"")</f>
        <v/>
      </c>
      <c r="AE364" s="43"/>
      <c r="AF364" s="3" t="str">
        <f>IF(AND(G364&lt;&gt;"LIBSETS_SETTYPE_BATTLEGROUND",G364&lt;&gt;"LIBSETS_SETTYPE_SPECIAL"),
IF(AND(AE364&lt;&gt;"",ISNUMBER(AE364),NOT(ISNA(AE364))),AE364,
   IF(AND(M364&lt;&gt;"",ISNUMBER(M364),M364&gt;0,NOT(ISNA(M364))),VLOOKUP(M364,'ESO dumped WayshrineInfo'!$K$3:$L$9999,2,FALSE),"")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5" t="s">
        <v>2672</v>
      </c>
      <c r="BA364" s="85"/>
      <c r="BB364" s="85"/>
      <c r="BC364" s="21" t="str">
        <f t="shared" si="35"/>
        <v>[417] = {wayshrines={-1,-1,-1,}, dlcId=DLC_BASE_GAME</v>
      </c>
      <c r="BD364" s="21" t="str">
        <f t="shared" si="36"/>
        <v>, zoneIds={181}, veteran=false</v>
      </c>
      <c r="BE364" s="21" t="str">
        <f t="shared" si="37"/>
        <v>, setType=LIBSETS_SETTYPE_CYRODIIL</v>
      </c>
      <c r="BF364" s="21" t="str">
        <f t="shared" si="33"/>
        <v>, dropMechanic={LIBSETS_DROP_MECHANIC_MAIL_PVP_REWARDS_FOR_THE_WORTHY}</v>
      </c>
      <c r="BG364" s="21" t="str">
        <f t="shared" si="38"/>
        <v>}, --Indomitable Fury / Unbeugsamer Zorn   [Cyrodiil]</v>
      </c>
    </row>
    <row r="365" spans="1:59" x14ac:dyDescent="0.25">
      <c r="A365" s="12">
        <v>418</v>
      </c>
      <c r="B365" t="s">
        <v>1302</v>
      </c>
      <c r="C365" t="s">
        <v>1303</v>
      </c>
      <c r="D365" s="3">
        <f t="shared" si="34"/>
        <v>418</v>
      </c>
      <c r="G365" s="8" t="s">
        <v>1476</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WayshrineInfo'!$K$3:$N$9999,4,FALSE),"")))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constants'!$B$4:$C$1003,2,FALSE),"")</f>
        <v>Included in base game</v>
      </c>
      <c r="V365" s="33" t="s">
        <v>1542</v>
      </c>
      <c r="Y365" s="65"/>
      <c r="Z365" s="3" t="str">
        <f>IF(AND(G365&lt;&gt;"LIBSETS_SETTYPE_BATTLEGROUND",G365&lt;&gt;"LIBSETS_SETTYPE_SPECIAL"),
IF(AND(Y365&lt;&gt;"",ISNUMBER(Y365),NOT(ISNA(Y365))),Y365,
   IF(AND(L365&lt;&gt;"",ISNUMBER(L365),L365&gt;0,NOT(ISNA(L365))),VLOOKUP(L365,'ESO dumped WayshrineInfo'!$K$3:$L$9999,2,FALSE),"")
),"")</f>
        <v/>
      </c>
      <c r="AA365" t="str">
        <f>IF(AND(Z365&lt;&gt;"",ISNUMBER(Z365),NOT(ISNA(Z365))),VLOOKUP(Z365,'ESO zone constants'!$A$3:$D$9999,4,FALSE),"")</f>
        <v/>
      </c>
      <c r="AC365" s="43" t="str">
        <f>IF(AB365&lt;&gt;"",IF(AB365&lt;&gt;"LIBSETS_DROP_MECHANIC_MONSTER_NAME",VLOOKUP(AB365,'LibSets constants'!$I$4:$L$1003,3,FALSE),""),"")</f>
        <v/>
      </c>
      <c r="AD365" s="43" t="str">
        <f>IF(AB365&lt;&gt;"",IF(AB365&lt;&gt;"LIBSETS_DROP_MECHANIC_MONSTER_NAME",VLOOKUP(AB365,'LibSets constants'!$I$4:$L$1003,4,FALSE),""),"")</f>
        <v/>
      </c>
      <c r="AE365" s="43"/>
      <c r="AF365" s="3" t="str">
        <f>IF(AND(G365&lt;&gt;"LIBSETS_SETTYPE_BATTLEGROUND",G365&lt;&gt;"LIBSETS_SETTYPE_SPECIAL"),
IF(AND(AE365&lt;&gt;"",ISNUMBER(AE365),NOT(ISNA(AE365))),AE365,
   IF(AND(M365&lt;&gt;"",ISNUMBER(M365),M365&gt;0,NOT(ISNA(M365))),VLOOKUP(M365,'ESO dumped WayshrineInfo'!$K$3:$L$9999,2,FALSE),"")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5" t="s">
        <v>2672</v>
      </c>
      <c r="BA365" s="85"/>
      <c r="BB365" s="85"/>
      <c r="BC365" s="21" t="str">
        <f t="shared" si="35"/>
        <v>[418] = {wayshrines={-1,-1,-1,}, dlcId=DLC_BASE_GAME</v>
      </c>
      <c r="BD365" s="21" t="str">
        <f t="shared" si="36"/>
        <v>, zoneIds={181}, veteran=false</v>
      </c>
      <c r="BE365" s="21" t="str">
        <f t="shared" si="37"/>
        <v>, setType=LIBSETS_SETTYPE_CYRODIIL</v>
      </c>
      <c r="BF365" s="21" t="str">
        <f t="shared" si="33"/>
        <v>, dropMechanic={LIBSETS_DROP_MECHANIC_MAIL_PVP_REWARDS_FOR_THE_WORTHY}</v>
      </c>
      <c r="BG365" s="21" t="str">
        <f t="shared" si="38"/>
        <v>}, --Spell Strategist / Zauberstratege   [Cyrodiil]</v>
      </c>
    </row>
    <row r="366" spans="1:59" x14ac:dyDescent="0.25">
      <c r="A366" s="12">
        <v>419</v>
      </c>
      <c r="B366" t="s">
        <v>1304</v>
      </c>
      <c r="C366" t="s">
        <v>1305</v>
      </c>
      <c r="D366" s="3">
        <f t="shared" si="34"/>
        <v>419</v>
      </c>
      <c r="E366" s="42"/>
      <c r="G366" s="8" t="s">
        <v>1476</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WayshrineInfo'!$K$3:$N$9999,4,FALSE),"")))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constants'!$B$4:$C$1003,2,FALSE),"")</f>
        <v>Included in base game</v>
      </c>
      <c r="V366" s="33" t="s">
        <v>1542</v>
      </c>
      <c r="Y366" s="65"/>
      <c r="Z366" s="3" t="str">
        <f>IF(AND(G366&lt;&gt;"LIBSETS_SETTYPE_BATTLEGROUND",G366&lt;&gt;"LIBSETS_SETTYPE_SPECIAL"),
IF(AND(Y366&lt;&gt;"",ISNUMBER(Y366),NOT(ISNA(Y366))),Y366,
   IF(AND(L366&lt;&gt;"",ISNUMBER(L366),L366&gt;0,NOT(ISNA(L366))),VLOOKUP(L366,'ESO dumped WayshrineInfo'!$K$3:$L$9999,2,FALSE),"")
),"")</f>
        <v/>
      </c>
      <c r="AA366" t="str">
        <f>IF(AND(Z366&lt;&gt;"",ISNUMBER(Z366),NOT(ISNA(Z366))),VLOOKUP(Z366,'ESO zone constants'!$A$3:$D$9999,4,FALSE),"")</f>
        <v/>
      </c>
      <c r="AC366" s="3" t="str">
        <f>IF(AB366&lt;&gt;"",IF(AB366&lt;&gt;"LIBSETS_DROP_MECHANIC_MONSTER_NAME",VLOOKUP(AB366,'LibSets constants'!$I$4:$L$1003,3,FALSE),""),"")</f>
        <v/>
      </c>
      <c r="AD366" s="3" t="str">
        <f>IF(AB366&lt;&gt;"",IF(AB366&lt;&gt;"LIBSETS_DROP_MECHANIC_MONSTER_NAME",VLOOKUP(AB366,'LibSets constants'!$I$4:$L$1003,4,FALSE),""),"")</f>
        <v/>
      </c>
      <c r="AF366" s="3" t="str">
        <f>IF(AND(G366&lt;&gt;"LIBSETS_SETTYPE_BATTLEGROUND",G366&lt;&gt;"LIBSETS_SETTYPE_SPECIAL"),
IF(AND(AE366&lt;&gt;"",ISNUMBER(AE366),NOT(ISNA(AE366))),AE366,
   IF(AND(M366&lt;&gt;"",ISNUMBER(M366),M366&gt;0,NOT(ISNA(M366))),VLOOKUP(M366,'ESO dumped WayshrineInfo'!$K$3:$L$9999,2,FALSE),"")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5" t="s">
        <v>2673</v>
      </c>
      <c r="BA366" s="85"/>
      <c r="BB366" s="85"/>
      <c r="BC366" s="21" t="str">
        <f t="shared" si="35"/>
        <v>[419] = {wayshrines={-1,-1,-1,}, dlcId=DLC_BASE_GAME</v>
      </c>
      <c r="BD366" s="21" t="str">
        <f t="shared" si="36"/>
        <v>, zoneIds={181}, veteran=false</v>
      </c>
      <c r="BE366" s="21" t="str">
        <f t="shared" si="37"/>
        <v>, setType=LIBSETS_SETTYPE_CYRODIIL</v>
      </c>
      <c r="BF366" s="21" t="str">
        <f t="shared" ref="BF366:BF429" si="39">IF(F366&lt;&gt;"Not in the game (anymore)",IF(AZ366&lt;&gt;"",", isProcSetAllowedInPvP="&amp; AZ366,"")
&amp; IF(F366&lt;&gt;"Not in the game (anymore)",
  IF(V366&lt;&gt;"",", dropMechanic={"&amp;V366&amp;IF(AB366&lt;&gt;"",","&amp;AB366,"")&amp;IF(AH366&lt;&gt;"",","&amp;AH366,"")&amp;IF(AM366&lt;&gt;"",","&amp;AM366,"")&amp;IF(AR366&lt;&gt;"",","&amp;AR366,"")&amp;IF(AW366&lt;&gt;"",","&amp;AW366,"")&amp;"}"
     &amp;IF(OR(W366&lt;&gt;"",AC366&lt;&gt;"",AI366&lt;&gt;"",AN366&lt;&gt;"",AS366&lt;&gt;"",AX366&lt;&gt;"",X366&lt;&gt;"",AD366&lt;&gt;"",AJ366&lt;&gt;"",AO366&lt;&gt;"",AT366&lt;&gt;"",AY366&lt;&gt;""),", dropMechanicDropLocationNames={"
        &amp; IF(OR(W366&lt;&gt;"",AC366&lt;&gt;"",AI366&lt;&gt;"",AN366&lt;&gt;"",AS366&lt;&gt;"",AX366&lt;&gt;""),"['en']={"&amp;IF(W366&lt;&gt;"","'"&amp;W366&amp;"',","'',")&amp;IF(AC366&lt;&gt;"","'"&amp;AC366&amp;"',","'',")&amp;IF(AI366&lt;&gt;"","'"&amp;AI366&amp;"',","'',")&amp;IF(AN366&lt;&gt;"","'"&amp;AN366&amp;"',","'',")&amp;IF(AS366&lt;&gt;"","'"&amp;AS366&amp;"',","'',")&amp;IF(AX366&lt;&gt;"","'"&amp;AX366&amp;"',","'',")&amp;"},","")
        &amp; IF(OR(X366&lt;&gt;"",AD366&lt;&gt;"",AJ366&lt;&gt;"",AO366&lt;&gt;"",AT366&lt;&gt;"",AY366&lt;&gt;""),"['de']={"&amp;IF(X366&lt;&gt;"","'"&amp;X366&amp;"',","'',")&amp;IF(AD366&lt;&gt;"","'"&amp;AD366&amp;"',","'',")&amp;IF(AJ366&lt;&gt;"","'"&amp;AJ366&amp;"',","'',")&amp;IF(AO366&lt;&gt;"","'"&amp;AO366&amp;"',","'',")&amp;IF(AT366&lt;&gt;"","'"&amp;AT366&amp;"',","'',")&amp;IF(AY366&lt;&gt;"","'"&amp;AY366&amp;"',","'',")&amp;"},","")
     &amp; "}",""),"")),"")</f>
        <v>, isProcSetAllowedInPvP=1, dropMechanic={LIBSETS_DROP_MECHANIC_MAIL_PVP_REWARDS_FOR_THE_WORTHY}</v>
      </c>
      <c r="BG366" s="21" t="str">
        <f t="shared" si="38"/>
        <v>}, --Battlefield Acrobat / Schlachtfeldakrobat   [Cyrodiil]</v>
      </c>
    </row>
    <row r="367" spans="1:59" x14ac:dyDescent="0.25">
      <c r="A367" s="12">
        <v>420</v>
      </c>
      <c r="B367" t="s">
        <v>1306</v>
      </c>
      <c r="C367" t="s">
        <v>1307</v>
      </c>
      <c r="D367" s="3">
        <f t="shared" si="34"/>
        <v>420</v>
      </c>
      <c r="G367" s="8" t="s">
        <v>1476</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WayshrineInfo'!$K$3:$N$9999,4,FALSE),"")))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constants'!$B$4:$C$1003,2,FALSE),"")</f>
        <v>Included in base game</v>
      </c>
      <c r="V367" s="33" t="s">
        <v>1542</v>
      </c>
      <c r="Y367" s="65"/>
      <c r="Z367" s="3" t="str">
        <f>IF(AND(G367&lt;&gt;"LIBSETS_SETTYPE_BATTLEGROUND",G367&lt;&gt;"LIBSETS_SETTYPE_SPECIAL"),
IF(AND(Y367&lt;&gt;"",ISNUMBER(Y367),NOT(ISNA(Y367))),Y367,
   IF(AND(L367&lt;&gt;"",ISNUMBER(L367),L367&gt;0,NOT(ISNA(L367))),VLOOKUP(L367,'ESO dumped WayshrineInfo'!$K$3:$L$9999,2,FALSE),"")
),"")</f>
        <v/>
      </c>
      <c r="AA367" t="str">
        <f>IF(AND(Z367&lt;&gt;"",ISNUMBER(Z367),NOT(ISNA(Z367))),VLOOKUP(Z367,'ESO zone constants'!$A$3:$D$9999,4,FALSE),"")</f>
        <v/>
      </c>
      <c r="AC367" s="43" t="str">
        <f>IF(AB367&lt;&gt;"",IF(AB367&lt;&gt;"LIBSETS_DROP_MECHANIC_MONSTER_NAME",VLOOKUP(AB367,'LibSets constants'!$I$4:$L$1003,3,FALSE),""),"")</f>
        <v/>
      </c>
      <c r="AD367" s="43" t="str">
        <f>IF(AB367&lt;&gt;"",IF(AB367&lt;&gt;"LIBSETS_DROP_MECHANIC_MONSTER_NAME",VLOOKUP(AB367,'LibSets constants'!$I$4:$L$1003,4,FALSE),""),"")</f>
        <v/>
      </c>
      <c r="AE367" s="43"/>
      <c r="AF367" s="3" t="str">
        <f>IF(AND(G367&lt;&gt;"LIBSETS_SETTYPE_BATTLEGROUND",G367&lt;&gt;"LIBSETS_SETTYPE_SPECIAL"),
IF(AND(AE367&lt;&gt;"",ISNUMBER(AE367),NOT(ISNA(AE367))),AE367,
   IF(AND(M367&lt;&gt;"",ISNUMBER(M367),M367&gt;0,NOT(ISNA(M367))),VLOOKUP(M367,'ESO dumped WayshrineInfo'!$K$3:$L$9999,2,FALSE),"")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5" t="s">
        <v>2672</v>
      </c>
      <c r="BA367" s="85"/>
      <c r="BB367" s="85"/>
      <c r="BC367" s="21" t="str">
        <f t="shared" si="35"/>
        <v>[420] = {wayshrines={-1,-1,-1,}, dlcId=DLC_BASE_GAME</v>
      </c>
      <c r="BD367" s="21" t="str">
        <f t="shared" si="36"/>
        <v>, zoneIds={181}, veteran=false</v>
      </c>
      <c r="BE367" s="21" t="str">
        <f t="shared" si="37"/>
        <v>, setType=LIBSETS_SETTYPE_CYRODIIL</v>
      </c>
      <c r="BF367" s="21" t="str">
        <f t="shared" si="39"/>
        <v>, dropMechanic={LIBSETS_DROP_MECHANIC_MAIL_PVP_REWARDS_FOR_THE_WORTHY}</v>
      </c>
      <c r="BG367" s="21" t="str">
        <f t="shared" si="38"/>
        <v>}, --Soldier of Anguish / Soldat der Pein   [Cyrodiil]</v>
      </c>
    </row>
    <row r="368" spans="1:59" x14ac:dyDescent="0.25">
      <c r="A368" s="12">
        <v>421</v>
      </c>
      <c r="B368" t="s">
        <v>1308</v>
      </c>
      <c r="C368" t="s">
        <v>1309</v>
      </c>
      <c r="D368" s="3">
        <f t="shared" si="34"/>
        <v>421</v>
      </c>
      <c r="G368" s="8" t="s">
        <v>1476</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WayshrineInfo'!$K$3:$N$9999,4,FALSE),"")))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constants'!$B$4:$C$1003,2,FALSE),"")</f>
        <v>Included in base game</v>
      </c>
      <c r="V368" s="33" t="s">
        <v>1542</v>
      </c>
      <c r="Y368" s="65"/>
      <c r="Z368" s="3" t="str">
        <f>IF(AND(G368&lt;&gt;"LIBSETS_SETTYPE_BATTLEGROUND",G368&lt;&gt;"LIBSETS_SETTYPE_SPECIAL"),
IF(AND(Y368&lt;&gt;"",ISNUMBER(Y368),NOT(ISNA(Y368))),Y368,
   IF(AND(L368&lt;&gt;"",ISNUMBER(L368),L368&gt;0,NOT(ISNA(L368))),VLOOKUP(L368,'ESO dumped WayshrineInfo'!$K$3:$L$9999,2,FALSE),"")
),"")</f>
        <v/>
      </c>
      <c r="AA368" t="str">
        <f>IF(AND(Z368&lt;&gt;"",ISNUMBER(Z368),NOT(ISNA(Z368))),VLOOKUP(Z368,'ESO zone constants'!$A$3:$D$9999,4,FALSE),"")</f>
        <v/>
      </c>
      <c r="AC368" s="43" t="str">
        <f>IF(AB368&lt;&gt;"",IF(AB368&lt;&gt;"LIBSETS_DROP_MECHANIC_MONSTER_NAME",VLOOKUP(AB368,'LibSets constants'!$I$4:$L$1003,3,FALSE),""),"")</f>
        <v/>
      </c>
      <c r="AD368" s="43" t="str">
        <f>IF(AB368&lt;&gt;"",IF(AB368&lt;&gt;"LIBSETS_DROP_MECHANIC_MONSTER_NAME",VLOOKUP(AB368,'LibSets constants'!$I$4:$L$1003,4,FALSE),""),"")</f>
        <v/>
      </c>
      <c r="AE368" s="43"/>
      <c r="AF368" s="3" t="str">
        <f>IF(AND(G368&lt;&gt;"LIBSETS_SETTYPE_BATTLEGROUND",G368&lt;&gt;"LIBSETS_SETTYPE_SPECIAL"),
IF(AND(AE368&lt;&gt;"",ISNUMBER(AE368),NOT(ISNA(AE368))),AE368,
   IF(AND(M368&lt;&gt;"",ISNUMBER(M368),M368&gt;0,NOT(ISNA(M368))),VLOOKUP(M368,'ESO dumped WayshrineInfo'!$K$3:$L$9999,2,FALSE),"")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5" t="s">
        <v>2672</v>
      </c>
      <c r="BA368" s="85"/>
      <c r="BB368" s="85"/>
      <c r="BC368" s="21" t="str">
        <f t="shared" si="35"/>
        <v>[421] = {wayshrines={-1,-1,-1,}, dlcId=DLC_BASE_GAME</v>
      </c>
      <c r="BD368" s="21" t="str">
        <f t="shared" si="36"/>
        <v>, zoneIds={181}, veteran=false</v>
      </c>
      <c r="BE368" s="21" t="str">
        <f t="shared" si="37"/>
        <v>, setType=LIBSETS_SETTYPE_CYRODIIL</v>
      </c>
      <c r="BF368" s="21" t="str">
        <f t="shared" si="39"/>
        <v>, dropMechanic={LIBSETS_DROP_MECHANIC_MAIL_PVP_REWARDS_FOR_THE_WORTHY}</v>
      </c>
      <c r="BG368" s="21" t="str">
        <f t="shared" si="38"/>
        <v>}, --Steadfast Hero / Standhafter Held   [Cyrodiil]</v>
      </c>
    </row>
    <row r="369" spans="1:59" x14ac:dyDescent="0.25">
      <c r="A369" s="12">
        <v>422</v>
      </c>
      <c r="B369" t="s">
        <v>1310</v>
      </c>
      <c r="C369" t="s">
        <v>1311</v>
      </c>
      <c r="D369" s="3">
        <f t="shared" si="34"/>
        <v>422</v>
      </c>
      <c r="E369" s="42"/>
      <c r="G369" s="8" t="s">
        <v>1476</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WayshrineInfo'!$K$3:$N$9999,4,FALSE),"")))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constants'!$B$4:$C$1003,2,FALSE),"")</f>
        <v>Included in base game</v>
      </c>
      <c r="V369" s="33" t="s">
        <v>1542</v>
      </c>
      <c r="Y369" s="65"/>
      <c r="Z369" s="3" t="str">
        <f>IF(AND(G369&lt;&gt;"LIBSETS_SETTYPE_BATTLEGROUND",G369&lt;&gt;"LIBSETS_SETTYPE_SPECIAL"),
IF(AND(Y369&lt;&gt;"",ISNUMBER(Y369),NOT(ISNA(Y369))),Y369,
   IF(AND(L369&lt;&gt;"",ISNUMBER(L369),L369&gt;0,NOT(ISNA(L369))),VLOOKUP(L369,'ESO dumped WayshrineInfo'!$K$3:$L$9999,2,FALSE),"")
),"")</f>
        <v/>
      </c>
      <c r="AA369" t="str">
        <f>IF(AND(Z369&lt;&gt;"",ISNUMBER(Z369),NOT(ISNA(Z369))),VLOOKUP(Z369,'ESO zone constants'!$A$3:$D$9999,4,FALSE),"")</f>
        <v/>
      </c>
      <c r="AC369" s="3" t="str">
        <f>IF(AB369&lt;&gt;"",IF(AB369&lt;&gt;"LIBSETS_DROP_MECHANIC_MONSTER_NAME",VLOOKUP(AB369,'LibSets constants'!$I$4:$L$1003,3,FALSE),""),"")</f>
        <v/>
      </c>
      <c r="AD369" s="3" t="str">
        <f>IF(AB369&lt;&gt;"",IF(AB369&lt;&gt;"LIBSETS_DROP_MECHANIC_MONSTER_NAME",VLOOKUP(AB369,'LibSets constants'!$I$4:$L$1003,4,FALSE),""),"")</f>
        <v/>
      </c>
      <c r="AF369" s="3" t="str">
        <f>IF(AND(G369&lt;&gt;"LIBSETS_SETTYPE_BATTLEGROUND",G369&lt;&gt;"LIBSETS_SETTYPE_SPECIAL"),
IF(AND(AE369&lt;&gt;"",ISNUMBER(AE369),NOT(ISNA(AE369))),AE369,
   IF(AND(M369&lt;&gt;"",ISNUMBER(M369),M369&gt;0,NOT(ISNA(M369))),VLOOKUP(M369,'ESO dumped WayshrineInfo'!$K$3:$L$9999,2,FALSE),"")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5" t="s">
        <v>2672</v>
      </c>
      <c r="BA369" s="85"/>
      <c r="BB369" s="85"/>
      <c r="BC369" s="21" t="str">
        <f t="shared" si="35"/>
        <v>[422] = {wayshrines={-1,-1,-1,}, dlcId=DLC_BASE_GAME</v>
      </c>
      <c r="BD369" s="21" t="str">
        <f t="shared" si="36"/>
        <v>, zoneIds={181}, veteran=false</v>
      </c>
      <c r="BE369" s="21" t="str">
        <f t="shared" si="37"/>
        <v>, setType=LIBSETS_SETTYPE_CYRODIIL</v>
      </c>
      <c r="BF369" s="21" t="str">
        <f t="shared" si="39"/>
        <v>, dropMechanic={LIBSETS_DROP_MECHANIC_MAIL_PVP_REWARDS_FOR_THE_WORTHY}</v>
      </c>
      <c r="BG369" s="21" t="str">
        <f t="shared" si="38"/>
        <v>}, --Battalion Defender / Bataillonsverteidiger   [Cyrodiil]</v>
      </c>
    </row>
    <row r="370" spans="1:59" x14ac:dyDescent="0.25">
      <c r="A370" s="12">
        <v>423</v>
      </c>
      <c r="B370" t="s">
        <v>1312</v>
      </c>
      <c r="C370" t="s">
        <v>1313</v>
      </c>
      <c r="D370" s="3">
        <f t="shared" si="34"/>
        <v>423</v>
      </c>
      <c r="G370" s="8" t="s">
        <v>1473</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WayshrineInfo'!$K$3:$N$9999,4,FALSE),"")))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constants'!$B$4:$C$1003,2,FALSE),"")</f>
        <v>Included in base game</v>
      </c>
      <c r="V370" s="33" t="s">
        <v>1557</v>
      </c>
      <c r="Y370" s="65"/>
      <c r="Z370" s="3">
        <f>IF(AND(G370&lt;&gt;"LIBSETS_SETTYPE_BATTLEGROUND",G370&lt;&gt;"LIBSETS_SETTYPE_SPECIAL"),
IF(AND(Y370&lt;&gt;"",ISNUMBER(Y370),NOT(ISNA(Y370))),Y370,
   IF(AND(L370&lt;&gt;"",ISNUMBER(L370),L370&gt;0,NOT(ISNA(L370))),VLOOKUP(L370,'ESO dumped WayshrineInfo'!$K$3:$L$9999,2,FALSE),"")
),"")</f>
        <v>726</v>
      </c>
      <c r="AA370" t="str">
        <f>IF(AND(Z370&lt;&gt;"",ISNUMBER(Z370),NOT(ISNA(Z370))),VLOOKUP(Z370,'ESO zone constants'!$A$3:$D$9999,4,FALSE),"")</f>
        <v>Murkmire</v>
      </c>
      <c r="AB370" s="33" t="s">
        <v>1557</v>
      </c>
      <c r="AC370" s="43" t="str">
        <f>IF(AB370&lt;&gt;"",IF(AB370&lt;&gt;"LIBSETS_DROP_MECHANIC_MONSTER_NAME",VLOOKUP(AB370,'LibSets constants'!$I$4:$L$1003,3,FALSE),""),"")</f>
        <v>Arena stage chest</v>
      </c>
      <c r="AD370" s="43" t="str">
        <f>IF(AB370&lt;&gt;"",IF(AB370&lt;&gt;"LIBSETS_DROP_MECHANIC_MONSTER_NAME",VLOOKUP(AB370,'LibSets constants'!$I$4:$L$1003,4,FALSE),""),"")</f>
        <v>Arena-Phasen Schatztruhe</v>
      </c>
      <c r="AE370" s="43"/>
      <c r="AF370" s="3">
        <f>IF(AND(G370&lt;&gt;"LIBSETS_SETTYPE_BATTLEGROUND",G370&lt;&gt;"LIBSETS_SETTYPE_SPECIAL"),
IF(AND(AE370&lt;&gt;"",ISNUMBER(AE370),NOT(ISNA(AE370))),AE370,
   IF(AND(M370&lt;&gt;"",ISNUMBER(M370),M370&gt;0,NOT(ISNA(M370))),VLOOKUP(M370,'ESO dumped WayshrineInfo'!$K$3:$L$9999,2,FALSE),"")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5" t="s">
        <v>2672</v>
      </c>
      <c r="BA370" s="85"/>
      <c r="BB370" s="85"/>
      <c r="BC370" s="21" t="str">
        <f t="shared" si="35"/>
        <v>[423] = {wayshrines={378,378,378,}, dlcId=DLC_BASE_GAME</v>
      </c>
      <c r="BD370" s="21" t="str">
        <f t="shared" si="36"/>
        <v>, zoneIds={1082,726,726}, veteran=true</v>
      </c>
      <c r="BE370" s="21" t="str">
        <f t="shared" si="37"/>
        <v>, setType=LIBSETS_SETTYPE_ARENA</v>
      </c>
      <c r="BF370" s="21" t="str">
        <f t="shared" si="39"/>
        <v>, dropMechanic={LIBSETS_DROP_MECHANIC_ARENA_STAGE_CHEST,LIBSETS_DROP_MECHANIC_ARENA_STAGE_CHEST}, dropMechanicDropLocationNames={['en']={'','Arena stage chest','','','','',},['de']={'','Arena-Phasen Schatztruhe','','','','',},}</v>
      </c>
      <c r="BG370" s="21" t="str">
        <f t="shared" si="38"/>
        <v>}, --Perfect Gallant Charge / Perfekter galanter Ansturm   [Blackrose Prison, Murkmire, Murkmire]</v>
      </c>
    </row>
    <row r="371" spans="1:59" x14ac:dyDescent="0.25">
      <c r="A371" s="12">
        <v>424</v>
      </c>
      <c r="B371" t="s">
        <v>1314</v>
      </c>
      <c r="C371" t="s">
        <v>1315</v>
      </c>
      <c r="D371" s="3">
        <f t="shared" si="34"/>
        <v>424</v>
      </c>
      <c r="G371" s="8" t="s">
        <v>1473</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WayshrineInfo'!$K$3:$N$9999,4,FALSE),"")))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constants'!$B$4:$C$1003,2,FALSE),"")</f>
        <v>Included in base game</v>
      </c>
      <c r="V371" s="33" t="s">
        <v>1557</v>
      </c>
      <c r="Y371" s="65"/>
      <c r="Z371" s="3">
        <f>IF(AND(G371&lt;&gt;"LIBSETS_SETTYPE_BATTLEGROUND",G371&lt;&gt;"LIBSETS_SETTYPE_SPECIAL"),
IF(AND(Y371&lt;&gt;"",ISNUMBER(Y371),NOT(ISNA(Y371))),Y371,
   IF(AND(L371&lt;&gt;"",ISNUMBER(L371),L371&gt;0,NOT(ISNA(L371))),VLOOKUP(L371,'ESO dumped WayshrineInfo'!$K$3:$L$9999,2,FALSE),"")
),"")</f>
        <v>726</v>
      </c>
      <c r="AA371" t="str">
        <f>IF(AND(Z371&lt;&gt;"",ISNUMBER(Z371),NOT(ISNA(Z371))),VLOOKUP(Z371,'ESO zone constants'!$A$3:$D$9999,4,FALSE),"")</f>
        <v>Murkmire</v>
      </c>
      <c r="AB371" s="33" t="s">
        <v>1557</v>
      </c>
      <c r="AC371" s="43" t="str">
        <f>IF(AB371&lt;&gt;"",IF(AB371&lt;&gt;"LIBSETS_DROP_MECHANIC_MONSTER_NAME",VLOOKUP(AB371,'LibSets constants'!$I$4:$L$1003,3,FALSE),""),"")</f>
        <v>Arena stage chest</v>
      </c>
      <c r="AD371" s="43" t="str">
        <f>IF(AB371&lt;&gt;"",IF(AB371&lt;&gt;"LIBSETS_DROP_MECHANIC_MONSTER_NAME",VLOOKUP(AB371,'LibSets constants'!$I$4:$L$1003,4,FALSE),""),"")</f>
        <v>Arena-Phasen Schatztruhe</v>
      </c>
      <c r="AE371" s="43"/>
      <c r="AF371" s="3">
        <f>IF(AND(G371&lt;&gt;"LIBSETS_SETTYPE_BATTLEGROUND",G371&lt;&gt;"LIBSETS_SETTYPE_SPECIAL"),
IF(AND(AE371&lt;&gt;"",ISNUMBER(AE371),NOT(ISNA(AE371))),AE371,
   IF(AND(M371&lt;&gt;"",ISNUMBER(M371),M371&gt;0,NOT(ISNA(M371))),VLOOKUP(M371,'ESO dumped WayshrineInfo'!$K$3:$L$9999,2,FALSE),"")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5" t="s">
        <v>2672</v>
      </c>
      <c r="BA371" s="85"/>
      <c r="BB371" s="85"/>
      <c r="BC371" s="21" t="str">
        <f t="shared" si="35"/>
        <v>[424] = {wayshrines={378,378,378,}, dlcId=DLC_BASE_GAME</v>
      </c>
      <c r="BD371" s="21" t="str">
        <f t="shared" si="36"/>
        <v>, zoneIds={1082,726,726}, veteran=true</v>
      </c>
      <c r="BE371" s="21" t="str">
        <f t="shared" si="37"/>
        <v>, setType=LIBSETS_SETTYPE_ARENA</v>
      </c>
      <c r="BF371" s="21" t="str">
        <f t="shared" si="39"/>
        <v>, dropMechanic={LIBSETS_DROP_MECHANIC_ARENA_STAGE_CHEST,LIBSETS_DROP_MECHANIC_ARENA_STAGE_CHEST}, dropMechanicDropLocationNames={['en']={'','Arena stage chest','','','','',},['de']={'','Arena-Phasen Schatztruhe','','','','',},}</v>
      </c>
      <c r="BG371" s="21" t="str">
        <f t="shared" si="38"/>
        <v>}, --Perfect Radial Uppercut / Perfekter Rundum-Aufwärtsschnitt   [Blackrose Prison, Murkmire, Murkmire]</v>
      </c>
    </row>
    <row r="372" spans="1:59" x14ac:dyDescent="0.25">
      <c r="A372" s="12">
        <v>425</v>
      </c>
      <c r="B372" t="s">
        <v>1316</v>
      </c>
      <c r="C372" t="s">
        <v>1317</v>
      </c>
      <c r="D372" s="3">
        <f t="shared" si="34"/>
        <v>425</v>
      </c>
      <c r="G372" s="8" t="s">
        <v>1473</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WayshrineInfo'!$K$3:$N$9999,4,FALSE),"")))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constants'!$B$4:$C$1003,2,FALSE),"")</f>
        <v>Included in base game</v>
      </c>
      <c r="V372" s="33" t="s">
        <v>1557</v>
      </c>
      <c r="Y372" s="65"/>
      <c r="Z372" s="3">
        <f>IF(AND(G372&lt;&gt;"LIBSETS_SETTYPE_BATTLEGROUND",G372&lt;&gt;"LIBSETS_SETTYPE_SPECIAL"),
IF(AND(Y372&lt;&gt;"",ISNUMBER(Y372),NOT(ISNA(Y372))),Y372,
   IF(AND(L372&lt;&gt;"",ISNUMBER(L372),L372&gt;0,NOT(ISNA(L372))),VLOOKUP(L372,'ESO dumped WayshrineInfo'!$K$3:$L$9999,2,FALSE),"")
),"")</f>
        <v>726</v>
      </c>
      <c r="AA372" t="str">
        <f>IF(AND(Z372&lt;&gt;"",ISNUMBER(Z372),NOT(ISNA(Z372))),VLOOKUP(Z372,'ESO zone constants'!$A$3:$D$9999,4,FALSE),"")</f>
        <v>Murkmire</v>
      </c>
      <c r="AB372" s="33" t="s">
        <v>1557</v>
      </c>
      <c r="AC372" s="43" t="str">
        <f>IF(AB372&lt;&gt;"",IF(AB372&lt;&gt;"LIBSETS_DROP_MECHANIC_MONSTER_NAME",VLOOKUP(AB372,'LibSets constants'!$I$4:$L$1003,3,FALSE),""),"")</f>
        <v>Arena stage chest</v>
      </c>
      <c r="AD372" s="43" t="str">
        <f>IF(AB372&lt;&gt;"",IF(AB372&lt;&gt;"LIBSETS_DROP_MECHANIC_MONSTER_NAME",VLOOKUP(AB372,'LibSets constants'!$I$4:$L$1003,4,FALSE),""),"")</f>
        <v>Arena-Phasen Schatztruhe</v>
      </c>
      <c r="AE372" s="43"/>
      <c r="AF372" s="3">
        <f>IF(AND(G372&lt;&gt;"LIBSETS_SETTYPE_BATTLEGROUND",G372&lt;&gt;"LIBSETS_SETTYPE_SPECIAL"),
IF(AND(AE372&lt;&gt;"",ISNUMBER(AE372),NOT(ISNA(AE372))),AE372,
   IF(AND(M372&lt;&gt;"",ISNUMBER(M372),M372&gt;0,NOT(ISNA(M372))),VLOOKUP(M372,'ESO dumped WayshrineInfo'!$K$3:$L$9999,2,FALSE),"")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5" t="s">
        <v>2672</v>
      </c>
      <c r="BA372" s="85"/>
      <c r="BB372" s="85"/>
      <c r="BC372" s="21" t="str">
        <f t="shared" si="35"/>
        <v>[425] = {wayshrines={378,378,378,}, dlcId=DLC_BASE_GAME</v>
      </c>
      <c r="BD372" s="21" t="str">
        <f t="shared" si="36"/>
        <v>, zoneIds={1082,726,726}, veteran=true</v>
      </c>
      <c r="BE372" s="21" t="str">
        <f t="shared" si="37"/>
        <v>, setType=LIBSETS_SETTYPE_ARENA</v>
      </c>
      <c r="BF372" s="21" t="str">
        <f t="shared" si="39"/>
        <v>, dropMechanic={LIBSETS_DROP_MECHANIC_ARENA_STAGE_CHEST,LIBSETS_DROP_MECHANIC_ARENA_STAGE_CHEST}, dropMechanicDropLocationNames={['en']={'','Arena stage chest','','','','',},['de']={'','Arena-Phasen Schatztruhe','','','','',},}</v>
      </c>
      <c r="BG372" s="21" t="str">
        <f t="shared" si="38"/>
        <v>}, --Perfect Spectral Cloak / Perfekter spektraler Mantel   [Blackrose Prison, Murkmire, Murkmire]</v>
      </c>
    </row>
    <row r="373" spans="1:59" x14ac:dyDescent="0.25">
      <c r="A373" s="12">
        <v>426</v>
      </c>
      <c r="B373" t="s">
        <v>1318</v>
      </c>
      <c r="C373" t="s">
        <v>1319</v>
      </c>
      <c r="D373" s="3">
        <f t="shared" si="34"/>
        <v>426</v>
      </c>
      <c r="G373" s="8" t="s">
        <v>1473</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WayshrineInfo'!$K$3:$N$9999,4,FALSE),"")))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constants'!$B$4:$C$1003,2,FALSE),"")</f>
        <v>Included in base game</v>
      </c>
      <c r="V373" s="33" t="s">
        <v>1557</v>
      </c>
      <c r="Y373" s="65"/>
      <c r="Z373" s="3">
        <f>IF(AND(G373&lt;&gt;"LIBSETS_SETTYPE_BATTLEGROUND",G373&lt;&gt;"LIBSETS_SETTYPE_SPECIAL"),
IF(AND(Y373&lt;&gt;"",ISNUMBER(Y373),NOT(ISNA(Y373))),Y373,
   IF(AND(L373&lt;&gt;"",ISNUMBER(L373),L373&gt;0,NOT(ISNA(L373))),VLOOKUP(L373,'ESO dumped WayshrineInfo'!$K$3:$L$9999,2,FALSE),"")
),"")</f>
        <v>726</v>
      </c>
      <c r="AA373" t="str">
        <f>IF(AND(Z373&lt;&gt;"",ISNUMBER(Z373),NOT(ISNA(Z373))),VLOOKUP(Z373,'ESO zone constants'!$A$3:$D$9999,4,FALSE),"")</f>
        <v>Murkmire</v>
      </c>
      <c r="AB373" s="33" t="s">
        <v>1557</v>
      </c>
      <c r="AC373" s="43" t="str">
        <f>IF(AB373&lt;&gt;"",IF(AB373&lt;&gt;"LIBSETS_DROP_MECHANIC_MONSTER_NAME",VLOOKUP(AB373,'LibSets constants'!$I$4:$L$1003,3,FALSE),""),"")</f>
        <v>Arena stage chest</v>
      </c>
      <c r="AD373" s="43" t="str">
        <f>IF(AB373&lt;&gt;"",IF(AB373&lt;&gt;"LIBSETS_DROP_MECHANIC_MONSTER_NAME",VLOOKUP(AB373,'LibSets constants'!$I$4:$L$1003,4,FALSE),""),"")</f>
        <v>Arena-Phasen Schatztruhe</v>
      </c>
      <c r="AE373" s="43"/>
      <c r="AF373" s="3">
        <f>IF(AND(G373&lt;&gt;"LIBSETS_SETTYPE_BATTLEGROUND",G373&lt;&gt;"LIBSETS_SETTYPE_SPECIAL"),
IF(AND(AE373&lt;&gt;"",ISNUMBER(AE373),NOT(ISNA(AE373))),AE373,
   IF(AND(M373&lt;&gt;"",ISNUMBER(M373),M373&gt;0,NOT(ISNA(M373))),VLOOKUP(M373,'ESO dumped WayshrineInfo'!$K$3:$L$9999,2,FALSE),"")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5" t="s">
        <v>2672</v>
      </c>
      <c r="BA373" s="85"/>
      <c r="BB373" s="85"/>
      <c r="BC373" s="21" t="str">
        <f t="shared" si="35"/>
        <v>[426] = {wayshrines={378,378,378,}, dlcId=DLC_BASE_GAME</v>
      </c>
      <c r="BD373" s="21" t="str">
        <f t="shared" si="36"/>
        <v>, zoneIds={1082,726,726}, veteran=true</v>
      </c>
      <c r="BE373" s="21" t="str">
        <f t="shared" si="37"/>
        <v>, setType=LIBSETS_SETTYPE_ARENA</v>
      </c>
      <c r="BF373" s="21" t="str">
        <f t="shared" si="39"/>
        <v>, dropMechanic={LIBSETS_DROP_MECHANIC_ARENA_STAGE_CHEST,LIBSETS_DROP_MECHANIC_ARENA_STAGE_CHEST}, dropMechanicDropLocationNames={['en']={'','Arena stage chest','','','','',},['de']={'','Arena-Phasen Schatztruhe','','','','',},}</v>
      </c>
      <c r="BG373" s="21" t="str">
        <f t="shared" si="38"/>
        <v>}, --Perfect Virulent Shot / Perfekter virulenter Schuss   [Blackrose Prison, Murkmire, Murkmire]</v>
      </c>
    </row>
    <row r="374" spans="1:59" x14ac:dyDescent="0.25">
      <c r="A374" s="12">
        <v>427</v>
      </c>
      <c r="B374" t="s">
        <v>1320</v>
      </c>
      <c r="C374" t="s">
        <v>1321</v>
      </c>
      <c r="D374" s="3">
        <f t="shared" si="34"/>
        <v>427</v>
      </c>
      <c r="G374" s="8" t="s">
        <v>1473</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WayshrineInfo'!$K$3:$N$9999,4,FALSE),"")))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constants'!$B$4:$C$1003,2,FALSE),"")</f>
        <v>Included in base game</v>
      </c>
      <c r="V374" s="33" t="s">
        <v>1557</v>
      </c>
      <c r="Y374" s="65"/>
      <c r="Z374" s="3">
        <f>IF(AND(G374&lt;&gt;"LIBSETS_SETTYPE_BATTLEGROUND",G374&lt;&gt;"LIBSETS_SETTYPE_SPECIAL"),
IF(AND(Y374&lt;&gt;"",ISNUMBER(Y374),NOT(ISNA(Y374))),Y374,
   IF(AND(L374&lt;&gt;"",ISNUMBER(L374),L374&gt;0,NOT(ISNA(L374))),VLOOKUP(L374,'ESO dumped WayshrineInfo'!$K$3:$L$9999,2,FALSE),"")
),"")</f>
        <v>726</v>
      </c>
      <c r="AA374" t="str">
        <f>IF(AND(Z374&lt;&gt;"",ISNUMBER(Z374),NOT(ISNA(Z374))),VLOOKUP(Z374,'ESO zone constants'!$A$3:$D$9999,4,FALSE),"")</f>
        <v>Murkmire</v>
      </c>
      <c r="AB374" s="33" t="s">
        <v>1557</v>
      </c>
      <c r="AC374" s="43" t="str">
        <f>IF(AB374&lt;&gt;"",IF(AB374&lt;&gt;"LIBSETS_DROP_MECHANIC_MONSTER_NAME",VLOOKUP(AB374,'LibSets constants'!$I$4:$L$1003,3,FALSE),""),"")</f>
        <v>Arena stage chest</v>
      </c>
      <c r="AD374" s="43" t="str">
        <f>IF(AB374&lt;&gt;"",IF(AB374&lt;&gt;"LIBSETS_DROP_MECHANIC_MONSTER_NAME",VLOOKUP(AB374,'LibSets constants'!$I$4:$L$1003,4,FALSE),""),"")</f>
        <v>Arena-Phasen Schatztruhe</v>
      </c>
      <c r="AE374" s="43"/>
      <c r="AF374" s="3">
        <f>IF(AND(G374&lt;&gt;"LIBSETS_SETTYPE_BATTLEGROUND",G374&lt;&gt;"LIBSETS_SETTYPE_SPECIAL"),
IF(AND(AE374&lt;&gt;"",ISNUMBER(AE374),NOT(ISNA(AE374))),AE374,
   IF(AND(M374&lt;&gt;"",ISNUMBER(M374),M374&gt;0,NOT(ISNA(M374))),VLOOKUP(M374,'ESO dumped WayshrineInfo'!$K$3:$L$9999,2,FALSE),"")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5" t="s">
        <v>2672</v>
      </c>
      <c r="BA374" s="85"/>
      <c r="BB374" s="85"/>
      <c r="BC374" s="21" t="str">
        <f t="shared" si="35"/>
        <v>[427] = {wayshrines={378,378,378,}, dlcId=DLC_BASE_GAME</v>
      </c>
      <c r="BD374" s="21" t="str">
        <f t="shared" si="36"/>
        <v>, zoneIds={1082,726,726}, veteran=true</v>
      </c>
      <c r="BE374" s="21" t="str">
        <f t="shared" si="37"/>
        <v>, setType=LIBSETS_SETTYPE_ARENA</v>
      </c>
      <c r="BF374" s="21" t="str">
        <f t="shared" si="39"/>
        <v>, dropMechanic={LIBSETS_DROP_MECHANIC_ARENA_STAGE_CHEST,LIBSETS_DROP_MECHANIC_ARENA_STAGE_CHEST}, dropMechanicDropLocationNames={['en']={'','Arena stage chest','','','','',},['de']={'','Arena-Phasen Schatztruhe','','','','',},}</v>
      </c>
      <c r="BG374" s="21" t="str">
        <f t="shared" si="38"/>
        <v>}, --Perfect Wild Impulse / Perfekter wilder Impuls   [Blackrose Prison, Murkmire, Murkmire]</v>
      </c>
    </row>
    <row r="375" spans="1:59" x14ac:dyDescent="0.25">
      <c r="A375" s="12">
        <v>428</v>
      </c>
      <c r="B375" t="s">
        <v>1322</v>
      </c>
      <c r="C375" t="s">
        <v>2641</v>
      </c>
      <c r="D375" s="3">
        <f t="shared" si="34"/>
        <v>428</v>
      </c>
      <c r="G375" s="8" t="s">
        <v>1473</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WayshrineInfo'!$K$3:$N$9999,4,FALSE),"")))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constants'!$B$4:$C$1003,2,FALSE),"")</f>
        <v>Included in base game</v>
      </c>
      <c r="V375" s="33" t="s">
        <v>1557</v>
      </c>
      <c r="Y375" s="65"/>
      <c r="Z375" s="3">
        <f>IF(AND(G375&lt;&gt;"LIBSETS_SETTYPE_BATTLEGROUND",G375&lt;&gt;"LIBSETS_SETTYPE_SPECIAL"),
IF(AND(Y375&lt;&gt;"",ISNUMBER(Y375),NOT(ISNA(Y375))),Y375,
   IF(AND(L375&lt;&gt;"",ISNUMBER(L375),L375&gt;0,NOT(ISNA(L375))),VLOOKUP(L375,'ESO dumped WayshrineInfo'!$K$3:$L$9999,2,FALSE),"")
),"")</f>
        <v>726</v>
      </c>
      <c r="AA375" t="str">
        <f>IF(AND(Z375&lt;&gt;"",ISNUMBER(Z375),NOT(ISNA(Z375))),VLOOKUP(Z375,'ESO zone constants'!$A$3:$D$9999,4,FALSE),"")</f>
        <v>Murkmire</v>
      </c>
      <c r="AB375" s="33" t="s">
        <v>1557</v>
      </c>
      <c r="AC375" s="43" t="str">
        <f>IF(AB375&lt;&gt;"",IF(AB375&lt;&gt;"LIBSETS_DROP_MECHANIC_MONSTER_NAME",VLOOKUP(AB375,'LibSets constants'!$I$4:$L$1003,3,FALSE),""),"")</f>
        <v>Arena stage chest</v>
      </c>
      <c r="AD375" s="43" t="str">
        <f>IF(AB375&lt;&gt;"",IF(AB375&lt;&gt;"LIBSETS_DROP_MECHANIC_MONSTER_NAME",VLOOKUP(AB375,'LibSets constants'!$I$4:$L$1003,4,FALSE),""),"")</f>
        <v>Arena-Phasen Schatztruhe</v>
      </c>
      <c r="AE375" s="43"/>
      <c r="AF375" s="3">
        <f>IF(AND(G375&lt;&gt;"LIBSETS_SETTYPE_BATTLEGROUND",G375&lt;&gt;"LIBSETS_SETTYPE_SPECIAL"),
IF(AND(AE375&lt;&gt;"",ISNUMBER(AE375),NOT(ISNA(AE375))),AE375,
   IF(AND(M375&lt;&gt;"",ISNUMBER(M375),M375&gt;0,NOT(ISNA(M375))),VLOOKUP(M375,'ESO dumped WayshrineInfo'!$K$3:$L$9999,2,FALSE),"")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5" t="s">
        <v>2672</v>
      </c>
      <c r="BA375" s="85"/>
      <c r="BB375" s="85"/>
      <c r="BC375" s="21" t="str">
        <f t="shared" si="35"/>
        <v>[428] = {wayshrines={378,378,378,}, dlcId=DLC_BASE_GAME</v>
      </c>
      <c r="BD375" s="21" t="str">
        <f t="shared" si="36"/>
        <v>, zoneIds={1082,726,726}, veteran=true</v>
      </c>
      <c r="BE375" s="21" t="str">
        <f t="shared" si="37"/>
        <v>, setType=LIBSETS_SETTYPE_ARENA</v>
      </c>
      <c r="BF375" s="21" t="str">
        <f t="shared" si="39"/>
        <v>, dropMechanic={LIBSETS_DROP_MECHANIC_ARENA_STAGE_CHEST,LIBSETS_DROP_MECHANIC_ARENA_STAGE_CHEST}, dropMechanicDropLocationNames={['en']={'','Arena stage chest','','','','',},['de']={'','Arena-Phasen Schatztruhe','','','','',},}</v>
      </c>
      <c r="BG375" s="21" t="str">
        <f t="shared" si="38"/>
        <v>}, --Perfect Mender\'s Ward / Perfekter Schutz des Pflegers   [Blackrose Prison, Murkmire, Murkmire]</v>
      </c>
    </row>
    <row r="376" spans="1:59" x14ac:dyDescent="0.25">
      <c r="A376" s="12">
        <v>429</v>
      </c>
      <c r="B376" t="s">
        <v>1323</v>
      </c>
      <c r="C376" t="s">
        <v>1324</v>
      </c>
      <c r="D376" s="3">
        <f t="shared" si="34"/>
        <v>429</v>
      </c>
      <c r="G376" s="8" t="s">
        <v>1478</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WayshrineInfo'!$K$3:$N$9999,4,FALSE),"")))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constants'!$B$4:$C$1003,2,FALSE),"")</f>
        <v>Wrathstone</v>
      </c>
      <c r="V376" s="33" t="s">
        <v>3369</v>
      </c>
      <c r="Y376" s="65"/>
      <c r="Z376" s="3">
        <f>IF(AND(G376&lt;&gt;"LIBSETS_SETTYPE_BATTLEGROUND",G376&lt;&gt;"LIBSETS_SETTYPE_SPECIAL"),
IF(AND(Y376&lt;&gt;"",ISNUMBER(Y376),NOT(ISNA(Y376))),Y376,
   IF(AND(L376&lt;&gt;"",ISNUMBER(L376),L376&gt;0,NOT(ISNA(L376))),VLOOKUP(L376,'ESO dumped WayshrineInfo'!$K$3:$L$9999,2,FALSE),"")
),"")</f>
        <v>101</v>
      </c>
      <c r="AA376" t="str">
        <f>IF(AND(Z376&lt;&gt;"",ISNUMBER(Z376),NOT(ISNA(Z376))),VLOOKUP(Z376,'ESO zone constants'!$A$3:$D$9999,4,FALSE),"")</f>
        <v>Eastmarch</v>
      </c>
      <c r="AB376" s="33" t="s">
        <v>3369</v>
      </c>
      <c r="AC376" s="40"/>
      <c r="AD376" s="40"/>
      <c r="AE376" s="40"/>
      <c r="AF376" s="3">
        <f>IF(AND(G376&lt;&gt;"LIBSETS_SETTYPE_BATTLEGROUND",G376&lt;&gt;"LIBSETS_SETTYPE_SPECIAL"),
IF(AND(AE376&lt;&gt;"",ISNUMBER(AE376),NOT(ISNA(AE376))),AE376,
   IF(AND(M376&lt;&gt;"",ISNUMBER(M376),M376&gt;0,NOT(ISNA(M376))),VLOOKUP(M376,'ESO dumped WayshrineInfo'!$K$3:$L$9999,2,FALSE),"")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5" t="s">
        <v>2672</v>
      </c>
      <c r="BA376" s="85"/>
      <c r="BB376" s="85"/>
      <c r="BC376" s="21" t="str">
        <f t="shared" si="35"/>
        <v>[429] = {wayshrines={389,389,389,}, dlcId=DLC_WRATHSTONE</v>
      </c>
      <c r="BD376" s="21" t="str">
        <f t="shared" si="36"/>
        <v>, zoneIds={1080,101,101}, veteran=false</v>
      </c>
      <c r="BE376" s="21" t="str">
        <f t="shared" si="37"/>
        <v>, setType=LIBSETS_SETTYPE_DUNGEON</v>
      </c>
      <c r="BF376" s="21" t="str">
        <f t="shared" si="39"/>
        <v>, dropMechanic={LIBSETS_DROP_MECHANIC_GROUP_DUNGEON_BOSS,LIBSETS_DROP_MECHANIC_GROUP_DUNGEON_BOSS}</v>
      </c>
      <c r="BG376" s="21" t="str">
        <f t="shared" si="38"/>
        <v>}, --Mighty Glacier / Mächtiger Gletscher   [Frostvault, Eastmarch, Eastmarch]</v>
      </c>
    </row>
    <row r="377" spans="1:59" x14ac:dyDescent="0.25">
      <c r="A377" s="12">
        <v>430</v>
      </c>
      <c r="B377" t="s">
        <v>1325</v>
      </c>
      <c r="C377" t="s">
        <v>2642</v>
      </c>
      <c r="D377" s="3">
        <f t="shared" si="34"/>
        <v>430</v>
      </c>
      <c r="G377" s="8" t="s">
        <v>1478</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WayshrineInfo'!$K$3:$N$9999,4,FALSE),"")))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constants'!$B$4:$C$1003,2,FALSE),"")</f>
        <v>Wrathstone</v>
      </c>
      <c r="V377" s="33" t="s">
        <v>3369</v>
      </c>
      <c r="Y377" s="65"/>
      <c r="Z377" s="3">
        <f>IF(AND(G377&lt;&gt;"LIBSETS_SETTYPE_BATTLEGROUND",G377&lt;&gt;"LIBSETS_SETTYPE_SPECIAL"),
IF(AND(Y377&lt;&gt;"",ISNUMBER(Y377),NOT(ISNA(Y377))),Y377,
   IF(AND(L377&lt;&gt;"",ISNUMBER(L377),L377&gt;0,NOT(ISNA(L377))),VLOOKUP(L377,'ESO dumped WayshrineInfo'!$K$3:$L$9999,2,FALSE),"")
),"")</f>
        <v>101</v>
      </c>
      <c r="AA377" t="str">
        <f>IF(AND(Z377&lt;&gt;"",ISNUMBER(Z377),NOT(ISNA(Z377))),VLOOKUP(Z377,'ESO zone constants'!$A$3:$D$9999,4,FALSE),"")</f>
        <v>Eastmarch</v>
      </c>
      <c r="AB377" s="33" t="s">
        <v>3369</v>
      </c>
      <c r="AC377" s="40"/>
      <c r="AD377" s="40"/>
      <c r="AE377" s="40"/>
      <c r="AF377" s="3">
        <f>IF(AND(G377&lt;&gt;"LIBSETS_SETTYPE_BATTLEGROUND",G377&lt;&gt;"LIBSETS_SETTYPE_SPECIAL"),
IF(AND(AE377&lt;&gt;"",ISNUMBER(AE377),NOT(ISNA(AE377))),AE377,
   IF(AND(M377&lt;&gt;"",ISNUMBER(M377),M377&gt;0,NOT(ISNA(M377))),VLOOKUP(M377,'ESO dumped WayshrineInfo'!$K$3:$L$9999,2,FALSE),"")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5" t="s">
        <v>2672</v>
      </c>
      <c r="BA377" s="85"/>
      <c r="BB377" s="85"/>
      <c r="BC377" s="21" t="str">
        <f t="shared" si="35"/>
        <v>[430] = {wayshrines={389,389,389,}, dlcId=DLC_WRATHSTONE</v>
      </c>
      <c r="BD377" s="21" t="str">
        <f t="shared" si="36"/>
        <v>, zoneIds={1080,101,101}, veteran=false</v>
      </c>
      <c r="BE377" s="21" t="str">
        <f t="shared" si="37"/>
        <v>, setType=LIBSETS_SETTYPE_DUNGEON</v>
      </c>
      <c r="BF377" s="21" t="str">
        <f t="shared" si="39"/>
        <v>, dropMechanic={LIBSETS_DROP_MECHANIC_GROUP_DUNGEON_BOSS,LIBSETS_DROP_MECHANIC_GROUP_DUNGEON_BOSS}</v>
      </c>
      <c r="BG377" s="21" t="str">
        <f t="shared" si="38"/>
        <v>}, --Tzogvin\'s Warband / Tzogvins Kriegstrupp   [Frostvault, Eastmarch, Eastmarch]</v>
      </c>
    </row>
    <row r="378" spans="1:59" x14ac:dyDescent="0.25">
      <c r="A378" s="12">
        <v>431</v>
      </c>
      <c r="B378" t="s">
        <v>1326</v>
      </c>
      <c r="C378" t="s">
        <v>1327</v>
      </c>
      <c r="D378" s="3">
        <f t="shared" si="34"/>
        <v>431</v>
      </c>
      <c r="G378" s="8" t="s">
        <v>1478</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WayshrineInfo'!$K$3:$N$9999,4,FALSE),"")))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constants'!$B$4:$C$1003,2,FALSE),"")</f>
        <v>Wrathstone</v>
      </c>
      <c r="V378" s="33" t="s">
        <v>3369</v>
      </c>
      <c r="Y378" s="65"/>
      <c r="Z378" s="3">
        <f>IF(AND(G378&lt;&gt;"LIBSETS_SETTYPE_BATTLEGROUND",G378&lt;&gt;"LIBSETS_SETTYPE_SPECIAL"),
IF(AND(Y378&lt;&gt;"",ISNUMBER(Y378),NOT(ISNA(Y378))),Y378,
   IF(AND(L378&lt;&gt;"",ISNUMBER(L378),L378&gt;0,NOT(ISNA(L378))),VLOOKUP(L378,'ESO dumped WayshrineInfo'!$K$3:$L$9999,2,FALSE),"")
),"")</f>
        <v>101</v>
      </c>
      <c r="AA378" t="str">
        <f>IF(AND(Z378&lt;&gt;"",ISNUMBER(Z378),NOT(ISNA(Z378))),VLOOKUP(Z378,'ESO zone constants'!$A$3:$D$9999,4,FALSE),"")</f>
        <v>Eastmarch</v>
      </c>
      <c r="AB378" s="33" t="s">
        <v>3369</v>
      </c>
      <c r="AC378" s="40"/>
      <c r="AD378" s="40"/>
      <c r="AE378" s="40"/>
      <c r="AF378" s="3">
        <f>IF(AND(G378&lt;&gt;"LIBSETS_SETTYPE_BATTLEGROUND",G378&lt;&gt;"LIBSETS_SETTYPE_SPECIAL"),
IF(AND(AE378&lt;&gt;"",ISNUMBER(AE378),NOT(ISNA(AE378))),AE378,
   IF(AND(M378&lt;&gt;"",ISNUMBER(M378),M378&gt;0,NOT(ISNA(M378))),VLOOKUP(M378,'ESO dumped WayshrineInfo'!$K$3:$L$9999,2,FALSE),"")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5" t="s">
        <v>2672</v>
      </c>
      <c r="BA378" s="85"/>
      <c r="BB378" s="85"/>
      <c r="BC378" s="21" t="str">
        <f t="shared" si="35"/>
        <v>[431] = {wayshrines={389,389,389,}, dlcId=DLC_WRATHSTONE</v>
      </c>
      <c r="BD378" s="21" t="str">
        <f t="shared" si="36"/>
        <v>, zoneIds={1080,101,101}, veteran=false</v>
      </c>
      <c r="BE378" s="21" t="str">
        <f t="shared" si="37"/>
        <v>, setType=LIBSETS_SETTYPE_DUNGEON</v>
      </c>
      <c r="BF378" s="21" t="str">
        <f t="shared" si="39"/>
        <v>, dropMechanic={LIBSETS_DROP_MECHANIC_GROUP_DUNGEON_BOSS,LIBSETS_DROP_MECHANIC_GROUP_DUNGEON_BOSS}</v>
      </c>
      <c r="BG378" s="21" t="str">
        <f t="shared" si="38"/>
        <v>}, --Icy Conjuror / Eisiger Anrufer   [Frostvault, Eastmarch, Eastmarch]</v>
      </c>
    </row>
    <row r="379" spans="1:59" x14ac:dyDescent="0.25">
      <c r="A379" s="5">
        <v>432</v>
      </c>
      <c r="B379" t="s">
        <v>1328</v>
      </c>
      <c r="C379" t="s">
        <v>25</v>
      </c>
      <c r="D379" s="3">
        <f t="shared" si="34"/>
        <v>432</v>
      </c>
      <c r="G379" s="8" t="s">
        <v>1480</v>
      </c>
      <c r="H379" s="95">
        <v>3</v>
      </c>
      <c r="I379" t="s">
        <v>1467</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WayshrineInfo'!$K$3:$N$9999,4,FALSE),"")))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constants'!$B$4:$C$1003,2,FALSE),"")</f>
        <v>Wrathstone</v>
      </c>
      <c r="V379" s="33" t="s">
        <v>1545</v>
      </c>
      <c r="W379" s="3" t="s">
        <v>1556</v>
      </c>
      <c r="X379" s="3" t="s">
        <v>1645</v>
      </c>
      <c r="Y379" s="65"/>
      <c r="Z379" s="3">
        <f>IF(AND(G379&lt;&gt;"LIBSETS_SETTYPE_BATTLEGROUND",G379&lt;&gt;"LIBSETS_SETTYPE_SPECIAL"),
IF(AND(Y379&lt;&gt;"",ISNUMBER(Y379),NOT(ISNA(Y379))),Y379,
   IF(AND(L379&lt;&gt;"",ISNUMBER(L379),L379&gt;0,NOT(ISNA(L379))),VLOOKUP(L379,'ESO dumped WayshrineInfo'!$K$3:$L$9999,2,FALSE),"")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WayshrineInfo'!$K$3:$L$9999,2,FALSE),"")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5" t="s">
        <v>2672</v>
      </c>
      <c r="BA379" s="85"/>
      <c r="BB379" s="85"/>
      <c r="BC379" s="21" t="str">
        <f t="shared" si="35"/>
        <v>[432] = {wayshrines={389,389,389,}, dlcId=DLC_WRATHSTONE</v>
      </c>
      <c r="BD379" s="21" t="str">
        <f t="shared" si="36"/>
        <v>, zoneIds={1080,101,101}, veteran={[EQUIP_TYPE_HEAD]=true, [EQUIP_TYPE_SHOULDERS]=false}</v>
      </c>
      <c r="BE379" s="21" t="str">
        <f t="shared" si="37"/>
        <v>, setType=LIBSETS_SETTYPE_MONSTER, undauntedChestId=3</v>
      </c>
      <c r="BF379" s="21" t="str">
        <f t="shared" si="39"/>
        <v>, dropMechanic={LIBSETS_DROP_MECHANIC_MONSTER_NAME}, dropMechanicDropLocationNames={['en']={'The Stonekeeper','','','','','',},['de']={'Der Steinwahrer','','','','','',},}</v>
      </c>
      <c r="BG379" s="21" t="str">
        <f t="shared" si="38"/>
        <v>}, --Stonekeeper / Steinwahrer   [Frostvault, Eastmarch, Eastmarch]</v>
      </c>
    </row>
    <row r="380" spans="1:59" x14ac:dyDescent="0.25">
      <c r="A380" s="12">
        <v>433</v>
      </c>
      <c r="B380" t="s">
        <v>1329</v>
      </c>
      <c r="C380" t="s">
        <v>1330</v>
      </c>
      <c r="D380" s="3">
        <f t="shared" si="34"/>
        <v>433</v>
      </c>
      <c r="G380" s="8" t="s">
        <v>1478</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WayshrineInfo'!$K$3:$N$9999,4,FALSE),"")))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constants'!$B$4:$C$1003,2,FALSE),"")</f>
        <v>Wrathstone</v>
      </c>
      <c r="V380" s="33" t="s">
        <v>3369</v>
      </c>
      <c r="Y380" s="65"/>
      <c r="Z380" s="3">
        <f>IF(AND(G380&lt;&gt;"LIBSETS_SETTYPE_BATTLEGROUND",G380&lt;&gt;"LIBSETS_SETTYPE_SPECIAL"),
IF(AND(Y380&lt;&gt;"",ISNUMBER(Y380),NOT(ISNA(Y380))),Y380,
   IF(AND(L380&lt;&gt;"",ISNUMBER(L380),L380&gt;0,NOT(ISNA(L380))),VLOOKUP(L380,'ESO dumped WayshrineInfo'!$K$3:$L$9999,2,FALSE),"")
),"")</f>
        <v>823</v>
      </c>
      <c r="AA380" t="str">
        <f>IF(AND(Z380&lt;&gt;"",ISNUMBER(Z380),NOT(ISNA(Z380))),VLOOKUP(Z380,'ESO zone constants'!$A$3:$D$9999,4,FALSE),"")</f>
        <v>Gold Coast</v>
      </c>
      <c r="AB380" s="33" t="s">
        <v>3369</v>
      </c>
      <c r="AC380" s="40"/>
      <c r="AD380" s="40"/>
      <c r="AE380" s="40"/>
      <c r="AF380" s="3">
        <f>IF(AND(G380&lt;&gt;"LIBSETS_SETTYPE_BATTLEGROUND",G380&lt;&gt;"LIBSETS_SETTYPE_SPECIAL"),
IF(AND(AE380&lt;&gt;"",ISNUMBER(AE380),NOT(ISNA(AE380))),AE380,
   IF(AND(M380&lt;&gt;"",ISNUMBER(M380),M380&gt;0,NOT(ISNA(M380))),VLOOKUP(M380,'ESO dumped WayshrineInfo'!$K$3:$L$9999,2,FALSE),"")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5" t="s">
        <v>2672</v>
      </c>
      <c r="BA380" s="85"/>
      <c r="BB380" s="85"/>
      <c r="BC380" s="21" t="str">
        <f t="shared" si="35"/>
        <v>[433] = {wayshrines={390,390,390,}, dlcId=DLC_WRATHSTONE</v>
      </c>
      <c r="BD380" s="21" t="str">
        <f t="shared" si="36"/>
        <v>, zoneIds={1081,823,823}, veteran=false</v>
      </c>
      <c r="BE380" s="21" t="str">
        <f t="shared" si="37"/>
        <v>, setType=LIBSETS_SETTYPE_DUNGEON</v>
      </c>
      <c r="BF380" s="21" t="str">
        <f t="shared" si="39"/>
        <v>, dropMechanic={LIBSETS_DROP_MECHANIC_GROUP_DUNGEON_BOSS,LIBSETS_DROP_MECHANIC_GROUP_DUNGEON_BOSS}</v>
      </c>
      <c r="BG380" s="21" t="str">
        <f t="shared" si="38"/>
        <v>}, --Frozen Watcher / Gefrorener Beobachter   [Depths of Malatar, Gold Coast, Gold Coast]</v>
      </c>
    </row>
    <row r="381" spans="1:59" x14ac:dyDescent="0.25">
      <c r="A381" s="12">
        <v>434</v>
      </c>
      <c r="B381" t="s">
        <v>1331</v>
      </c>
      <c r="C381" t="s">
        <v>1332</v>
      </c>
      <c r="D381" s="3">
        <f t="shared" si="34"/>
        <v>434</v>
      </c>
      <c r="G381" s="8" t="s">
        <v>1478</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WayshrineInfo'!$K$3:$N$9999,4,FALSE),"")))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constants'!$B$4:$C$1003,2,FALSE),"")</f>
        <v>Wrathstone</v>
      </c>
      <c r="V381" s="33" t="s">
        <v>3369</v>
      </c>
      <c r="Y381" s="65"/>
      <c r="Z381" s="3">
        <f>IF(AND(G381&lt;&gt;"LIBSETS_SETTYPE_BATTLEGROUND",G381&lt;&gt;"LIBSETS_SETTYPE_SPECIAL"),
IF(AND(Y381&lt;&gt;"",ISNUMBER(Y381),NOT(ISNA(Y381))),Y381,
   IF(AND(L381&lt;&gt;"",ISNUMBER(L381),L381&gt;0,NOT(ISNA(L381))),VLOOKUP(L381,'ESO dumped WayshrineInfo'!$K$3:$L$9999,2,FALSE),"")
),"")</f>
        <v>823</v>
      </c>
      <c r="AA381" t="str">
        <f>IF(AND(Z381&lt;&gt;"",ISNUMBER(Z381),NOT(ISNA(Z381))),VLOOKUP(Z381,'ESO zone constants'!$A$3:$D$9999,4,FALSE),"")</f>
        <v>Gold Coast</v>
      </c>
      <c r="AB381" s="33" t="s">
        <v>3369</v>
      </c>
      <c r="AC381" s="40"/>
      <c r="AD381" s="40"/>
      <c r="AE381" s="40"/>
      <c r="AF381" s="3">
        <f>IF(AND(G381&lt;&gt;"LIBSETS_SETTYPE_BATTLEGROUND",G381&lt;&gt;"LIBSETS_SETTYPE_SPECIAL"),
IF(AND(AE381&lt;&gt;"",ISNUMBER(AE381),NOT(ISNA(AE381))),AE381,
   IF(AND(M381&lt;&gt;"",ISNUMBER(M381),M381&gt;0,NOT(ISNA(M381))),VLOOKUP(M381,'ESO dumped WayshrineInfo'!$K$3:$L$9999,2,FALSE),"")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5" t="s">
        <v>2672</v>
      </c>
      <c r="BA381" s="85"/>
      <c r="BB381" s="85"/>
      <c r="BC381" s="21" t="str">
        <f t="shared" si="35"/>
        <v>[434] = {wayshrines={390,390,390,}, dlcId=DLC_WRATHSTONE</v>
      </c>
      <c r="BD381" s="21" t="str">
        <f t="shared" si="36"/>
        <v>, zoneIds={1081,823,823}, veteran=false</v>
      </c>
      <c r="BE381" s="21" t="str">
        <f t="shared" si="37"/>
        <v>, setType=LIBSETS_SETTYPE_DUNGEON</v>
      </c>
      <c r="BF381" s="21" t="str">
        <f t="shared" si="39"/>
        <v>, dropMechanic={LIBSETS_DROP_MECHANIC_GROUP_DUNGEON_BOSS,LIBSETS_DROP_MECHANIC_GROUP_DUNGEON_BOSS}</v>
      </c>
      <c r="BG381" s="21" t="str">
        <f t="shared" si="38"/>
        <v>}, --Scavenging Demise / Ausbeutender Niedergang   [Depths of Malatar, Gold Coast, Gold Coast]</v>
      </c>
    </row>
    <row r="382" spans="1:59" x14ac:dyDescent="0.25">
      <c r="A382" s="12">
        <v>435</v>
      </c>
      <c r="B382" t="s">
        <v>1333</v>
      </c>
      <c r="C382" t="s">
        <v>2643</v>
      </c>
      <c r="D382" s="3">
        <f t="shared" si="34"/>
        <v>435</v>
      </c>
      <c r="G382" s="8" t="s">
        <v>1478</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WayshrineInfo'!$K$3:$N$9999,4,FALSE),"")))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constants'!$B$4:$C$1003,2,FALSE),"")</f>
        <v>Wrathstone</v>
      </c>
      <c r="V382" s="33" t="s">
        <v>3369</v>
      </c>
      <c r="Y382" s="65"/>
      <c r="Z382" s="3">
        <f>IF(AND(G382&lt;&gt;"LIBSETS_SETTYPE_BATTLEGROUND",G382&lt;&gt;"LIBSETS_SETTYPE_SPECIAL"),
IF(AND(Y382&lt;&gt;"",ISNUMBER(Y382),NOT(ISNA(Y382))),Y382,
   IF(AND(L382&lt;&gt;"",ISNUMBER(L382),L382&gt;0,NOT(ISNA(L382))),VLOOKUP(L382,'ESO dumped WayshrineInfo'!$K$3:$L$9999,2,FALSE),"")
),"")</f>
        <v>823</v>
      </c>
      <c r="AA382" t="str">
        <f>IF(AND(Z382&lt;&gt;"",ISNUMBER(Z382),NOT(ISNA(Z382))),VLOOKUP(Z382,'ESO zone constants'!$A$3:$D$9999,4,FALSE),"")</f>
        <v>Gold Coast</v>
      </c>
      <c r="AB382" s="33" t="s">
        <v>3369</v>
      </c>
      <c r="AC382" s="40"/>
      <c r="AD382" s="40"/>
      <c r="AE382" s="40"/>
      <c r="AF382" s="3">
        <f>IF(AND(G382&lt;&gt;"LIBSETS_SETTYPE_BATTLEGROUND",G382&lt;&gt;"LIBSETS_SETTYPE_SPECIAL"),
IF(AND(AE382&lt;&gt;"",ISNUMBER(AE382),NOT(ISNA(AE382))),AE382,
   IF(AND(M382&lt;&gt;"",ISNUMBER(M382),M382&gt;0,NOT(ISNA(M382))),VLOOKUP(M382,'ESO dumped WayshrineInfo'!$K$3:$L$9999,2,FALSE),"")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5" t="s">
        <v>2672</v>
      </c>
      <c r="BA382" s="85"/>
      <c r="BB382" s="85"/>
      <c r="BC382" s="21" t="str">
        <f t="shared" si="35"/>
        <v>[435] = {wayshrines={390,390,390,}, dlcId=DLC_WRATHSTONE</v>
      </c>
      <c r="BD382" s="21" t="str">
        <f t="shared" si="36"/>
        <v>, zoneIds={1081,823,823}, veteran=false</v>
      </c>
      <c r="BE382" s="21" t="str">
        <f t="shared" si="37"/>
        <v>, setType=LIBSETS_SETTYPE_DUNGEON</v>
      </c>
      <c r="BF382" s="21" t="str">
        <f t="shared" si="39"/>
        <v>, dropMechanic={LIBSETS_DROP_MECHANIC_GROUP_DUNGEON_BOSS,LIBSETS_DROP_MECHANIC_GROUP_DUNGEON_BOSS}</v>
      </c>
      <c r="BG382" s="21" t="str">
        <f t="shared" si="38"/>
        <v>}, --Auroran\'s Thunder / Donner des Auroraners   [Depths of Malatar, Gold Coast, Gold Coast]</v>
      </c>
    </row>
    <row r="383" spans="1:59" x14ac:dyDescent="0.25">
      <c r="A383" s="5">
        <v>436</v>
      </c>
      <c r="B383" t="s">
        <v>1334</v>
      </c>
      <c r="C383" t="s">
        <v>28</v>
      </c>
      <c r="D383" s="3">
        <f t="shared" si="34"/>
        <v>436</v>
      </c>
      <c r="G383" s="8" t="s">
        <v>1480</v>
      </c>
      <c r="H383" s="95">
        <v>3</v>
      </c>
      <c r="I383" t="s">
        <v>1467</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WayshrineInfo'!$K$3:$N$9999,4,FALSE),"")))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constants'!$B$4:$C$1003,2,FALSE),"")</f>
        <v>Wrathstone</v>
      </c>
      <c r="V383" s="33" t="s">
        <v>1545</v>
      </c>
      <c r="W383" s="3" t="s">
        <v>28</v>
      </c>
      <c r="X383" s="3" t="s">
        <v>1643</v>
      </c>
      <c r="Y383" s="65"/>
      <c r="Z383" s="3">
        <f>IF(AND(G383&lt;&gt;"LIBSETS_SETTYPE_BATTLEGROUND",G383&lt;&gt;"LIBSETS_SETTYPE_SPECIAL"),
IF(AND(Y383&lt;&gt;"",ISNUMBER(Y383),NOT(ISNA(Y383))),Y383,
   IF(AND(L383&lt;&gt;"",ISNUMBER(L383),L383&gt;0,NOT(ISNA(L383))),VLOOKUP(L383,'ESO dumped WayshrineInfo'!$K$3:$L$9999,2,FALSE),"")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WayshrineInfo'!$K$3:$L$9999,2,FALSE),"")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5" t="s">
        <v>2672</v>
      </c>
      <c r="BA383" s="85"/>
      <c r="BB383" s="85"/>
      <c r="BC383" s="21" t="str">
        <f t="shared" si="35"/>
        <v>[436] = {wayshrines={390,390,390,}, dlcId=DLC_WRATHSTONE</v>
      </c>
      <c r="BD383" s="21" t="str">
        <f t="shared" si="36"/>
        <v>, zoneIds={1081,823,823}, veteran={[EQUIP_TYPE_HEAD]=true, [EQUIP_TYPE_SHOULDERS]=false}</v>
      </c>
      <c r="BE383" s="21" t="str">
        <f t="shared" si="37"/>
        <v>, setType=LIBSETS_SETTYPE_MONSTER, undauntedChestId=3</v>
      </c>
      <c r="BF383" s="21" t="str">
        <f t="shared" si="39"/>
        <v>, dropMechanic={LIBSETS_DROP_MECHANIC_MONSTER_NAME}, dropMechanicDropLocationNames={['en']={'Symphony of Blades','','','','','',},['de']={'Die Sinfonie der Klingen','','','','','',},}</v>
      </c>
      <c r="BG383" s="21" t="str">
        <f t="shared" si="38"/>
        <v>}, --Symphony of Blades / Sinfonie der Klingen   [Depths of Malatar, Gold Coast, Gold Coast]</v>
      </c>
    </row>
    <row r="384" spans="1:59" x14ac:dyDescent="0.25">
      <c r="A384" s="12">
        <v>437</v>
      </c>
      <c r="B384" t="s">
        <v>1430</v>
      </c>
      <c r="C384" t="s">
        <v>2644</v>
      </c>
      <c r="D384" s="3">
        <f t="shared" si="34"/>
        <v>437</v>
      </c>
      <c r="E384" s="42"/>
      <c r="G384" s="8" t="s">
        <v>1475</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WayshrineInfo'!$K$3:$N$9999,4,FALSE),"")))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constants'!$B$4:$C$1003,2,FALSE),"")</f>
        <v>Elsweyr</v>
      </c>
      <c r="V384" s="33" t="s">
        <v>3372</v>
      </c>
      <c r="Y384" s="65"/>
      <c r="Z384" s="3">
        <f>IF(AND(G384&lt;&gt;"LIBSETS_SETTYPE_BATTLEGROUND",G384&lt;&gt;"LIBSETS_SETTYPE_SPECIAL"),
IF(AND(Y384&lt;&gt;"",ISNUMBER(Y384),NOT(ISNA(Y384))),Y384,
   IF(AND(L384&lt;&gt;"",ISNUMBER(L384),L384&gt;0,NOT(ISNA(L384))),VLOOKUP(L384,'ESO dumped WayshrineInfo'!$K$3:$L$9999,2,FALSE),"")
),"")</f>
        <v>1086</v>
      </c>
      <c r="AA384" t="str">
        <f>IF(AND(Z384&lt;&gt;"",ISNUMBER(Z384),NOT(ISNA(Z384))),VLOOKUP(Z384,'ESO zone constants'!$A$3:$D$9999,4,FALSE),"")</f>
        <v>Northern Elsweyr</v>
      </c>
      <c r="AB384" s="33" t="s">
        <v>3372</v>
      </c>
      <c r="AC384" s="40"/>
      <c r="AD384" s="40"/>
      <c r="AE384" s="40"/>
      <c r="AF384" s="3">
        <f>IF(AND(G384&lt;&gt;"LIBSETS_SETTYPE_BATTLEGROUND",G384&lt;&gt;"LIBSETS_SETTYPE_SPECIAL"),
IF(AND(AE384&lt;&gt;"",ISNUMBER(AE384),NOT(ISNA(AE384))),AE384,
   IF(AND(M384&lt;&gt;"",ISNUMBER(M384),M384&gt;0,NOT(ISNA(M384))),VLOOKUP(M384,'ESO dumped WayshrineInfo'!$K$3:$L$9999,2,FALSE),"")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5" t="s">
        <v>2672</v>
      </c>
      <c r="BA384" s="85"/>
      <c r="BB384" s="85"/>
      <c r="BC384" s="21" t="str">
        <f t="shared" si="35"/>
        <v>[437] = {wayshrines={386,386,386,}, traitsNeeded=8, dlcId=DLC_ELSWEYR</v>
      </c>
      <c r="BD384" s="21" t="str">
        <f t="shared" si="36"/>
        <v>, zoneIds={1086,1086,1086}, veteran=false</v>
      </c>
      <c r="BE384" s="21" t="str">
        <f t="shared" si="37"/>
        <v>, setType=LIBSETS_SETTYPE_CRAFTED</v>
      </c>
      <c r="BF384" s="21" t="str">
        <f t="shared" si="39"/>
        <v>, dropMechanic={LIBSETS_DROP_MECHANIC_CRAFTED,LIBSETS_DROP_MECHANIC_CRAFTED}</v>
      </c>
      <c r="BG384" s="21" t="str">
        <f t="shared" si="38"/>
        <v>}, --Coldharbour\'s Favorite / Kalthafens Günstling   [Northern Elsweyr, Northern Elsweyr, Northern Elsweyr]</v>
      </c>
    </row>
    <row r="385" spans="1:59" x14ac:dyDescent="0.25">
      <c r="A385" s="12">
        <v>438</v>
      </c>
      <c r="B385" t="s">
        <v>1431</v>
      </c>
      <c r="C385" t="s">
        <v>2645</v>
      </c>
      <c r="D385" s="3">
        <f t="shared" si="34"/>
        <v>438</v>
      </c>
      <c r="G385" s="8" t="s">
        <v>1475</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WayshrineInfo'!$K$3:$N$9999,4,FALSE),"")))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constants'!$B$4:$C$1003,2,FALSE),"")</f>
        <v>Elsweyr</v>
      </c>
      <c r="V385" s="33" t="s">
        <v>3372</v>
      </c>
      <c r="Y385" s="65"/>
      <c r="Z385" s="3">
        <f>IF(AND(G385&lt;&gt;"LIBSETS_SETTYPE_BATTLEGROUND",G385&lt;&gt;"LIBSETS_SETTYPE_SPECIAL"),
IF(AND(Y385&lt;&gt;"",ISNUMBER(Y385),NOT(ISNA(Y385))),Y385,
   IF(AND(L385&lt;&gt;"",ISNUMBER(L385),L385&gt;0,NOT(ISNA(L385))),VLOOKUP(L385,'ESO dumped WayshrineInfo'!$K$3:$L$9999,2,FALSE),"")
),"")</f>
        <v>1086</v>
      </c>
      <c r="AA385" t="str">
        <f>IF(AND(Z385&lt;&gt;"",ISNUMBER(Z385),NOT(ISNA(Z385))),VLOOKUP(Z385,'ESO zone constants'!$A$3:$D$9999,4,FALSE),"")</f>
        <v>Northern Elsweyr</v>
      </c>
      <c r="AB385" s="33" t="s">
        <v>3372</v>
      </c>
      <c r="AC385" s="40"/>
      <c r="AD385" s="40"/>
      <c r="AE385" s="40"/>
      <c r="AF385" s="3">
        <f>IF(AND(G385&lt;&gt;"LIBSETS_SETTYPE_BATTLEGROUND",G385&lt;&gt;"LIBSETS_SETTYPE_SPECIAL"),
IF(AND(AE385&lt;&gt;"",ISNUMBER(AE385),NOT(ISNA(AE385))),AE385,
   IF(AND(M385&lt;&gt;"",ISNUMBER(M385),M385&gt;0,NOT(ISNA(M385))),VLOOKUP(M385,'ESO dumped WayshrineInfo'!$K$3:$L$9999,2,FALSE),"")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5" t="s">
        <v>2672</v>
      </c>
      <c r="BA385" s="85"/>
      <c r="BB385" s="85"/>
      <c r="BC385" s="21" t="str">
        <f t="shared" si="35"/>
        <v>[438] = {wayshrines={397,397,397,}, traitsNeeded=5, dlcId=DLC_ELSWEYR</v>
      </c>
      <c r="BD385" s="21" t="str">
        <f t="shared" si="36"/>
        <v>, zoneIds={1086,1086,1086}, veteran=false</v>
      </c>
      <c r="BE385" s="21" t="str">
        <f t="shared" si="37"/>
        <v>, setType=LIBSETS_SETTYPE_CRAFTED</v>
      </c>
      <c r="BF385" s="21" t="str">
        <f t="shared" si="39"/>
        <v>, dropMechanic={LIBSETS_DROP_MECHANIC_CRAFTED,LIBSETS_DROP_MECHANIC_CRAFTED}</v>
      </c>
      <c r="BG385" s="21" t="str">
        <f t="shared" si="38"/>
        <v>}, --Senche-raht\'s Grit / Mut des Senche-raht   [Northern Elsweyr, Northern Elsweyr, Northern Elsweyr]</v>
      </c>
    </row>
    <row r="386" spans="1:59" x14ac:dyDescent="0.25">
      <c r="A386" s="5">
        <v>439</v>
      </c>
      <c r="B386" t="s">
        <v>1432</v>
      </c>
      <c r="C386" t="s">
        <v>2646</v>
      </c>
      <c r="D386" s="3">
        <f t="shared" si="34"/>
        <v>439</v>
      </c>
      <c r="G386" s="8" t="s">
        <v>1475</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WayshrineInfo'!$K$3:$N$9999,4,FALSE),"")))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constants'!$B$4:$C$1003,2,FALSE),"")</f>
        <v>Elsweyr</v>
      </c>
      <c r="V386" s="33" t="s">
        <v>3372</v>
      </c>
      <c r="Y386" s="65"/>
      <c r="Z386" s="3">
        <f>IF(AND(G386&lt;&gt;"LIBSETS_SETTYPE_BATTLEGROUND",G386&lt;&gt;"LIBSETS_SETTYPE_SPECIAL"),
IF(AND(Y386&lt;&gt;"",ISNUMBER(Y386),NOT(ISNA(Y386))),Y386,
   IF(AND(L386&lt;&gt;"",ISNUMBER(L386),L386&gt;0,NOT(ISNA(L386))),VLOOKUP(L386,'ESO dumped WayshrineInfo'!$K$3:$L$9999,2,FALSE),"")
),"")</f>
        <v>1086</v>
      </c>
      <c r="AA386" t="str">
        <f>IF(AND(Z386&lt;&gt;"",ISNUMBER(Z386),NOT(ISNA(Z386))),VLOOKUP(Z386,'ESO zone constants'!$A$3:$D$9999,4,FALSE),"")</f>
        <v>Northern Elsweyr</v>
      </c>
      <c r="AB386" s="33" t="s">
        <v>3372</v>
      </c>
      <c r="AC386" s="40"/>
      <c r="AD386" s="40"/>
      <c r="AE386" s="40"/>
      <c r="AF386" s="3">
        <f>IF(AND(G386&lt;&gt;"LIBSETS_SETTYPE_BATTLEGROUND",G386&lt;&gt;"LIBSETS_SETTYPE_SPECIAL"),
IF(AND(AE386&lt;&gt;"",ISNUMBER(AE386),NOT(ISNA(AE386))),AE386,
   IF(AND(M386&lt;&gt;"",ISNUMBER(M386),M386&gt;0,NOT(ISNA(M386))),VLOOKUP(M386,'ESO dumped WayshrineInfo'!$K$3:$L$9999,2,FALSE),"")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5" t="s">
        <v>2672</v>
      </c>
      <c r="BA386" s="85"/>
      <c r="BB386" s="85"/>
      <c r="BC386" s="21" t="str">
        <f t="shared" si="35"/>
        <v>[439] = {wayshrines={382,382,382,}, traitsNeeded=3, dlcId=DLC_ELSWEYR</v>
      </c>
      <c r="BD386" s="21" t="str">
        <f t="shared" si="36"/>
        <v>, zoneIds={1086,1086,1086}, veteran=false</v>
      </c>
      <c r="BE386" s="21" t="str">
        <f t="shared" si="37"/>
        <v>, setType=LIBSETS_SETTYPE_CRAFTED</v>
      </c>
      <c r="BF386" s="21" t="str">
        <f t="shared" si="39"/>
        <v>, dropMechanic={LIBSETS_DROP_MECHANIC_CRAFTED,LIBSETS_DROP_MECHANIC_CRAFTED}</v>
      </c>
      <c r="BG386" s="21" t="str">
        <f t="shared" si="38"/>
        <v>}, --Vastarie\'s Tutelage / Vastaries Vormundschaft   [Northern Elsweyr, Northern Elsweyr, Northern Elsweyr]</v>
      </c>
    </row>
    <row r="387" spans="1:59" x14ac:dyDescent="0.25">
      <c r="A387" s="5">
        <v>440</v>
      </c>
      <c r="B387" t="s">
        <v>1438</v>
      </c>
      <c r="C387" t="s">
        <v>1347</v>
      </c>
      <c r="D387" s="3">
        <f t="shared" ref="D387:D450" si="40">A387</f>
        <v>440</v>
      </c>
      <c r="G387" s="8" t="s">
        <v>1481</v>
      </c>
      <c r="I387" t="s">
        <v>91</v>
      </c>
      <c r="J387" t="s">
        <v>91</v>
      </c>
      <c r="K387">
        <v>382</v>
      </c>
      <c r="L387">
        <v>382</v>
      </c>
      <c r="M387">
        <v>382</v>
      </c>
      <c r="O387" s="65" t="s">
        <v>1390</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WayshrineInfo'!$K$3:$N$9999,4,FALSE),"")))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constants'!$B$4:$C$1003,2,FALSE),"")</f>
        <v>Elsweyr</v>
      </c>
      <c r="V387" s="33" t="s">
        <v>1561</v>
      </c>
      <c r="Y387" s="65"/>
      <c r="Z387" s="3">
        <f>IF(AND(G387&lt;&gt;"LIBSETS_SETTYPE_BATTLEGROUND",G387&lt;&gt;"LIBSETS_SETTYPE_SPECIAL"),
IF(AND(Y387&lt;&gt;"",ISNUMBER(Y387),NOT(ISNA(Y387))),Y387,
   IF(AND(L387&lt;&gt;"",ISNUMBER(L387),L387&gt;0,NOT(ISNA(L387))),VLOOKUP(L387,'ESO dumped WayshrineInfo'!$K$3:$L$9999,2,FALSE),"")
),"")</f>
        <v>1086</v>
      </c>
      <c r="AA387" t="str">
        <f>IF(AND(Z387&lt;&gt;"",ISNUMBER(Z387),NOT(ISNA(Z387))),VLOOKUP(Z387,'ESO zone constants'!$A$3:$D$9999,4,FALSE),"")</f>
        <v>Northern Elsweyr</v>
      </c>
      <c r="AB387" s="33" t="s">
        <v>1562</v>
      </c>
      <c r="AC387" s="40"/>
      <c r="AD387" s="40"/>
      <c r="AE387" s="40"/>
      <c r="AF387" s="3">
        <f>IF(AND(G387&lt;&gt;"LIBSETS_SETTYPE_BATTLEGROUND",G387&lt;&gt;"LIBSETS_SETTYPE_SPECIAL"),
IF(AND(AE387&lt;&gt;"",ISNUMBER(AE387),NOT(ISNA(AE387))),AE387,
   IF(AND(M387&lt;&gt;"",ISNUMBER(M387),M387&gt;0,NOT(ISNA(M387))),VLOOKUP(M387,'ESO dumped WayshrineInfo'!$K$3:$L$9999,2,FALSE),"")
),"")</f>
        <v>1086</v>
      </c>
      <c r="AG387" t="str">
        <f>IF(AND(AF387&lt;&gt;"",ISNUMBER(AF387),NOT(ISNA(AF387))),VLOOKUP(AF387,'ESO zone constants'!$A$3:$D$9999,4,FALSE),"")</f>
        <v>Northern Elsweyr</v>
      </c>
      <c r="AH387" s="44" t="s">
        <v>1563</v>
      </c>
      <c r="AI387" s="40"/>
      <c r="AJ387" s="40"/>
      <c r="AK387" s="3">
        <f>IF(AND(G387&lt;&gt;"LIBSETS_SETTYPE_BATTLEGROUND",G387&lt;&gt;"LIBSETS_SETTYPE_SPECIAL"),IF(AL387&lt;&gt;"",VLOOKUP(AL387,'ESO zone constants'!$D$3:$H$4953,5,FALSE),""),"")</f>
        <v>1086</v>
      </c>
      <c r="AL387" t="s">
        <v>1390</v>
      </c>
      <c r="AM387" s="44" t="s">
        <v>1564</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5" t="s">
        <v>2673</v>
      </c>
      <c r="BA387" s="85"/>
      <c r="BB387" s="85"/>
      <c r="BC387" s="21" t="str">
        <f t="shared" ref="BC387:BC444" si="41">IF(A387="???","--","")&amp;IF(F387&lt;&gt;"Not in the game (anymore)",IF(A387&lt;&gt;"",CONCATENATE("[",A387,"] = {wayshrines={")&amp;IF(K387&lt;&gt;"",CONCATENATE(K387,","),"")&amp;IF(L387&lt;&gt;"",CONCATENATE(L387,","),"")&amp;IF(M387&lt;&gt;"",CONCATENATE(M387,","),"")&amp;CONCATENATE("}")&amp;IF(VALUE(N387)&gt;0,CONCATENATE(", traitsNeeded=",N387),"")&amp;CONCATENATE(", dlcId=",IF(T387&lt;&gt;"",T387,"DLC_BASE_GAME")),""),"")</f>
        <v>[440] = {wayshrines={382,382,382,}, dlcId=DLC_ELSWEYR</v>
      </c>
      <c r="BD387" s="21" t="str">
        <f t="shared" ref="BD387:BD440" si="42">IF(F387&lt;&gt;"Not in the game (anymore)",IF(A387&lt;&gt;"",IF(Q387&lt;&gt;"",CONCATENATE(", zoneIds={",Q387),"")&amp;IF(Z387&lt;&gt;"",CONCATENATE(",",Z387),"")&amp;IF(AF387&lt;&gt;"",CONCATENATE(",",AF387),"")&amp;IF(AK387&lt;&gt;"",CONCATENATE(",",AK387),"")&amp;IF(AP387&lt;&gt;"",CONCATENATE(",",AP387),"")&amp;IF(AU387&lt;&gt;"",CONCATENATE(",",AU387),"")&amp;IF(Q387&lt;&gt;"",CONCATENATE("}",""),"")&amp;IF(OR(I387="true",I387="false",I387&lt;&gt;""), CONCATENATE(", veteran=", I387), ""),""),"")</f>
        <v>, zoneIds={1086,1086,1086,1086}, veteran=false</v>
      </c>
      <c r="BE387" s="21" t="str">
        <f t="shared" ref="BE387:BE450" si="43">IF(F387&lt;&gt;"Not in the game (anymore)",IF(A387&lt;&gt;"",", setType="&amp;G387,"")&amp;IF(J387="true",", multiTrialSet=true",""),"")
&amp; IF(AND(H387&lt;&gt;"",ISNUMBER(H387)),", undauntedChestId=" &amp; H387,"")</f>
        <v>, setType=LIBSETS_SETTYPE_OVERLAND</v>
      </c>
      <c r="BF387" s="21" t="str">
        <f t="shared" si="39"/>
        <v>, isProcSetAllowedInPvP=1, dropMechanic={LIBSETS_DROP_MECHANIC_OVERLAND_BOSS_DELVE,LIBSETS_DROP_MECHANIC_OVERLAND_WORLDBOSS,LIBSETS_DROP_MECHANIC_OVERLAND_BOSS_PUBLIC_DUNGEON,LIBSETS_DROP_MECHANIC_OVERLAND_CHEST}</v>
      </c>
      <c r="BG387" s="21" t="str">
        <f t="shared" ref="BG387:BG450" si="44">IF(F387&lt;&gt;"Not in the game (anymore)",
IF(OR(BA387&lt;&gt;"",BB387&lt;&gt;""),", addTooltip={" &amp; IF(BA387&lt;&gt;"","['en']='"&amp; BA387 &amp; "',","")  &amp; IF(AND(BA387&lt;&gt;"",BA387&lt;&gt;BB387), IF(BB387&lt;&gt;"","['de']='"&amp; BB387 &amp; "',",""),"") &amp; "},","")
&amp; "},"
&amp; IF(C387&lt;&gt;"",CONCATENATE(" --",C387," / ",B387,"   [",IF(R387&lt;&gt;"",R387,""),IF(AA387&lt;&gt;"",", "&amp;AA387,""),IF(AG387&lt;&gt;"",", "&amp;AG387,""),IF(AL387&lt;&gt;"",", "&amp;AL387,""),IF(AQ387&lt;&gt;"",", "&amp;AQ387,""),IF(AV387&lt;&gt;"",", "&amp;AV387,""),"]")),"")</f>
        <v>}, --Crafty Alfiq / Listiger Alfiq   [Northern Elsweyr, Northern Elsweyr, Northern Elsweyr, Northern Elsweyr]</v>
      </c>
    </row>
    <row r="388" spans="1:59" x14ac:dyDescent="0.25">
      <c r="A388" s="5">
        <v>441</v>
      </c>
      <c r="B388" t="s">
        <v>1437</v>
      </c>
      <c r="C388" t="s">
        <v>1348</v>
      </c>
      <c r="D388" s="3">
        <f t="shared" si="40"/>
        <v>441</v>
      </c>
      <c r="G388" s="8" t="s">
        <v>1481</v>
      </c>
      <c r="I388" t="s">
        <v>91</v>
      </c>
      <c r="J388" t="s">
        <v>91</v>
      </c>
      <c r="K388">
        <v>382</v>
      </c>
      <c r="L388">
        <v>382</v>
      </c>
      <c r="M388">
        <v>382</v>
      </c>
      <c r="O388" s="65" t="s">
        <v>1390</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WayshrineInfo'!$K$3:$N$9999,4,FALSE),"")))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constants'!$B$4:$C$1003,2,FALSE),"")</f>
        <v>Elsweyr</v>
      </c>
      <c r="V388" s="33" t="s">
        <v>1561</v>
      </c>
      <c r="Y388" s="65"/>
      <c r="Z388" s="3">
        <f>IF(AND(G388&lt;&gt;"LIBSETS_SETTYPE_BATTLEGROUND",G388&lt;&gt;"LIBSETS_SETTYPE_SPECIAL"),
IF(AND(Y388&lt;&gt;"",ISNUMBER(Y388),NOT(ISNA(Y388))),Y388,
   IF(AND(L388&lt;&gt;"",ISNUMBER(L388),L388&gt;0,NOT(ISNA(L388))),VLOOKUP(L388,'ESO dumped WayshrineInfo'!$K$3:$L$9999,2,FALSE),"")
),"")</f>
        <v>1086</v>
      </c>
      <c r="AA388" t="str">
        <f>IF(AND(Z388&lt;&gt;"",ISNUMBER(Z388),NOT(ISNA(Z388))),VLOOKUP(Z388,'ESO zone constants'!$A$3:$D$9999,4,FALSE),"")</f>
        <v>Northern Elsweyr</v>
      </c>
      <c r="AB388" s="33" t="s">
        <v>1562</v>
      </c>
      <c r="AC388" s="40"/>
      <c r="AD388" s="40"/>
      <c r="AE388" s="40"/>
      <c r="AF388" s="3">
        <f>IF(AND(G388&lt;&gt;"LIBSETS_SETTYPE_BATTLEGROUND",G388&lt;&gt;"LIBSETS_SETTYPE_SPECIAL"),
IF(AND(AE388&lt;&gt;"",ISNUMBER(AE388),NOT(ISNA(AE388))),AE388,
   IF(AND(M388&lt;&gt;"",ISNUMBER(M388),M388&gt;0,NOT(ISNA(M388))),VLOOKUP(M388,'ESO dumped WayshrineInfo'!$K$3:$L$9999,2,FALSE),"")
),"")</f>
        <v>1086</v>
      </c>
      <c r="AG388" t="str">
        <f>IF(AND(AF388&lt;&gt;"",ISNUMBER(AF388),NOT(ISNA(AF388))),VLOOKUP(AF388,'ESO zone constants'!$A$3:$D$9999,4,FALSE),"")</f>
        <v>Northern Elsweyr</v>
      </c>
      <c r="AH388" s="44" t="s">
        <v>1563</v>
      </c>
      <c r="AI388" s="40"/>
      <c r="AJ388" s="40"/>
      <c r="AK388" s="3">
        <f>IF(AND(G388&lt;&gt;"LIBSETS_SETTYPE_BATTLEGROUND",G388&lt;&gt;"LIBSETS_SETTYPE_SPECIAL"),IF(AL388&lt;&gt;"",VLOOKUP(AL388,'ESO zone constants'!$D$3:$H$4953,5,FALSE),""),"")</f>
        <v>1086</v>
      </c>
      <c r="AL388" t="s">
        <v>1390</v>
      </c>
      <c r="AM388" s="44" t="s">
        <v>1564</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5" t="s">
        <v>2673</v>
      </c>
      <c r="BA388" s="85"/>
      <c r="BB388" s="85"/>
      <c r="BC388" s="21" t="str">
        <f t="shared" si="41"/>
        <v>[441] = {wayshrines={382,382,382,}, dlcId=DLC_ELSWEYR</v>
      </c>
      <c r="BD388" s="21" t="str">
        <f t="shared" si="42"/>
        <v>, zoneIds={1086,1086,1086,1086}, veteran=false</v>
      </c>
      <c r="BE388" s="21" t="str">
        <f t="shared" si="43"/>
        <v>, setType=LIBSETS_SETTYPE_OVERLAND</v>
      </c>
      <c r="BF388" s="21" t="str">
        <f t="shared" si="39"/>
        <v>, isProcSetAllowedInPvP=1, dropMechanic={LIBSETS_DROP_MECHANIC_OVERLAND_BOSS_DELVE,LIBSETS_DROP_MECHANIC_OVERLAND_WORLDBOSS,LIBSETS_DROP_MECHANIC_OVERLAND_BOSS_PUBLIC_DUNGEON,LIBSETS_DROP_MECHANIC_OVERLAND_CHEST}</v>
      </c>
      <c r="BG388" s="21" t="str">
        <f t="shared" si="44"/>
        <v>}, --Vesture of Darloc Brae / Gewandung von Darloc Brae   [Northern Elsweyr, Northern Elsweyr, Northern Elsweyr, Northern Elsweyr]</v>
      </c>
    </row>
    <row r="389" spans="1:59" x14ac:dyDescent="0.25">
      <c r="A389" s="5">
        <v>442</v>
      </c>
      <c r="B389" t="s">
        <v>1436</v>
      </c>
      <c r="C389" t="s">
        <v>1349</v>
      </c>
      <c r="D389" s="3">
        <f t="shared" si="40"/>
        <v>442</v>
      </c>
      <c r="E389" s="42"/>
      <c r="G389" s="8" t="s">
        <v>1481</v>
      </c>
      <c r="I389" t="s">
        <v>91</v>
      </c>
      <c r="J389" t="s">
        <v>91</v>
      </c>
      <c r="K389">
        <v>382</v>
      </c>
      <c r="L389">
        <v>382</v>
      </c>
      <c r="M389">
        <v>382</v>
      </c>
      <c r="O389" s="65" t="s">
        <v>1390</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WayshrineInfo'!$K$3:$N$9999,4,FALSE),"")))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constants'!$B$4:$C$1003,2,FALSE),"")</f>
        <v>Elsweyr</v>
      </c>
      <c r="V389" s="33" t="s">
        <v>1561</v>
      </c>
      <c r="Y389" s="65"/>
      <c r="Z389" s="3">
        <f>IF(AND(G389&lt;&gt;"LIBSETS_SETTYPE_BATTLEGROUND",G389&lt;&gt;"LIBSETS_SETTYPE_SPECIAL"),
IF(AND(Y389&lt;&gt;"",ISNUMBER(Y389),NOT(ISNA(Y389))),Y389,
   IF(AND(L389&lt;&gt;"",ISNUMBER(L389),L389&gt;0,NOT(ISNA(L389))),VLOOKUP(L389,'ESO dumped WayshrineInfo'!$K$3:$L$9999,2,FALSE),"")
),"")</f>
        <v>1086</v>
      </c>
      <c r="AA389" t="str">
        <f>IF(AND(Z389&lt;&gt;"",ISNUMBER(Z389),NOT(ISNA(Z389))),VLOOKUP(Z389,'ESO zone constants'!$A$3:$D$9999,4,FALSE),"")</f>
        <v>Northern Elsweyr</v>
      </c>
      <c r="AB389" s="33" t="s">
        <v>1562</v>
      </c>
      <c r="AC389" s="40"/>
      <c r="AD389" s="40"/>
      <c r="AE389" s="40"/>
      <c r="AF389" s="3">
        <f>IF(AND(G389&lt;&gt;"LIBSETS_SETTYPE_BATTLEGROUND",G389&lt;&gt;"LIBSETS_SETTYPE_SPECIAL"),
IF(AND(AE389&lt;&gt;"",ISNUMBER(AE389),NOT(ISNA(AE389))),AE389,
   IF(AND(M389&lt;&gt;"",ISNUMBER(M389),M389&gt;0,NOT(ISNA(M389))),VLOOKUP(M389,'ESO dumped WayshrineInfo'!$K$3:$L$9999,2,FALSE),"")
),"")</f>
        <v>1086</v>
      </c>
      <c r="AG389" t="str">
        <f>IF(AND(AF389&lt;&gt;"",ISNUMBER(AF389),NOT(ISNA(AF389))),VLOOKUP(AF389,'ESO zone constants'!$A$3:$D$9999,4,FALSE),"")</f>
        <v>Northern Elsweyr</v>
      </c>
      <c r="AH389" s="44" t="s">
        <v>1563</v>
      </c>
      <c r="AI389" s="40"/>
      <c r="AJ389" s="40"/>
      <c r="AK389" s="3">
        <f>IF(AND(G389&lt;&gt;"LIBSETS_SETTYPE_BATTLEGROUND",G389&lt;&gt;"LIBSETS_SETTYPE_SPECIAL"),IF(AL389&lt;&gt;"",VLOOKUP(AL389,'ESO zone constants'!$D$3:$H$4953,5,FALSE),""),"")</f>
        <v>1086</v>
      </c>
      <c r="AL389" t="s">
        <v>1390</v>
      </c>
      <c r="AM389" s="44" t="s">
        <v>1564</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5" t="s">
        <v>2672</v>
      </c>
      <c r="BA389" s="85"/>
      <c r="BB389" s="85"/>
      <c r="BC389" s="21" t="str">
        <f t="shared" si="41"/>
        <v>[442] = {wayshrines={382,382,382,}, dlcId=DLC_ELSWEYR</v>
      </c>
      <c r="BD389" s="21" t="str">
        <f t="shared" si="42"/>
        <v>, zoneIds={1086,1086,1086,1086}, veteran=false</v>
      </c>
      <c r="BE389" s="21" t="str">
        <f t="shared" si="43"/>
        <v>, setType=LIBSETS_SETTYPE_OVERLAND</v>
      </c>
      <c r="BF389" s="21" t="str">
        <f t="shared" si="39"/>
        <v>, dropMechanic={LIBSETS_DROP_MECHANIC_OVERLAND_BOSS_DELVE,LIBSETS_DROP_MECHANIC_OVERLAND_WORLDBOSS,LIBSETS_DROP_MECHANIC_OVERLAND_BOSS_PUBLIC_DUNGEON,LIBSETS_DROP_MECHANIC_OVERLAND_CHEST}</v>
      </c>
      <c r="BG389" s="21" t="str">
        <f t="shared" si="44"/>
        <v>}, --Call of the Undertaker / Ruf des Totengräbers   [Northern Elsweyr, Northern Elsweyr, Northern Elsweyr, Northern Elsweyr]</v>
      </c>
    </row>
    <row r="390" spans="1:59" x14ac:dyDescent="0.25">
      <c r="A390" s="5">
        <v>443</v>
      </c>
      <c r="B390" t="s">
        <v>1463</v>
      </c>
      <c r="C390" t="s">
        <v>1352</v>
      </c>
      <c r="D390" s="3">
        <f t="shared" si="40"/>
        <v>443</v>
      </c>
      <c r="G390" s="8" t="s">
        <v>1482</v>
      </c>
      <c r="I390" t="s">
        <v>91</v>
      </c>
      <c r="J390" t="s">
        <v>91</v>
      </c>
      <c r="K390">
        <v>399</v>
      </c>
      <c r="L390">
        <v>399</v>
      </c>
      <c r="M390">
        <v>399</v>
      </c>
      <c r="O390" s="65" t="s">
        <v>1346</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WayshrineInfo'!$K$3:$N$9999,4,FALSE),"")))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constants'!$B$4:$C$1003,2,FALSE),"")</f>
        <v>Elsweyr</v>
      </c>
      <c r="V390" s="33" t="s">
        <v>3349</v>
      </c>
      <c r="Y390" s="65"/>
      <c r="Z390" s="3">
        <f>IF(AND(G390&lt;&gt;"LIBSETS_SETTYPE_BATTLEGROUND",G390&lt;&gt;"LIBSETS_SETTYPE_SPECIAL"),
IF(AND(Y390&lt;&gt;"",ISNUMBER(Y390),NOT(ISNA(Y390))),Y390,
   IF(AND(L390&lt;&gt;"",ISNUMBER(L390),L390&gt;0,NOT(ISNA(L390))),VLOOKUP(L390,'ESO dumped WayshrineInfo'!$K$3:$L$9999,2,FALSE),"")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WayshrineInfo'!$K$3:$L$9999,2,FALSE),"")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5" t="s">
        <v>2672</v>
      </c>
      <c r="BA390" s="85"/>
      <c r="BB390" s="85"/>
      <c r="BC390" s="21" t="str">
        <f t="shared" si="41"/>
        <v>[443] = {wayshrines={399,399,399,}, dlcId=DLC_ELSWEYR</v>
      </c>
      <c r="BD390" s="21" t="str">
        <f t="shared" si="42"/>
        <v>, zoneIds={1121,1086,1086}, veteran=false</v>
      </c>
      <c r="BE390" s="21" t="str">
        <f t="shared" si="43"/>
        <v>, setType=LIBSETS_SETTYPE_TRIAL</v>
      </c>
      <c r="BF390" s="21" t="str">
        <f t="shared" si="39"/>
        <v>, dropMechanic={LIBSETS_DROP_MECHANIC_TRIAL_BOSS}</v>
      </c>
      <c r="BG390" s="21" t="str">
        <f t="shared" si="44"/>
        <v>}, --Eye of Nahviintaas / Auge von Nahviintaas   [Sunspire, Northern Elsweyr, Northern Elsweyr]</v>
      </c>
    </row>
    <row r="391" spans="1:59" x14ac:dyDescent="0.25">
      <c r="A391" s="5">
        <v>444</v>
      </c>
      <c r="B391" t="s">
        <v>1435</v>
      </c>
      <c r="C391" t="s">
        <v>2647</v>
      </c>
      <c r="D391" s="3">
        <f t="shared" si="40"/>
        <v>444</v>
      </c>
      <c r="G391" s="8" t="s">
        <v>1482</v>
      </c>
      <c r="I391" t="s">
        <v>91</v>
      </c>
      <c r="J391" t="s">
        <v>91</v>
      </c>
      <c r="K391">
        <v>399</v>
      </c>
      <c r="L391">
        <v>399</v>
      </c>
      <c r="M391">
        <v>399</v>
      </c>
      <c r="O391" s="65" t="s">
        <v>1346</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WayshrineInfo'!$K$3:$N$9999,4,FALSE),"")))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constants'!$B$4:$C$1003,2,FALSE),"")</f>
        <v>Elsweyr</v>
      </c>
      <c r="V391" s="33" t="s">
        <v>3349</v>
      </c>
      <c r="Y391" s="65"/>
      <c r="Z391" s="3">
        <f>IF(AND(G391&lt;&gt;"LIBSETS_SETTYPE_BATTLEGROUND",G391&lt;&gt;"LIBSETS_SETTYPE_SPECIAL"),
IF(AND(Y391&lt;&gt;"",ISNUMBER(Y391),NOT(ISNA(Y391))),Y391,
   IF(AND(L391&lt;&gt;"",ISNUMBER(L391),L391&gt;0,NOT(ISNA(L391))),VLOOKUP(L391,'ESO dumped WayshrineInfo'!$K$3:$L$9999,2,FALSE),"")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WayshrineInfo'!$K$3:$L$9999,2,FALSE),"")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5" t="s">
        <v>2672</v>
      </c>
      <c r="BA391" s="85"/>
      <c r="BB391" s="85"/>
      <c r="BC391" s="21" t="str">
        <f t="shared" si="41"/>
        <v>[444] = {wayshrines={399,399,399,}, dlcId=DLC_ELSWEYR</v>
      </c>
      <c r="BD391" s="21" t="str">
        <f t="shared" si="42"/>
        <v>, zoneIds={1121,1086,1086}, veteran=false</v>
      </c>
      <c r="BE391" s="21" t="str">
        <f t="shared" si="43"/>
        <v>, setType=LIBSETS_SETTYPE_TRIAL</v>
      </c>
      <c r="BF391" s="21" t="str">
        <f t="shared" si="39"/>
        <v>, dropMechanic={LIBSETS_DROP_MECHANIC_TRIAL_BOSS}</v>
      </c>
      <c r="BG391" s="21" t="str">
        <f t="shared" si="44"/>
        <v>}, --False God\'s Devotion / Ergebenheit des falschen Gottes   [Sunspire, Northern Elsweyr, Northern Elsweyr]</v>
      </c>
    </row>
    <row r="392" spans="1:59" x14ac:dyDescent="0.25">
      <c r="A392" s="5">
        <v>445</v>
      </c>
      <c r="B392" t="s">
        <v>1434</v>
      </c>
      <c r="C392" t="s">
        <v>1353</v>
      </c>
      <c r="D392" s="3">
        <f t="shared" si="40"/>
        <v>445</v>
      </c>
      <c r="G392" s="8" t="s">
        <v>1482</v>
      </c>
      <c r="I392" t="s">
        <v>91</v>
      </c>
      <c r="J392" t="s">
        <v>91</v>
      </c>
      <c r="K392">
        <v>399</v>
      </c>
      <c r="L392">
        <v>399</v>
      </c>
      <c r="M392">
        <v>399</v>
      </c>
      <c r="O392" s="65" t="s">
        <v>1346</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WayshrineInfo'!$K$3:$N$9999,4,FALSE),"")))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constants'!$B$4:$C$1003,2,FALSE),"")</f>
        <v>Elsweyr</v>
      </c>
      <c r="V392" s="33" t="s">
        <v>3349</v>
      </c>
      <c r="Y392" s="65"/>
      <c r="Z392" s="3">
        <f>IF(AND(G392&lt;&gt;"LIBSETS_SETTYPE_BATTLEGROUND",G392&lt;&gt;"LIBSETS_SETTYPE_SPECIAL"),
IF(AND(Y392&lt;&gt;"",ISNUMBER(Y392),NOT(ISNA(Y392))),Y392,
   IF(AND(L392&lt;&gt;"",ISNUMBER(L392),L392&gt;0,NOT(ISNA(L392))),VLOOKUP(L392,'ESO dumped WayshrineInfo'!$K$3:$L$9999,2,FALSE),"")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WayshrineInfo'!$K$3:$L$9999,2,FALSE),"")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5" t="s">
        <v>2672</v>
      </c>
      <c r="BA392" s="85"/>
      <c r="BB392" s="85"/>
      <c r="BC392" s="21" t="str">
        <f t="shared" si="41"/>
        <v>[445] = {wayshrines={399,399,399,}, dlcId=DLC_ELSWEYR</v>
      </c>
      <c r="BD392" s="21" t="str">
        <f t="shared" si="42"/>
        <v>, zoneIds={1121,1086,1086}, veteran=false</v>
      </c>
      <c r="BE392" s="21" t="str">
        <f t="shared" si="43"/>
        <v>, setType=LIBSETS_SETTYPE_TRIAL</v>
      </c>
      <c r="BF392" s="21" t="str">
        <f t="shared" si="39"/>
        <v>, dropMechanic={LIBSETS_DROP_MECHANIC_TRIAL_BOSS}</v>
      </c>
      <c r="BG392" s="21" t="str">
        <f t="shared" si="44"/>
        <v>}, --Tooth of Lokkestiiz / Zahn von Lokkestiiz   [Sunspire, Northern Elsweyr, Northern Elsweyr]</v>
      </c>
    </row>
    <row r="393" spans="1:59" x14ac:dyDescent="0.25">
      <c r="A393" s="12">
        <v>446</v>
      </c>
      <c r="B393" t="s">
        <v>1433</v>
      </c>
      <c r="C393" t="s">
        <v>1354</v>
      </c>
      <c r="D393" s="3">
        <f t="shared" si="40"/>
        <v>446</v>
      </c>
      <c r="G393" s="8" t="s">
        <v>1482</v>
      </c>
      <c r="I393" t="s">
        <v>91</v>
      </c>
      <c r="J393" t="s">
        <v>91</v>
      </c>
      <c r="K393">
        <v>399</v>
      </c>
      <c r="L393">
        <v>399</v>
      </c>
      <c r="M393">
        <v>399</v>
      </c>
      <c r="O393" s="65" t="s">
        <v>1346</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WayshrineInfo'!$K$3:$N$9999,4,FALSE),"")))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constants'!$B$4:$C$1003,2,FALSE),"")</f>
        <v>Elsweyr</v>
      </c>
      <c r="V393" s="33" t="s">
        <v>3349</v>
      </c>
      <c r="Y393" s="65"/>
      <c r="Z393" s="3">
        <f>IF(AND(G393&lt;&gt;"LIBSETS_SETTYPE_BATTLEGROUND",G393&lt;&gt;"LIBSETS_SETTYPE_SPECIAL"),
IF(AND(Y393&lt;&gt;"",ISNUMBER(Y393),NOT(ISNA(Y393))),Y393,
   IF(AND(L393&lt;&gt;"",ISNUMBER(L393),L393&gt;0,NOT(ISNA(L393))),VLOOKUP(L393,'ESO dumped WayshrineInfo'!$K$3:$L$9999,2,FALSE),"")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WayshrineInfo'!$K$3:$L$9999,2,FALSE),"")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5" t="s">
        <v>2672</v>
      </c>
      <c r="BA393" s="85"/>
      <c r="BB393" s="85"/>
      <c r="BC393" s="21" t="str">
        <f t="shared" si="41"/>
        <v>[446] = {wayshrines={399,399,399,}, dlcId=DLC_ELSWEYR</v>
      </c>
      <c r="BD393" s="21" t="str">
        <f t="shared" si="42"/>
        <v>, zoneIds={1121,1086,1086}, veteran=false</v>
      </c>
      <c r="BE393" s="21" t="str">
        <f t="shared" si="43"/>
        <v>, setType=LIBSETS_SETTYPE_TRIAL</v>
      </c>
      <c r="BF393" s="21" t="str">
        <f t="shared" si="39"/>
        <v>, dropMechanic={LIBSETS_DROP_MECHANIC_TRIAL_BOSS}</v>
      </c>
      <c r="BG393" s="21" t="str">
        <f t="shared" si="44"/>
        <v>}, --Claw of Yolnakhriin / Kralle von Yolnahkriin   [Sunspire, Northern Elsweyr, Northern Elsweyr]</v>
      </c>
    </row>
    <row r="394" spans="1:59" x14ac:dyDescent="0.25">
      <c r="A394" s="5">
        <v>448</v>
      </c>
      <c r="B394" t="s">
        <v>1464</v>
      </c>
      <c r="C394" t="s">
        <v>2806</v>
      </c>
      <c r="D394" s="3">
        <f t="shared" si="40"/>
        <v>448</v>
      </c>
      <c r="G394" s="8" t="s">
        <v>1482</v>
      </c>
      <c r="I394" t="s">
        <v>92</v>
      </c>
      <c r="J394" t="s">
        <v>91</v>
      </c>
      <c r="K394">
        <v>399</v>
      </c>
      <c r="L394">
        <v>399</v>
      </c>
      <c r="M394">
        <v>399</v>
      </c>
      <c r="O394" s="65" t="s">
        <v>1346</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WayshrineInfo'!$K$3:$N$9999,4,FALSE),"")))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constants'!$B$4:$C$1003,2,FALSE),"")</f>
        <v>Elsweyr</v>
      </c>
      <c r="V394" s="33" t="s">
        <v>3349</v>
      </c>
      <c r="Y394" s="65"/>
      <c r="Z394" s="3">
        <f>IF(AND(G394&lt;&gt;"LIBSETS_SETTYPE_BATTLEGROUND",G394&lt;&gt;"LIBSETS_SETTYPE_SPECIAL"),
IF(AND(Y394&lt;&gt;"",ISNUMBER(Y394),NOT(ISNA(Y394))),Y394,
   IF(AND(L394&lt;&gt;"",ISNUMBER(L394),L394&gt;0,NOT(ISNA(L394))),VLOOKUP(L394,'ESO dumped WayshrineInfo'!$K$3:$L$9999,2,FALSE),"")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WayshrineInfo'!$K$3:$L$9999,2,FALSE),"")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5" t="s">
        <v>2672</v>
      </c>
      <c r="BA394" s="85"/>
      <c r="BB394" s="85"/>
      <c r="BC394" s="21" t="str">
        <f t="shared" si="41"/>
        <v>[448] = {wayshrines={399,399,399,}, dlcId=DLC_ELSWEYR</v>
      </c>
      <c r="BD394" s="21" t="str">
        <f t="shared" si="42"/>
        <v>, zoneIds={1121,1086,1086}, veteran=true</v>
      </c>
      <c r="BE394" s="21" t="str">
        <f t="shared" si="43"/>
        <v>, setType=LIBSETS_SETTYPE_TRIAL</v>
      </c>
      <c r="BF394" s="21" t="str">
        <f t="shared" si="39"/>
        <v>, dropMechanic={LIBSETS_DROP_MECHANIC_TRIAL_BOSS}</v>
      </c>
      <c r="BG394" s="21" t="str">
        <f t="shared" si="44"/>
        <v>}, --Perfected Eye of Nahviintaas / Perfektioniertes Auge von Nahviintaas   [Sunspire, Northern Elsweyr, Northern Elsweyr]</v>
      </c>
    </row>
    <row r="395" spans="1:59" x14ac:dyDescent="0.25">
      <c r="A395" s="5">
        <v>449</v>
      </c>
      <c r="B395" t="s">
        <v>1461</v>
      </c>
      <c r="C395" t="s">
        <v>2648</v>
      </c>
      <c r="D395" s="3">
        <f t="shared" si="40"/>
        <v>449</v>
      </c>
      <c r="G395" s="8" t="s">
        <v>1482</v>
      </c>
      <c r="I395" t="s">
        <v>92</v>
      </c>
      <c r="J395" t="s">
        <v>91</v>
      </c>
      <c r="K395">
        <v>399</v>
      </c>
      <c r="L395">
        <v>399</v>
      </c>
      <c r="M395">
        <v>399</v>
      </c>
      <c r="O395" s="65" t="s">
        <v>1346</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WayshrineInfo'!$K$3:$N$9999,4,FALSE),"")))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constants'!$B$4:$C$1003,2,FALSE),"")</f>
        <v>Elsweyr</v>
      </c>
      <c r="V395" s="33" t="s">
        <v>3349</v>
      </c>
      <c r="Y395" s="65"/>
      <c r="Z395" s="3">
        <f>IF(AND(G395&lt;&gt;"LIBSETS_SETTYPE_BATTLEGROUND",G395&lt;&gt;"LIBSETS_SETTYPE_SPECIAL"),
IF(AND(Y395&lt;&gt;"",ISNUMBER(Y395),NOT(ISNA(Y395))),Y395,
   IF(AND(L395&lt;&gt;"",ISNUMBER(L395),L395&gt;0,NOT(ISNA(L395))),VLOOKUP(L395,'ESO dumped WayshrineInfo'!$K$3:$L$9999,2,FALSE),"")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WayshrineInfo'!$K$3:$L$9999,2,FALSE),"")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5" t="s">
        <v>2672</v>
      </c>
      <c r="BA395" s="85"/>
      <c r="BB395" s="85"/>
      <c r="BC395" s="21" t="str">
        <f t="shared" si="41"/>
        <v>[449] = {wayshrines={399,399,399,}, dlcId=DLC_ELSWEYR</v>
      </c>
      <c r="BD395" s="21" t="str">
        <f t="shared" si="42"/>
        <v>, zoneIds={1121,1086,1086}, veteran=true</v>
      </c>
      <c r="BE395" s="21" t="str">
        <f t="shared" si="43"/>
        <v>, setType=LIBSETS_SETTYPE_TRIAL</v>
      </c>
      <c r="BF395" s="21" t="str">
        <f t="shared" si="39"/>
        <v>, dropMechanic={LIBSETS_DROP_MECHANIC_TRIAL_BOSS}</v>
      </c>
      <c r="BG395" s="21" t="str">
        <f t="shared" si="44"/>
        <v>}, --Perfected False God\'s Devotion / Perfektionierte Ergebenheit zum falschen Gott   [Sunspire, Northern Elsweyr, Northern Elsweyr]</v>
      </c>
    </row>
    <row r="396" spans="1:59" x14ac:dyDescent="0.25">
      <c r="A396" s="5">
        <v>450</v>
      </c>
      <c r="B396" t="s">
        <v>1462</v>
      </c>
      <c r="C396" t="s">
        <v>1355</v>
      </c>
      <c r="D396" s="3">
        <f t="shared" si="40"/>
        <v>450</v>
      </c>
      <c r="G396" s="8" t="s">
        <v>1482</v>
      </c>
      <c r="I396" t="s">
        <v>92</v>
      </c>
      <c r="J396" t="s">
        <v>91</v>
      </c>
      <c r="K396">
        <v>399</v>
      </c>
      <c r="L396">
        <v>399</v>
      </c>
      <c r="M396">
        <v>399</v>
      </c>
      <c r="O396" s="65" t="s">
        <v>1346</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WayshrineInfo'!$K$3:$N$9999,4,FALSE),"")))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constants'!$B$4:$C$1003,2,FALSE),"")</f>
        <v>Elsweyr</v>
      </c>
      <c r="V396" s="33" t="s">
        <v>3349</v>
      </c>
      <c r="Y396" s="65"/>
      <c r="Z396" s="3">
        <f>IF(AND(G396&lt;&gt;"LIBSETS_SETTYPE_BATTLEGROUND",G396&lt;&gt;"LIBSETS_SETTYPE_SPECIAL"),
IF(AND(Y396&lt;&gt;"",ISNUMBER(Y396),NOT(ISNA(Y396))),Y396,
   IF(AND(L396&lt;&gt;"",ISNUMBER(L396),L396&gt;0,NOT(ISNA(L396))),VLOOKUP(L396,'ESO dumped WayshrineInfo'!$K$3:$L$9999,2,FALSE),"")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WayshrineInfo'!$K$3:$L$9999,2,FALSE),"")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5" t="s">
        <v>2672</v>
      </c>
      <c r="BA396" s="85"/>
      <c r="BB396" s="85"/>
      <c r="BC396" s="21" t="str">
        <f t="shared" si="41"/>
        <v>[450] = {wayshrines={399,399,399,}, dlcId=DLC_ELSWEYR</v>
      </c>
      <c r="BD396" s="21" t="str">
        <f t="shared" si="42"/>
        <v>, zoneIds={1121,1086,1086}, veteran=true</v>
      </c>
      <c r="BE396" s="21" t="str">
        <f t="shared" si="43"/>
        <v>, setType=LIBSETS_SETTYPE_TRIAL</v>
      </c>
      <c r="BF396" s="21" t="str">
        <f t="shared" si="39"/>
        <v>, dropMechanic={LIBSETS_DROP_MECHANIC_TRIAL_BOSS}</v>
      </c>
      <c r="BG396" s="21" t="str">
        <f t="shared" si="44"/>
        <v>}, --Perfected Tooth of Lokkestiiz / Perfektionierter Zahn von Lokkestiiz   [Sunspire, Northern Elsweyr, Northern Elsweyr]</v>
      </c>
    </row>
    <row r="397" spans="1:59" x14ac:dyDescent="0.25">
      <c r="A397" s="5">
        <v>451</v>
      </c>
      <c r="B397" t="s">
        <v>1460</v>
      </c>
      <c r="C397" t="s">
        <v>1356</v>
      </c>
      <c r="D397" s="3">
        <f t="shared" si="40"/>
        <v>451</v>
      </c>
      <c r="G397" s="8" t="s">
        <v>1482</v>
      </c>
      <c r="I397" t="s">
        <v>92</v>
      </c>
      <c r="J397" t="s">
        <v>91</v>
      </c>
      <c r="K397">
        <v>399</v>
      </c>
      <c r="L397">
        <v>399</v>
      </c>
      <c r="M397">
        <v>399</v>
      </c>
      <c r="O397" s="65" t="s">
        <v>1346</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WayshrineInfo'!$K$3:$N$9999,4,FALSE),"")))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constants'!$B$4:$C$1003,2,FALSE),"")</f>
        <v>Elsweyr</v>
      </c>
      <c r="V397" s="33" t="s">
        <v>3349</v>
      </c>
      <c r="Y397" s="65"/>
      <c r="Z397" s="3">
        <f>IF(AND(G397&lt;&gt;"LIBSETS_SETTYPE_BATTLEGROUND",G397&lt;&gt;"LIBSETS_SETTYPE_SPECIAL"),
IF(AND(Y397&lt;&gt;"",ISNUMBER(Y397),NOT(ISNA(Y397))),Y397,
   IF(AND(L397&lt;&gt;"",ISNUMBER(L397),L397&gt;0,NOT(ISNA(L397))),VLOOKUP(L397,'ESO dumped WayshrineInfo'!$K$3:$L$9999,2,FALSE),"")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WayshrineInfo'!$K$3:$L$9999,2,FALSE),"")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5" t="s">
        <v>2672</v>
      </c>
      <c r="BA397" s="85"/>
      <c r="BB397" s="85"/>
      <c r="BC397" s="21" t="str">
        <f t="shared" si="41"/>
        <v>[451] = {wayshrines={399,399,399,}, dlcId=DLC_ELSWEYR</v>
      </c>
      <c r="BD397" s="21" t="str">
        <f t="shared" si="42"/>
        <v>, zoneIds={1121,1086,1086}, veteran=true</v>
      </c>
      <c r="BE397" s="21" t="str">
        <f t="shared" si="43"/>
        <v>, setType=LIBSETS_SETTYPE_TRIAL</v>
      </c>
      <c r="BF397" s="21" t="str">
        <f t="shared" si="39"/>
        <v>, dropMechanic={LIBSETS_DROP_MECHANIC_TRIAL_BOSS}</v>
      </c>
      <c r="BG397" s="21" t="str">
        <f t="shared" si="44"/>
        <v>}, --Perfected Claw of Yolnakhriin / Perfektionierte Kralle von Yolnahkriin   [Sunspire, Northern Elsweyr, Northern Elsweyr]</v>
      </c>
    </row>
    <row r="398" spans="1:59" x14ac:dyDescent="0.25">
      <c r="A398" s="5">
        <v>452</v>
      </c>
      <c r="B398" t="s">
        <v>1503</v>
      </c>
      <c r="C398" t="s">
        <v>1502</v>
      </c>
      <c r="D398" s="3">
        <f t="shared" si="40"/>
        <v>452</v>
      </c>
      <c r="G398" s="3" t="s">
        <v>1478</v>
      </c>
      <c r="I398" t="s">
        <v>91</v>
      </c>
      <c r="J398" t="s">
        <v>91</v>
      </c>
      <c r="K398">
        <v>391</v>
      </c>
      <c r="L398">
        <v>391</v>
      </c>
      <c r="M398">
        <v>391</v>
      </c>
      <c r="O398" s="65" t="s">
        <v>1487</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WayshrineInfo'!$K$3:$N$9999,4,FALSE),"")))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constants'!$B$4:$C$1003,2,FALSE),"")</f>
        <v>Scalebraker</v>
      </c>
      <c r="V398" s="33" t="s">
        <v>3369</v>
      </c>
      <c r="Y398" s="65"/>
      <c r="Z398" s="3">
        <f>IF(AND(G398&lt;&gt;"LIBSETS_SETTYPE_BATTLEGROUND",G398&lt;&gt;"LIBSETS_SETTYPE_SPECIAL"),
IF(AND(Y398&lt;&gt;"",ISNUMBER(Y398),NOT(ISNA(Y398))),Y398,
   IF(AND(L398&lt;&gt;"",ISNUMBER(L398),L398&gt;0,NOT(ISNA(L398))),VLOOKUP(L398,'ESO dumped WayshrineInfo'!$K$3:$L$9999,2,FALSE),"")
),"")</f>
        <v>1086</v>
      </c>
      <c r="AA398" t="str">
        <f>IF(AND(Z398&lt;&gt;"",ISNUMBER(Z398),NOT(ISNA(Z398))),VLOOKUP(Z398,'ESO zone constants'!$A$3:$D$9999,4,FALSE),"")</f>
        <v>Northern Elsweyr</v>
      </c>
      <c r="AB398" s="33" t="s">
        <v>3369</v>
      </c>
      <c r="AC398" s="40"/>
      <c r="AD398" s="40"/>
      <c r="AE398" s="40"/>
      <c r="AF398" s="3">
        <f>IF(AND(G398&lt;&gt;"LIBSETS_SETTYPE_BATTLEGROUND",G398&lt;&gt;"LIBSETS_SETTYPE_SPECIAL"),
IF(AND(AE398&lt;&gt;"",ISNUMBER(AE398),NOT(ISNA(AE398))),AE398,
   IF(AND(M398&lt;&gt;"",ISNUMBER(M398),M398&gt;0,NOT(ISNA(M398))),VLOOKUP(M398,'ESO dumped WayshrineInfo'!$K$3:$L$9999,2,FALSE),"")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5" t="s">
        <v>2672</v>
      </c>
      <c r="BA398" s="85"/>
      <c r="BB398" s="85"/>
      <c r="BC398" s="21" t="str">
        <f t="shared" si="41"/>
        <v>[452] = {wayshrines={391,391,391,}, dlcId=DLC_SCALEBREAKER</v>
      </c>
      <c r="BD398" s="21" t="str">
        <f t="shared" si="42"/>
        <v>, zoneIds={1122,1086,1086}, veteran=false</v>
      </c>
      <c r="BE398" s="21" t="str">
        <f t="shared" si="43"/>
        <v>, setType=LIBSETS_SETTYPE_DUNGEON</v>
      </c>
      <c r="BF398" s="21" t="str">
        <f t="shared" si="39"/>
        <v>, dropMechanic={LIBSETS_DROP_MECHANIC_GROUP_DUNGEON_BOSS,LIBSETS_DROP_MECHANIC_GROUP_DUNGEON_BOSS}</v>
      </c>
      <c r="BG398" s="21" t="str">
        <f t="shared" si="44"/>
        <v>}, --Hollowfang Thirst / Hohlzahndurst   [Moongrave Fane, Northern Elsweyr, Northern Elsweyr]</v>
      </c>
    </row>
    <row r="399" spans="1:59" x14ac:dyDescent="0.25">
      <c r="A399" s="5">
        <v>453</v>
      </c>
      <c r="B399" t="s">
        <v>1504</v>
      </c>
      <c r="C399" t="s">
        <v>2649</v>
      </c>
      <c r="D399" s="3">
        <f t="shared" si="40"/>
        <v>453</v>
      </c>
      <c r="G399" s="3" t="s">
        <v>1478</v>
      </c>
      <c r="I399" t="s">
        <v>91</v>
      </c>
      <c r="J399" t="s">
        <v>91</v>
      </c>
      <c r="K399">
        <v>391</v>
      </c>
      <c r="L399">
        <v>391</v>
      </c>
      <c r="M399">
        <v>391</v>
      </c>
      <c r="O399" s="65" t="s">
        <v>1487</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WayshrineInfo'!$K$3:$N$9999,4,FALSE),"")))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constants'!$B$4:$C$1003,2,FALSE),"")</f>
        <v>Scalebraker</v>
      </c>
      <c r="V399" s="33" t="s">
        <v>3369</v>
      </c>
      <c r="Y399" s="65"/>
      <c r="Z399" s="3">
        <f>IF(AND(G399&lt;&gt;"LIBSETS_SETTYPE_BATTLEGROUND",G399&lt;&gt;"LIBSETS_SETTYPE_SPECIAL"),
IF(AND(Y399&lt;&gt;"",ISNUMBER(Y399),NOT(ISNA(Y399))),Y399,
   IF(AND(L399&lt;&gt;"",ISNUMBER(L399),L399&gt;0,NOT(ISNA(L399))),VLOOKUP(L399,'ESO dumped WayshrineInfo'!$K$3:$L$9999,2,FALSE),"")
),"")</f>
        <v>1086</v>
      </c>
      <c r="AA399" t="str">
        <f>IF(AND(Z399&lt;&gt;"",ISNUMBER(Z399),NOT(ISNA(Z399))),VLOOKUP(Z399,'ESO zone constants'!$A$3:$D$9999,4,FALSE),"")</f>
        <v>Northern Elsweyr</v>
      </c>
      <c r="AB399" s="33" t="s">
        <v>3369</v>
      </c>
      <c r="AC399" s="40"/>
      <c r="AD399" s="40"/>
      <c r="AE399" s="40"/>
      <c r="AF399" s="3">
        <f>IF(AND(G399&lt;&gt;"LIBSETS_SETTYPE_BATTLEGROUND",G399&lt;&gt;"LIBSETS_SETTYPE_SPECIAL"),
IF(AND(AE399&lt;&gt;"",ISNUMBER(AE399),NOT(ISNA(AE399))),AE399,
   IF(AND(M399&lt;&gt;"",ISNUMBER(M399),M399&gt;0,NOT(ISNA(M399))),VLOOKUP(M399,'ESO dumped WayshrineInfo'!$K$3:$L$9999,2,FALSE),"")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5" t="s">
        <v>2672</v>
      </c>
      <c r="BA399" s="85"/>
      <c r="BB399" s="85"/>
      <c r="BC399" s="21" t="str">
        <f t="shared" si="41"/>
        <v>[453] = {wayshrines={391,391,391,}, dlcId=DLC_SCALEBREAKER</v>
      </c>
      <c r="BD399" s="21" t="str">
        <f t="shared" si="42"/>
        <v>, zoneIds={1122,1086,1086}, veteran=false</v>
      </c>
      <c r="BE399" s="21" t="str">
        <f t="shared" si="43"/>
        <v>, setType=LIBSETS_SETTYPE_DUNGEON</v>
      </c>
      <c r="BF399" s="21" t="str">
        <f t="shared" si="39"/>
        <v>, dropMechanic={LIBSETS_DROP_MECHANIC_GROUP_DUNGEON_BOSS,LIBSETS_DROP_MECHANIC_GROUP_DUNGEON_BOSS}</v>
      </c>
      <c r="BG399" s="21" t="str">
        <f t="shared" si="44"/>
        <v>}, --Dro\'Zakar\'s Claws / Dro'Zakars Krallen   [Moongrave Fane, Northern Elsweyr, Northern Elsweyr]</v>
      </c>
    </row>
    <row r="400" spans="1:59" x14ac:dyDescent="0.25">
      <c r="A400" s="5">
        <v>454</v>
      </c>
      <c r="B400" t="s">
        <v>1505</v>
      </c>
      <c r="C400" t="s">
        <v>2650</v>
      </c>
      <c r="D400" s="3">
        <f t="shared" si="40"/>
        <v>454</v>
      </c>
      <c r="G400" s="3" t="s">
        <v>1478</v>
      </c>
      <c r="I400" t="s">
        <v>91</v>
      </c>
      <c r="J400" t="s">
        <v>91</v>
      </c>
      <c r="K400">
        <v>391</v>
      </c>
      <c r="L400">
        <v>391</v>
      </c>
      <c r="M400">
        <v>391</v>
      </c>
      <c r="O400" s="65" t="s">
        <v>1487</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WayshrineInfo'!$K$3:$N$9999,4,FALSE),"")))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constants'!$B$4:$C$1003,2,FALSE),"")</f>
        <v>Scalebraker</v>
      </c>
      <c r="V400" s="33" t="s">
        <v>3369</v>
      </c>
      <c r="Y400" s="65"/>
      <c r="Z400" s="3">
        <f>IF(AND(G400&lt;&gt;"LIBSETS_SETTYPE_BATTLEGROUND",G400&lt;&gt;"LIBSETS_SETTYPE_SPECIAL"),
IF(AND(Y400&lt;&gt;"",ISNUMBER(Y400),NOT(ISNA(Y400))),Y400,
   IF(AND(L400&lt;&gt;"",ISNUMBER(L400),L400&gt;0,NOT(ISNA(L400))),VLOOKUP(L400,'ESO dumped WayshrineInfo'!$K$3:$L$9999,2,FALSE),"")
),"")</f>
        <v>1086</v>
      </c>
      <c r="AA400" t="str">
        <f>IF(AND(Z400&lt;&gt;"",ISNUMBER(Z400),NOT(ISNA(Z400))),VLOOKUP(Z400,'ESO zone constants'!$A$3:$D$9999,4,FALSE),"")</f>
        <v>Northern Elsweyr</v>
      </c>
      <c r="AB400" s="33" t="s">
        <v>3369</v>
      </c>
      <c r="AC400" s="40"/>
      <c r="AD400" s="40"/>
      <c r="AE400" s="40"/>
      <c r="AF400" s="3">
        <f>IF(AND(G400&lt;&gt;"LIBSETS_SETTYPE_BATTLEGROUND",G400&lt;&gt;"LIBSETS_SETTYPE_SPECIAL"),
IF(AND(AE400&lt;&gt;"",ISNUMBER(AE400),NOT(ISNA(AE400))),AE400,
   IF(AND(M400&lt;&gt;"",ISNUMBER(M400),M400&gt;0,NOT(ISNA(M400))),VLOOKUP(M400,'ESO dumped WayshrineInfo'!$K$3:$L$9999,2,FALSE),"")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5" t="s">
        <v>2672</v>
      </c>
      <c r="BA400" s="85"/>
      <c r="BB400" s="85"/>
      <c r="BC400" s="21" t="str">
        <f t="shared" si="41"/>
        <v>[454] = {wayshrines={391,391,391,}, dlcId=DLC_SCALEBREAKER</v>
      </c>
      <c r="BD400" s="21" t="str">
        <f t="shared" si="42"/>
        <v>, zoneIds={1122,1086,1086}, veteran=false</v>
      </c>
      <c r="BE400" s="21" t="str">
        <f t="shared" si="43"/>
        <v>, setType=LIBSETS_SETTYPE_DUNGEON</v>
      </c>
      <c r="BF400" s="21" t="str">
        <f t="shared" si="39"/>
        <v>, dropMechanic={LIBSETS_DROP_MECHANIC_GROUP_DUNGEON_BOSS,LIBSETS_DROP_MECHANIC_GROUP_DUNGEON_BOSS}</v>
      </c>
      <c r="BG400" s="21" t="str">
        <f t="shared" si="44"/>
        <v>}, --Renald\'s Resolve / Renalds Entschlossenheit   [Moongrave Fane, Northern Elsweyr, Northern Elsweyr]</v>
      </c>
    </row>
    <row r="401" spans="1:59" x14ac:dyDescent="0.25">
      <c r="A401" s="5">
        <v>455</v>
      </c>
      <c r="B401" t="s">
        <v>1506</v>
      </c>
      <c r="C401" t="s">
        <v>2651</v>
      </c>
      <c r="D401" s="3">
        <f t="shared" si="40"/>
        <v>455</v>
      </c>
      <c r="G401" s="3" t="s">
        <v>1478</v>
      </c>
      <c r="I401" t="s">
        <v>91</v>
      </c>
      <c r="J401" t="s">
        <v>91</v>
      </c>
      <c r="K401">
        <v>398</v>
      </c>
      <c r="L401">
        <v>398</v>
      </c>
      <c r="M401">
        <v>398</v>
      </c>
      <c r="O401" s="65" t="s">
        <v>1488</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WayshrineInfo'!$K$3:$N$9999,4,FALSE),"")))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constants'!$B$4:$C$1003,2,FALSE),"")</f>
        <v>Scalebraker</v>
      </c>
      <c r="V401" s="33" t="s">
        <v>3369</v>
      </c>
      <c r="W401" s="39"/>
      <c r="X401" s="39"/>
      <c r="Z401" s="3">
        <f>IF(AND(G401&lt;&gt;"LIBSETS_SETTYPE_BATTLEGROUND",G401&lt;&gt;"LIBSETS_SETTYPE_SPECIAL"),
IF(AND(Y401&lt;&gt;"",ISNUMBER(Y401),NOT(ISNA(Y401))),Y401,
   IF(AND(L401&lt;&gt;"",ISNUMBER(L401),L401&gt;0,NOT(ISNA(L401))),VLOOKUP(L401,'ESO dumped WayshrineInfo'!$K$3:$L$9999,2,FALSE),"")
),"")</f>
        <v>383</v>
      </c>
      <c r="AA401" t="str">
        <f>IF(AND(Z401&lt;&gt;"",ISNUMBER(Z401),NOT(ISNA(Z401))),VLOOKUP(Z401,'ESO zone constants'!$A$3:$D$9999,4,FALSE),"")</f>
        <v>Grahtwood</v>
      </c>
      <c r="AB401" s="33" t="s">
        <v>3369</v>
      </c>
      <c r="AC401" s="40"/>
      <c r="AD401" s="40"/>
      <c r="AE401" s="40"/>
      <c r="AF401" s="3">
        <f>IF(AND(G401&lt;&gt;"LIBSETS_SETTYPE_BATTLEGROUND",G401&lt;&gt;"LIBSETS_SETTYPE_SPECIAL"),
IF(AND(AE401&lt;&gt;"",ISNUMBER(AE401),NOT(ISNA(AE401))),AE401,
   IF(AND(M401&lt;&gt;"",ISNUMBER(M401),M401&gt;0,NOT(ISNA(M401))),VLOOKUP(M401,'ESO dumped WayshrineInfo'!$K$3:$L$9999,2,FALSE),"")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5" t="s">
        <v>2672</v>
      </c>
      <c r="BA401" s="85"/>
      <c r="BB401" s="85"/>
      <c r="BC401" s="21" t="str">
        <f t="shared" si="41"/>
        <v>[455] = {wayshrines={398,398,398,}, dlcId=DLC_SCALEBREAKER</v>
      </c>
      <c r="BD401" s="21" t="str">
        <f t="shared" si="42"/>
        <v>, zoneIds={1123,383,383}, veteran=false</v>
      </c>
      <c r="BE401" s="21" t="str">
        <f t="shared" si="43"/>
        <v>, setType=LIBSETS_SETTYPE_DUNGEON</v>
      </c>
      <c r="BF401" s="21" t="str">
        <f t="shared" si="39"/>
        <v>, dropMechanic={LIBSETS_DROP_MECHANIC_GROUP_DUNGEON_BOSS,LIBSETS_DROP_MECHANIC_GROUP_DUNGEON_BOSS}</v>
      </c>
      <c r="BG401" s="21" t="str">
        <f t="shared" si="44"/>
        <v>}, --Z\'en\'s Redress / Z'ens Wiedergutmachung   [Lair of Maarselok, Grahtwood, Grahtwood]</v>
      </c>
    </row>
    <row r="402" spans="1:59" x14ac:dyDescent="0.25">
      <c r="A402" s="5">
        <v>456</v>
      </c>
      <c r="B402" t="s">
        <v>1508</v>
      </c>
      <c r="C402" t="s">
        <v>1507</v>
      </c>
      <c r="D402" s="3">
        <f t="shared" si="40"/>
        <v>456</v>
      </c>
      <c r="G402" s="3" t="s">
        <v>1478</v>
      </c>
      <c r="I402" t="s">
        <v>91</v>
      </c>
      <c r="J402" t="s">
        <v>91</v>
      </c>
      <c r="K402">
        <v>398</v>
      </c>
      <c r="L402">
        <v>398</v>
      </c>
      <c r="M402">
        <v>398</v>
      </c>
      <c r="O402" s="65" t="s">
        <v>1488</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WayshrineInfo'!$K$3:$N$9999,4,FALSE),"")))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constants'!$B$4:$C$1003,2,FALSE),"")</f>
        <v>Scalebraker</v>
      </c>
      <c r="V402" s="33" t="s">
        <v>3369</v>
      </c>
      <c r="Y402" s="65"/>
      <c r="Z402" s="3">
        <f>IF(AND(G402&lt;&gt;"LIBSETS_SETTYPE_BATTLEGROUND",G402&lt;&gt;"LIBSETS_SETTYPE_SPECIAL"),
IF(AND(Y402&lt;&gt;"",ISNUMBER(Y402),NOT(ISNA(Y402))),Y402,
   IF(AND(L402&lt;&gt;"",ISNUMBER(L402),L402&gt;0,NOT(ISNA(L402))),VLOOKUP(L402,'ESO dumped WayshrineInfo'!$K$3:$L$9999,2,FALSE),"")
),"")</f>
        <v>383</v>
      </c>
      <c r="AA402" t="str">
        <f>IF(AND(Z402&lt;&gt;"",ISNUMBER(Z402),NOT(ISNA(Z402))),VLOOKUP(Z402,'ESO zone constants'!$A$3:$D$9999,4,FALSE),"")</f>
        <v>Grahtwood</v>
      </c>
      <c r="AB402" s="33" t="s">
        <v>3369</v>
      </c>
      <c r="AC402" s="40"/>
      <c r="AD402" s="40"/>
      <c r="AE402" s="40"/>
      <c r="AF402" s="3">
        <f>IF(AND(G402&lt;&gt;"LIBSETS_SETTYPE_BATTLEGROUND",G402&lt;&gt;"LIBSETS_SETTYPE_SPECIAL"),
IF(AND(AE402&lt;&gt;"",ISNUMBER(AE402),NOT(ISNA(AE402))),AE402,
   IF(AND(M402&lt;&gt;"",ISNUMBER(M402),M402&gt;0,NOT(ISNA(M402))),VLOOKUP(M402,'ESO dumped WayshrineInfo'!$K$3:$L$9999,2,FALSE),"")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5" t="s">
        <v>2672</v>
      </c>
      <c r="BA402" s="85"/>
      <c r="BB402" s="85"/>
      <c r="BC402" s="21" t="str">
        <f t="shared" si="41"/>
        <v>[456] = {wayshrines={398,398,398,}, dlcId=DLC_SCALEBREAKER</v>
      </c>
      <c r="BD402" s="21" t="str">
        <f t="shared" si="42"/>
        <v>, zoneIds={1123,383,383}, veteran=false</v>
      </c>
      <c r="BE402" s="21" t="str">
        <f t="shared" si="43"/>
        <v>, setType=LIBSETS_SETTYPE_DUNGEON</v>
      </c>
      <c r="BF402" s="21" t="str">
        <f t="shared" si="39"/>
        <v>, dropMechanic={LIBSETS_DROP_MECHANIC_GROUP_DUNGEON_BOSS,LIBSETS_DROP_MECHANIC_GROUP_DUNGEON_BOSS}</v>
      </c>
      <c r="BG402" s="21" t="str">
        <f t="shared" si="44"/>
        <v>}, --Azureblight Reaper / Azurfäuleschnitter   [Lair of Maarselok, Grahtwood, Grahtwood]</v>
      </c>
    </row>
    <row r="403" spans="1:59" x14ac:dyDescent="0.25">
      <c r="A403" s="5">
        <v>457</v>
      </c>
      <c r="B403" t="s">
        <v>1509</v>
      </c>
      <c r="C403" t="s">
        <v>2652</v>
      </c>
      <c r="D403" s="3">
        <f t="shared" si="40"/>
        <v>457</v>
      </c>
      <c r="G403" s="3" t="s">
        <v>1478</v>
      </c>
      <c r="I403" t="s">
        <v>91</v>
      </c>
      <c r="J403" t="s">
        <v>91</v>
      </c>
      <c r="K403">
        <v>398</v>
      </c>
      <c r="L403">
        <v>398</v>
      </c>
      <c r="M403">
        <v>398</v>
      </c>
      <c r="O403" s="65" t="s">
        <v>1488</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WayshrineInfo'!$K$3:$N$9999,4,FALSE),"")))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constants'!$B$4:$C$1003,2,FALSE),"")</f>
        <v>Scalebraker</v>
      </c>
      <c r="V403" s="33" t="s">
        <v>3369</v>
      </c>
      <c r="Y403" s="65"/>
      <c r="Z403" s="3">
        <f>IF(AND(G403&lt;&gt;"LIBSETS_SETTYPE_BATTLEGROUND",G403&lt;&gt;"LIBSETS_SETTYPE_SPECIAL"),
IF(AND(Y403&lt;&gt;"",ISNUMBER(Y403),NOT(ISNA(Y403))),Y403,
   IF(AND(L403&lt;&gt;"",ISNUMBER(L403),L403&gt;0,NOT(ISNA(L403))),VLOOKUP(L403,'ESO dumped WayshrineInfo'!$K$3:$L$9999,2,FALSE),"")
),"")</f>
        <v>383</v>
      </c>
      <c r="AA403" t="str">
        <f>IF(AND(Z403&lt;&gt;"",ISNUMBER(Z403),NOT(ISNA(Z403))),VLOOKUP(Z403,'ESO zone constants'!$A$3:$D$9999,4,FALSE),"")</f>
        <v>Grahtwood</v>
      </c>
      <c r="AB403" s="33" t="s">
        <v>3369</v>
      </c>
      <c r="AC403" s="40"/>
      <c r="AD403" s="40"/>
      <c r="AE403" s="40"/>
      <c r="AF403" s="3">
        <f>IF(AND(G403&lt;&gt;"LIBSETS_SETTYPE_BATTLEGROUND",G403&lt;&gt;"LIBSETS_SETTYPE_SPECIAL"),
IF(AND(AE403&lt;&gt;"",ISNUMBER(AE403),NOT(ISNA(AE403))),AE403,
   IF(AND(M403&lt;&gt;"",ISNUMBER(M403),M403&gt;0,NOT(ISNA(M403))),VLOOKUP(M403,'ESO dumped WayshrineInfo'!$K$3:$L$9999,2,FALSE),"")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5" t="s">
        <v>2672</v>
      </c>
      <c r="BA403" s="85"/>
      <c r="BB403" s="85"/>
      <c r="BC403" s="21" t="str">
        <f t="shared" si="41"/>
        <v>[457] = {wayshrines={398,398,398,}, dlcId=DLC_SCALEBREAKER</v>
      </c>
      <c r="BD403" s="21" t="str">
        <f t="shared" si="42"/>
        <v>, zoneIds={1123,383,383}, veteran=false</v>
      </c>
      <c r="BE403" s="21" t="str">
        <f t="shared" si="43"/>
        <v>, setType=LIBSETS_SETTYPE_DUNGEON</v>
      </c>
      <c r="BF403" s="21" t="str">
        <f t="shared" si="39"/>
        <v>, dropMechanic={LIBSETS_DROP_MECHANIC_GROUP_DUNGEON_BOSS,LIBSETS_DROP_MECHANIC_GROUP_DUNGEON_BOSS}</v>
      </c>
      <c r="BG403" s="21" t="str">
        <f t="shared" si="44"/>
        <v>}, --Dragon\'s Defilement / Drachenschändung   [Lair of Maarselok, Grahtwood, Grahtwood]</v>
      </c>
    </row>
    <row r="404" spans="1:59" x14ac:dyDescent="0.25">
      <c r="A404" s="5">
        <v>458</v>
      </c>
      <c r="B404" t="s">
        <v>1510</v>
      </c>
      <c r="C404" t="s">
        <v>1510</v>
      </c>
      <c r="D404" s="3">
        <f t="shared" si="40"/>
        <v>458</v>
      </c>
      <c r="G404" s="3" t="s">
        <v>1480</v>
      </c>
      <c r="H404" s="95">
        <v>3</v>
      </c>
      <c r="I404" t="s">
        <v>1467</v>
      </c>
      <c r="J404" t="s">
        <v>91</v>
      </c>
      <c r="K404">
        <v>391</v>
      </c>
      <c r="L404">
        <v>391</v>
      </c>
      <c r="M404">
        <v>391</v>
      </c>
      <c r="O404" s="65" t="s">
        <v>1487</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WayshrineInfo'!$K$3:$N$9999,4,FALSE),"")))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constants'!$B$4:$C$1003,2,FALSE),"")</f>
        <v>Scalebraker</v>
      </c>
      <c r="V404" s="33" t="s">
        <v>1545</v>
      </c>
      <c r="W404" s="3" t="s">
        <v>1510</v>
      </c>
      <c r="X404" s="3" t="s">
        <v>1510</v>
      </c>
      <c r="Y404" s="65"/>
      <c r="Z404" s="3">
        <f>IF(AND(G404&lt;&gt;"LIBSETS_SETTYPE_BATTLEGROUND",G404&lt;&gt;"LIBSETS_SETTYPE_SPECIAL"),
IF(AND(Y404&lt;&gt;"",ISNUMBER(Y404),NOT(ISNA(Y404))),Y404,
   IF(AND(L404&lt;&gt;"",ISNUMBER(L404),L404&gt;0,NOT(ISNA(L404))),VLOOKUP(L404,'ESO dumped WayshrineInfo'!$K$3:$L$9999,2,FALSE),"")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WayshrineInfo'!$K$3:$L$9999,2,FALSE),"")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5" t="s">
        <v>2672</v>
      </c>
      <c r="BA404" s="85"/>
      <c r="BB404" s="85"/>
      <c r="BC404" s="21" t="str">
        <f t="shared" si="41"/>
        <v>[458] = {wayshrines={391,391,391,}, dlcId=DLC_SCALEBREAKER</v>
      </c>
      <c r="BD404" s="21" t="str">
        <f t="shared" si="42"/>
        <v>, zoneIds={1122,1086,1086}, veteran={[EQUIP_TYPE_HEAD]=true, [EQUIP_TYPE_SHOULDERS]=false}</v>
      </c>
      <c r="BE404" s="21" t="str">
        <f t="shared" si="43"/>
        <v>, setType=LIBSETS_SETTYPE_MONSTER, undauntedChestId=3</v>
      </c>
      <c r="BF404" s="21" t="str">
        <f t="shared" si="39"/>
        <v>, dropMechanic={LIBSETS_DROP_MECHANIC_MONSTER_NAME}, dropMechanicDropLocationNames={['en']={'Grundwulf','','','','','',},['de']={'Grundwulf','','','','','',},}</v>
      </c>
      <c r="BG404" s="21" t="str">
        <f t="shared" si="44"/>
        <v>}, --Grundwulf / Grundwulf   [Moongrave Fane, Northern Elsweyr, Northern Elsweyr]</v>
      </c>
    </row>
    <row r="405" spans="1:59" x14ac:dyDescent="0.25">
      <c r="A405" s="5">
        <v>459</v>
      </c>
      <c r="B405" t="s">
        <v>1511</v>
      </c>
      <c r="C405" t="s">
        <v>1511</v>
      </c>
      <c r="D405" s="3">
        <f t="shared" si="40"/>
        <v>459</v>
      </c>
      <c r="G405" s="3" t="s">
        <v>1480</v>
      </c>
      <c r="H405" s="95">
        <v>3</v>
      </c>
      <c r="I405" t="s">
        <v>1467</v>
      </c>
      <c r="J405" t="s">
        <v>91</v>
      </c>
      <c r="K405">
        <v>398</v>
      </c>
      <c r="L405">
        <v>398</v>
      </c>
      <c r="M405">
        <v>398</v>
      </c>
      <c r="O405" s="65" t="s">
        <v>1488</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WayshrineInfo'!$K$3:$N$9999,4,FALSE),"")))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constants'!$B$4:$C$1003,2,FALSE),"")</f>
        <v>Scalebraker</v>
      </c>
      <c r="V405" s="33" t="s">
        <v>1545</v>
      </c>
      <c r="W405" s="3" t="s">
        <v>1511</v>
      </c>
      <c r="X405" s="3" t="s">
        <v>1511</v>
      </c>
      <c r="Y405" s="65"/>
      <c r="Z405" s="3">
        <f>IF(AND(G405&lt;&gt;"LIBSETS_SETTYPE_BATTLEGROUND",G405&lt;&gt;"LIBSETS_SETTYPE_SPECIAL"),
IF(AND(Y405&lt;&gt;"",ISNUMBER(Y405),NOT(ISNA(Y405))),Y405,
   IF(AND(L405&lt;&gt;"",ISNUMBER(L405),L405&gt;0,NOT(ISNA(L405))),VLOOKUP(L405,'ESO dumped WayshrineInfo'!$K$3:$L$9999,2,FALSE),"")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WayshrineInfo'!$K$3:$L$9999,2,FALSE),"")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5" t="s">
        <v>2672</v>
      </c>
      <c r="BA405" s="85"/>
      <c r="BB405" s="85"/>
      <c r="BC405" s="21" t="str">
        <f t="shared" si="41"/>
        <v>[459] = {wayshrines={398,398,398,}, dlcId=DLC_SCALEBREAKER</v>
      </c>
      <c r="BD405" s="21" t="str">
        <f t="shared" si="42"/>
        <v>, zoneIds={1123,383,383}, veteran={[EQUIP_TYPE_HEAD]=true, [EQUIP_TYPE_SHOULDERS]=false}</v>
      </c>
      <c r="BE405" s="21" t="str">
        <f t="shared" si="43"/>
        <v>, setType=LIBSETS_SETTYPE_MONSTER, undauntedChestId=3</v>
      </c>
      <c r="BF405" s="21" t="str">
        <f t="shared" si="39"/>
        <v>, dropMechanic={LIBSETS_DROP_MECHANIC_MONSTER_NAME}, dropMechanicDropLocationNames={['en']={'Maarselok','','','','','',},['de']={'Maarselok','','','','','',},}</v>
      </c>
      <c r="BG405" s="21" t="str">
        <f t="shared" si="44"/>
        <v>}, --Maarselok / Maarselok   [Lair of Maarselok, Grahtwood, Grahtwood]</v>
      </c>
    </row>
    <row r="406" spans="1:59" x14ac:dyDescent="0.25">
      <c r="A406" s="5">
        <v>465</v>
      </c>
      <c r="B406" t="s">
        <v>1604</v>
      </c>
      <c r="C406" t="s">
        <v>1605</v>
      </c>
      <c r="D406" s="3">
        <f t="shared" si="40"/>
        <v>465</v>
      </c>
      <c r="G406" s="8" t="s">
        <v>1481</v>
      </c>
      <c r="I406" t="s">
        <v>91</v>
      </c>
      <c r="J406" t="s">
        <v>91</v>
      </c>
      <c r="K406">
        <v>402</v>
      </c>
      <c r="L406">
        <v>402</v>
      </c>
      <c r="M406">
        <v>402</v>
      </c>
      <c r="O406" s="65" t="s">
        <v>1588</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WayshrineInfo'!$K$3:$N$9999,4,FALSE),"")))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constants'!$B$4:$C$1003,2,FALSE),"")</f>
        <v>Dragonhold</v>
      </c>
      <c r="V406" s="33" t="s">
        <v>1561</v>
      </c>
      <c r="Y406" s="65"/>
      <c r="Z406" s="3">
        <f>IF(AND(G406&lt;&gt;"LIBSETS_SETTYPE_BATTLEGROUND",G406&lt;&gt;"LIBSETS_SETTYPE_SPECIAL"),
IF(AND(Y406&lt;&gt;"",ISNUMBER(Y406),NOT(ISNA(Y406))),Y406,
   IF(AND(L406&lt;&gt;"",ISNUMBER(L406),L406&gt;0,NOT(ISNA(L406))),VLOOKUP(L406,'ESO dumped WayshrineInfo'!$K$3:$L$9999,2,FALSE),"")
),"")</f>
        <v>1133</v>
      </c>
      <c r="AA406" t="str">
        <f>IF(AND(Z406&lt;&gt;"",ISNUMBER(Z406),NOT(ISNA(Z406))),VLOOKUP(Z406,'ESO zone constants'!$A$3:$D$9999,4,FALSE),"")</f>
        <v>Southern Elsweyr</v>
      </c>
      <c r="AB406" s="33" t="s">
        <v>1561</v>
      </c>
      <c r="AC406" s="40"/>
      <c r="AD406" s="40"/>
      <c r="AE406" s="40"/>
      <c r="AF406" s="3">
        <f>IF(AND(G406&lt;&gt;"LIBSETS_SETTYPE_BATTLEGROUND",G406&lt;&gt;"LIBSETS_SETTYPE_SPECIAL"),
IF(AND(AE406&lt;&gt;"",ISNUMBER(AE406),NOT(ISNA(AE406))),AE406,
   IF(AND(M406&lt;&gt;"",ISNUMBER(M406),M406&gt;0,NOT(ISNA(M406))),VLOOKUP(M406,'ESO dumped WayshrineInfo'!$K$3:$L$9999,2,FALSE),"")
),"")</f>
        <v>1133</v>
      </c>
      <c r="AG406" t="str">
        <f>IF(AND(AF406&lt;&gt;"",ISNUMBER(AF406),NOT(ISNA(AF406))),VLOOKUP(AF406,'ESO zone constants'!$A$3:$D$9999,4,FALSE),"")</f>
        <v>Southern Elsweyr</v>
      </c>
      <c r="AH406" s="44" t="s">
        <v>1563</v>
      </c>
      <c r="AI406" s="40"/>
      <c r="AJ406" s="40"/>
      <c r="AK406" s="3">
        <f>IF(AND(G406&lt;&gt;"LIBSETS_SETTYPE_BATTLEGROUND",G406&lt;&gt;"LIBSETS_SETTYPE_SPECIAL"),IF(AL406&lt;&gt;"",VLOOKUP(AL406,'ESO zone constants'!$D$3:$H$4953,5,FALSE),""),"")</f>
        <v>1133</v>
      </c>
      <c r="AL406" t="s">
        <v>1588</v>
      </c>
      <c r="AM406" s="44" t="s">
        <v>1564</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5" t="s">
        <v>2672</v>
      </c>
      <c r="BA406" s="85"/>
      <c r="BB406" s="85"/>
      <c r="BC406" s="21" t="str">
        <f t="shared" si="41"/>
        <v>[465] = {wayshrines={402,402,402,}, dlcId=DLC_DRAGONHOLD</v>
      </c>
      <c r="BD406" s="21" t="str">
        <f t="shared" si="42"/>
        <v>, zoneIds={1133,1133,1133,1133}, veteran=false</v>
      </c>
      <c r="BE406" s="21" t="str">
        <f t="shared" si="43"/>
        <v>, setType=LIBSETS_SETTYPE_OVERLAND</v>
      </c>
      <c r="BF406" s="21" t="str">
        <f t="shared" si="39"/>
        <v>, dropMechanic={LIBSETS_DROP_MECHANIC_OVERLAND_BOSS_DELVE,LIBSETS_DROP_MECHANIC_OVERLAND_BOSS_DELVE,LIBSETS_DROP_MECHANIC_OVERLAND_BOSS_PUBLIC_DUNGEON,LIBSETS_DROP_MECHANIC_OVERLAND_CHEST}</v>
      </c>
      <c r="BG406" s="21" t="str">
        <f t="shared" si="44"/>
        <v>}, --Senchal Defender / Verteidiger von Senchal   [Southern Elsweyr, Southern Elsweyr, Southern Elsweyr, Southern Elsweyr]</v>
      </c>
    </row>
    <row r="407" spans="1:59" x14ac:dyDescent="0.25">
      <c r="A407" s="5">
        <v>466</v>
      </c>
      <c r="B407" t="s">
        <v>1614</v>
      </c>
      <c r="C407" t="s">
        <v>2653</v>
      </c>
      <c r="D407" s="3">
        <f t="shared" si="40"/>
        <v>466</v>
      </c>
      <c r="G407" s="8" t="s">
        <v>1481</v>
      </c>
      <c r="I407" t="s">
        <v>91</v>
      </c>
      <c r="J407" t="s">
        <v>91</v>
      </c>
      <c r="K407">
        <v>402</v>
      </c>
      <c r="L407">
        <v>402</v>
      </c>
      <c r="M407">
        <v>402</v>
      </c>
      <c r="O407" s="65" t="s">
        <v>1588</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WayshrineInfo'!$K$3:$N$9999,4,FALSE),"")))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constants'!$B$4:$C$1003,2,FALSE),"")</f>
        <v>Dragonhold</v>
      </c>
      <c r="V407" s="33" t="s">
        <v>1561</v>
      </c>
      <c r="Y407" s="65"/>
      <c r="Z407" s="3">
        <f>IF(AND(G407&lt;&gt;"LIBSETS_SETTYPE_BATTLEGROUND",G407&lt;&gt;"LIBSETS_SETTYPE_SPECIAL"),
IF(AND(Y407&lt;&gt;"",ISNUMBER(Y407),NOT(ISNA(Y407))),Y407,
   IF(AND(L407&lt;&gt;"",ISNUMBER(L407),L407&gt;0,NOT(ISNA(L407))),VLOOKUP(L407,'ESO dumped WayshrineInfo'!$K$3:$L$9999,2,FALSE),"")
),"")</f>
        <v>1133</v>
      </c>
      <c r="AA407" t="str">
        <f>IF(AND(Z407&lt;&gt;"",ISNUMBER(Z407),NOT(ISNA(Z407))),VLOOKUP(Z407,'ESO zone constants'!$A$3:$D$9999,4,FALSE),"")</f>
        <v>Southern Elsweyr</v>
      </c>
      <c r="AB407" s="33" t="s">
        <v>1561</v>
      </c>
      <c r="AC407" s="40"/>
      <c r="AD407" s="40"/>
      <c r="AE407" s="40"/>
      <c r="AF407" s="3">
        <f>IF(AND(G407&lt;&gt;"LIBSETS_SETTYPE_BATTLEGROUND",G407&lt;&gt;"LIBSETS_SETTYPE_SPECIAL"),
IF(AND(AE407&lt;&gt;"",ISNUMBER(AE407),NOT(ISNA(AE407))),AE407,
   IF(AND(M407&lt;&gt;"",ISNUMBER(M407),M407&gt;0,NOT(ISNA(M407))),VLOOKUP(M407,'ESO dumped WayshrineInfo'!$K$3:$L$9999,2,FALSE),"")
),"")</f>
        <v>1133</v>
      </c>
      <c r="AG407" t="str">
        <f>IF(AND(AF407&lt;&gt;"",ISNUMBER(AF407),NOT(ISNA(AF407))),VLOOKUP(AF407,'ESO zone constants'!$A$3:$D$9999,4,FALSE),"")</f>
        <v>Southern Elsweyr</v>
      </c>
      <c r="AH407" s="44" t="s">
        <v>1563</v>
      </c>
      <c r="AI407" s="40"/>
      <c r="AJ407" s="40"/>
      <c r="AK407" s="3">
        <f>IF(AND(G407&lt;&gt;"LIBSETS_SETTYPE_BATTLEGROUND",G407&lt;&gt;"LIBSETS_SETTYPE_SPECIAL"),IF(AL407&lt;&gt;"",VLOOKUP(AL407,'ESO zone constants'!$D$3:$H$4953,5,FALSE),""),"")</f>
        <v>1133</v>
      </c>
      <c r="AL407" t="s">
        <v>1588</v>
      </c>
      <c r="AM407" s="44" t="s">
        <v>1564</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5" t="s">
        <v>2672</v>
      </c>
      <c r="BA407" s="85"/>
      <c r="BB407" s="85"/>
      <c r="BC407" s="21" t="str">
        <f t="shared" si="41"/>
        <v>[466] = {wayshrines={402,402,402,}, dlcId=DLC_DRAGONHOLD</v>
      </c>
      <c r="BD407" s="21" t="str">
        <f t="shared" si="42"/>
        <v>, zoneIds={1133,1133,1133,1133}, veteran=false</v>
      </c>
      <c r="BE407" s="21" t="str">
        <f t="shared" si="43"/>
        <v>, setType=LIBSETS_SETTYPE_OVERLAND</v>
      </c>
      <c r="BF407" s="21" t="str">
        <f t="shared" si="39"/>
        <v>, dropMechanic={LIBSETS_DROP_MECHANIC_OVERLAND_BOSS_DELVE,LIBSETS_DROP_MECHANIC_OVERLAND_BOSS_DELVE,LIBSETS_DROP_MECHANIC_OVERLAND_BOSS_PUBLIC_DUNGEON,LIBSETS_DROP_MECHANIC_OVERLAND_CHEST}</v>
      </c>
      <c r="BG407" s="21" t="str">
        <f t="shared" si="44"/>
        <v>}, --Marauder\'s Haste / Marodeurshast   [Southern Elsweyr, Southern Elsweyr, Southern Elsweyr, Southern Elsweyr]</v>
      </c>
    </row>
    <row r="408" spans="1:59" x14ac:dyDescent="0.25">
      <c r="A408" s="5">
        <v>467</v>
      </c>
      <c r="B408" t="s">
        <v>1613</v>
      </c>
      <c r="C408" t="s">
        <v>1606</v>
      </c>
      <c r="D408" s="3">
        <f t="shared" si="40"/>
        <v>467</v>
      </c>
      <c r="G408" s="8" t="s">
        <v>1481</v>
      </c>
      <c r="I408" t="s">
        <v>91</v>
      </c>
      <c r="J408" t="s">
        <v>91</v>
      </c>
      <c r="K408">
        <v>402</v>
      </c>
      <c r="L408">
        <v>402</v>
      </c>
      <c r="M408">
        <v>402</v>
      </c>
      <c r="O408" s="65" t="s">
        <v>1588</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WayshrineInfo'!$K$3:$N$9999,4,FALSE),"")))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constants'!$B$4:$C$1003,2,FALSE),"")</f>
        <v>Dragonhold</v>
      </c>
      <c r="V408" s="33" t="s">
        <v>1561</v>
      </c>
      <c r="Y408" s="65"/>
      <c r="Z408" s="3">
        <f>IF(AND(G408&lt;&gt;"LIBSETS_SETTYPE_BATTLEGROUND",G408&lt;&gt;"LIBSETS_SETTYPE_SPECIAL"),
IF(AND(Y408&lt;&gt;"",ISNUMBER(Y408),NOT(ISNA(Y408))),Y408,
   IF(AND(L408&lt;&gt;"",ISNUMBER(L408),L408&gt;0,NOT(ISNA(L408))),VLOOKUP(L408,'ESO dumped WayshrineInfo'!$K$3:$L$9999,2,FALSE),"")
),"")</f>
        <v>1133</v>
      </c>
      <c r="AA408" t="str">
        <f>IF(AND(Z408&lt;&gt;"",ISNUMBER(Z408),NOT(ISNA(Z408))),VLOOKUP(Z408,'ESO zone constants'!$A$3:$D$9999,4,FALSE),"")</f>
        <v>Southern Elsweyr</v>
      </c>
      <c r="AB408" s="33" t="s">
        <v>1561</v>
      </c>
      <c r="AC408" s="40"/>
      <c r="AD408" s="40"/>
      <c r="AE408" s="40"/>
      <c r="AF408" s="3">
        <f>IF(AND(G408&lt;&gt;"LIBSETS_SETTYPE_BATTLEGROUND",G408&lt;&gt;"LIBSETS_SETTYPE_SPECIAL"),
IF(AND(AE408&lt;&gt;"",ISNUMBER(AE408),NOT(ISNA(AE408))),AE408,
   IF(AND(M408&lt;&gt;"",ISNUMBER(M408),M408&gt;0,NOT(ISNA(M408))),VLOOKUP(M408,'ESO dumped WayshrineInfo'!$K$3:$L$9999,2,FALSE),"")
),"")</f>
        <v>1133</v>
      </c>
      <c r="AG408" t="str">
        <f>IF(AND(AF408&lt;&gt;"",ISNUMBER(AF408),NOT(ISNA(AF408))),VLOOKUP(AF408,'ESO zone constants'!$A$3:$D$9999,4,FALSE),"")</f>
        <v>Southern Elsweyr</v>
      </c>
      <c r="AH408" s="44" t="s">
        <v>1563</v>
      </c>
      <c r="AI408" s="40"/>
      <c r="AJ408" s="40"/>
      <c r="AK408" s="3">
        <f>IF(AND(G408&lt;&gt;"LIBSETS_SETTYPE_BATTLEGROUND",G408&lt;&gt;"LIBSETS_SETTYPE_SPECIAL"),IF(AL408&lt;&gt;"",VLOOKUP(AL408,'ESO zone constants'!$D$3:$H$4953,5,FALSE),""),"")</f>
        <v>1133</v>
      </c>
      <c r="AL408" t="s">
        <v>1588</v>
      </c>
      <c r="AM408" s="44" t="s">
        <v>1564</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5" t="s">
        <v>2672</v>
      </c>
      <c r="BA408" s="85"/>
      <c r="BB408" s="85"/>
      <c r="BC408" s="21" t="str">
        <f t="shared" si="41"/>
        <v>[467] = {wayshrines={402,402,402,}, dlcId=DLC_DRAGONHOLD</v>
      </c>
      <c r="BD408" s="21" t="str">
        <f t="shared" si="42"/>
        <v>, zoneIds={1133,1133,1133,1133}, veteran=false</v>
      </c>
      <c r="BE408" s="21" t="str">
        <f t="shared" si="43"/>
        <v>, setType=LIBSETS_SETTYPE_OVERLAND</v>
      </c>
      <c r="BF408" s="21" t="str">
        <f t="shared" si="39"/>
        <v>, dropMechanic={LIBSETS_DROP_MECHANIC_OVERLAND_BOSS_DELVE,LIBSETS_DROP_MECHANIC_OVERLAND_BOSS_DELVE,LIBSETS_DROP_MECHANIC_OVERLAND_BOSS_PUBLIC_DUNGEON,LIBSETS_DROP_MECHANIC_OVERLAND_CHEST}</v>
      </c>
      <c r="BG408" s="21" t="str">
        <f t="shared" si="44"/>
        <v>}, --Dragonguard Elite / Drachengardeelite   [Southern Elsweyr, Southern Elsweyr, Southern Elsweyr, Southern Elsweyr]</v>
      </c>
    </row>
    <row r="409" spans="1:59" x14ac:dyDescent="0.25">
      <c r="A409" s="5">
        <v>468</v>
      </c>
      <c r="B409" t="s">
        <v>1612</v>
      </c>
      <c r="C409" t="s">
        <v>1607</v>
      </c>
      <c r="D409" s="3">
        <f t="shared" si="40"/>
        <v>468</v>
      </c>
      <c r="E409" s="42"/>
      <c r="G409" s="8" t="s">
        <v>1475</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WayshrineInfo'!$K$3:$N$9999,4,FALSE),"")))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constants'!$B$4:$C$1003,2,FALSE),"")</f>
        <v>Dragonhold</v>
      </c>
      <c r="V409" s="33" t="s">
        <v>3372</v>
      </c>
      <c r="Y409" s="65"/>
      <c r="Z409" s="3">
        <f>IF(AND(G409&lt;&gt;"LIBSETS_SETTYPE_BATTLEGROUND",G409&lt;&gt;"LIBSETS_SETTYPE_SPECIAL"),
IF(AND(Y409&lt;&gt;"",ISNUMBER(Y409),NOT(ISNA(Y409))),Y409,
   IF(AND(L409&lt;&gt;"",ISNUMBER(L409),L409&gt;0,NOT(ISNA(L409))),VLOOKUP(L409,'ESO dumped WayshrineInfo'!$K$3:$L$9999,2,FALSE),"")
),"")</f>
        <v>1133</v>
      </c>
      <c r="AA409" t="str">
        <f>IF(AND(Z409&lt;&gt;"",ISNUMBER(Z409),NOT(ISNA(Z409))),VLOOKUP(Z409,'ESO zone constants'!$A$3:$D$9999,4,FALSE),"")</f>
        <v>Southern Elsweyr</v>
      </c>
      <c r="AB409" s="33" t="s">
        <v>3372</v>
      </c>
      <c r="AC409" s="40"/>
      <c r="AD409" s="40"/>
      <c r="AE409" s="40"/>
      <c r="AF409" s="3">
        <f>IF(AND(G409&lt;&gt;"LIBSETS_SETTYPE_BATTLEGROUND",G409&lt;&gt;"LIBSETS_SETTYPE_SPECIAL"),
IF(AND(AE409&lt;&gt;"",ISNUMBER(AE409),NOT(ISNA(AE409))),AE409,
   IF(AND(M409&lt;&gt;"",ISNUMBER(M409),M409&gt;0,NOT(ISNA(M409))),VLOOKUP(M409,'ESO dumped WayshrineInfo'!$K$3:$L$9999,2,FALSE),"")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5" t="s">
        <v>2672</v>
      </c>
      <c r="BA409" s="85"/>
      <c r="BB409" s="85"/>
      <c r="BC409" s="21" t="str">
        <f t="shared" si="41"/>
        <v>[468] = {wayshrines={403,403,403,}, traitsNeeded=3, dlcId=DLC_DRAGONHOLD</v>
      </c>
      <c r="BD409" s="21" t="str">
        <f t="shared" si="42"/>
        <v>, zoneIds={1133,1133,1133}, veteran=false</v>
      </c>
      <c r="BE409" s="21" t="str">
        <f t="shared" si="43"/>
        <v>, setType=LIBSETS_SETTYPE_CRAFTED</v>
      </c>
      <c r="BF409" s="21" t="str">
        <f t="shared" si="39"/>
        <v>, dropMechanic={LIBSETS_DROP_MECHANIC_CRAFTED,LIBSETS_DROP_MECHANIC_CRAFTED}</v>
      </c>
      <c r="BG409" s="21" t="str">
        <f t="shared" si="44"/>
        <v>}, --Daring Corsair / Kühner Korsar   [Southern Elsweyr, Southern Elsweyr, Southern Elsweyr]</v>
      </c>
    </row>
    <row r="410" spans="1:59" x14ac:dyDescent="0.25">
      <c r="A410" s="5">
        <v>469</v>
      </c>
      <c r="B410" t="s">
        <v>1611</v>
      </c>
      <c r="C410" t="s">
        <v>1608</v>
      </c>
      <c r="D410" s="3">
        <f t="shared" si="40"/>
        <v>469</v>
      </c>
      <c r="G410" s="8" t="s">
        <v>1475</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WayshrineInfo'!$K$3:$N$9999,4,FALSE),"")))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constants'!$B$4:$C$1003,2,FALSE),"")</f>
        <v>Dragonhold</v>
      </c>
      <c r="V410" s="33" t="s">
        <v>3372</v>
      </c>
      <c r="Y410" s="65"/>
      <c r="Z410" s="3">
        <f>IF(AND(G410&lt;&gt;"LIBSETS_SETTYPE_BATTLEGROUND",G410&lt;&gt;"LIBSETS_SETTYPE_SPECIAL"),
IF(AND(Y410&lt;&gt;"",ISNUMBER(Y410),NOT(ISNA(Y410))),Y410,
   IF(AND(L410&lt;&gt;"",ISNUMBER(L410),L410&gt;0,NOT(ISNA(L410))),VLOOKUP(L410,'ESO dumped WayshrineInfo'!$K$3:$L$9999,2,FALSE),"")
),"")</f>
        <v>1133</v>
      </c>
      <c r="AA410" t="str">
        <f>IF(AND(Z410&lt;&gt;"",ISNUMBER(Z410),NOT(ISNA(Z410))),VLOOKUP(Z410,'ESO zone constants'!$A$3:$D$9999,4,FALSE),"")</f>
        <v>Southern Elsweyr</v>
      </c>
      <c r="AB410" s="33" t="s">
        <v>3372</v>
      </c>
      <c r="AC410" s="40"/>
      <c r="AD410" s="40"/>
      <c r="AE410" s="40"/>
      <c r="AF410" s="3">
        <f>IF(AND(G410&lt;&gt;"LIBSETS_SETTYPE_BATTLEGROUND",G410&lt;&gt;"LIBSETS_SETTYPE_SPECIAL"),
IF(AND(AE410&lt;&gt;"",ISNUMBER(AE410),NOT(ISNA(AE410))),AE410,
   IF(AND(M410&lt;&gt;"",ISNUMBER(M410),M410&gt;0,NOT(ISNA(M410))),VLOOKUP(M410,'ESO dumped WayshrineInfo'!$K$3:$L$9999,2,FALSE),"")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5" t="s">
        <v>2672</v>
      </c>
      <c r="BA410" s="85"/>
      <c r="BB410" s="85"/>
      <c r="BC410" s="21" t="str">
        <f t="shared" si="41"/>
        <v>[469] = {wayshrines={403,403,403,}, traitsNeeded=6, dlcId=DLC_DRAGONHOLD</v>
      </c>
      <c r="BD410" s="21" t="str">
        <f t="shared" si="42"/>
        <v>, zoneIds={1133,1133,1133}, veteran=false</v>
      </c>
      <c r="BE410" s="21" t="str">
        <f t="shared" si="43"/>
        <v>, setType=LIBSETS_SETTYPE_CRAFTED</v>
      </c>
      <c r="BF410" s="21" t="str">
        <f t="shared" si="39"/>
        <v>, dropMechanic={LIBSETS_DROP_MECHANIC_CRAFTED,LIBSETS_DROP_MECHANIC_CRAFTED}</v>
      </c>
      <c r="BG410" s="21" t="str">
        <f t="shared" si="44"/>
        <v>}, --Ancient Dragonguard / Alte Drachengarde   [Southern Elsweyr, Southern Elsweyr, Southern Elsweyr]</v>
      </c>
    </row>
    <row r="411" spans="1:59" x14ac:dyDescent="0.25">
      <c r="A411" s="5">
        <v>470</v>
      </c>
      <c r="B411" t="s">
        <v>1610</v>
      </c>
      <c r="C411" t="s">
        <v>1609</v>
      </c>
      <c r="D411" s="3">
        <f t="shared" si="40"/>
        <v>470</v>
      </c>
      <c r="G411" s="8" t="s">
        <v>1475</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WayshrineInfo'!$K$3:$N$9999,4,FALSE),"")))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constants'!$B$4:$C$1003,2,FALSE),"")</f>
        <v>Dragonhold</v>
      </c>
      <c r="V411" s="33" t="s">
        <v>3372</v>
      </c>
      <c r="Y411" s="65"/>
      <c r="Z411" s="3">
        <f>IF(AND(G411&lt;&gt;"LIBSETS_SETTYPE_BATTLEGROUND",G411&lt;&gt;"LIBSETS_SETTYPE_SPECIAL"),
IF(AND(Y411&lt;&gt;"",ISNUMBER(Y411),NOT(ISNA(Y411))),Y411,
   IF(AND(L411&lt;&gt;"",ISNUMBER(L411),L411&gt;0,NOT(ISNA(L411))),VLOOKUP(L411,'ESO dumped WayshrineInfo'!$K$3:$L$9999,2,FALSE),"")
),"")</f>
        <v>1133</v>
      </c>
      <c r="AA411" t="str">
        <f>IF(AND(Z411&lt;&gt;"",ISNUMBER(Z411),NOT(ISNA(Z411))),VLOOKUP(Z411,'ESO zone constants'!$A$3:$D$9999,4,FALSE),"")</f>
        <v>Southern Elsweyr</v>
      </c>
      <c r="AB411" s="33" t="s">
        <v>3372</v>
      </c>
      <c r="AC411" s="40"/>
      <c r="AD411" s="40"/>
      <c r="AE411" s="40"/>
      <c r="AF411" s="3">
        <f>IF(AND(G411&lt;&gt;"LIBSETS_SETTYPE_BATTLEGROUND",G411&lt;&gt;"LIBSETS_SETTYPE_SPECIAL"),
IF(AND(AE411&lt;&gt;"",ISNUMBER(AE411),NOT(ISNA(AE411))),AE411,
   IF(AND(M411&lt;&gt;"",ISNUMBER(M411),M411&gt;0,NOT(ISNA(M411))),VLOOKUP(M411,'ESO dumped WayshrineInfo'!$K$3:$L$9999,2,FALSE),"")
),"")</f>
        <v>1133</v>
      </c>
      <c r="AG411" t="str">
        <f>IF(AND(AF411&lt;&gt;"",ISNUMBER(AF411),NOT(ISNA(AF411))),VLOOKUP(AF411,'ESO zone constants'!$A$3:$D$9999,4,FALSE),"")</f>
        <v>Southern Elsweyr</v>
      </c>
      <c r="AH411" s="44"/>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5" t="s">
        <v>2672</v>
      </c>
      <c r="BA411" s="85"/>
      <c r="BB411" s="85"/>
      <c r="BC411" s="21" t="str">
        <f t="shared" si="41"/>
        <v>[470] = {wayshrines={406,406,406,}, traitsNeeded=9, dlcId=DLC_DRAGONHOLD</v>
      </c>
      <c r="BD411" s="21" t="str">
        <f t="shared" si="42"/>
        <v>, zoneIds={1133,1133,1133}, veteran=false</v>
      </c>
      <c r="BE411" s="21" t="str">
        <f t="shared" si="43"/>
        <v>, setType=LIBSETS_SETTYPE_CRAFTED</v>
      </c>
      <c r="BF411" s="21" t="str">
        <f t="shared" si="39"/>
        <v>, dropMechanic={LIBSETS_DROP_MECHANIC_CRAFTED,LIBSETS_DROP_MECHANIC_CRAFTED}</v>
      </c>
      <c r="BG411" s="21" t="str">
        <f t="shared" si="44"/>
        <v>}, --New Moon Acolyte / Akolythin des Neuen Mondes   [Southern Elsweyr, Southern Elsweyr, Southern Elsweyr]</v>
      </c>
    </row>
    <row r="412" spans="1:59" x14ac:dyDescent="0.25">
      <c r="A412" s="5">
        <v>471</v>
      </c>
      <c r="B412" t="s">
        <v>1668</v>
      </c>
      <c r="C412" t="s">
        <v>1667</v>
      </c>
      <c r="D412" s="3">
        <f t="shared" si="40"/>
        <v>471</v>
      </c>
      <c r="G412" s="3" t="s">
        <v>1478</v>
      </c>
      <c r="I412" t="s">
        <v>91</v>
      </c>
      <c r="J412" t="s">
        <v>91</v>
      </c>
      <c r="K412">
        <v>424</v>
      </c>
      <c r="L412">
        <v>424</v>
      </c>
      <c r="M412">
        <v>424</v>
      </c>
      <c r="O412" s="65" t="s">
        <v>1652</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WayshrineInfo'!$K$3:$N$9999,4,FALSE),"")))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constants'!$B$4:$C$1003,2,FALSE),"")</f>
        <v>Harrowstorm</v>
      </c>
      <c r="V412" s="33" t="s">
        <v>3369</v>
      </c>
      <c r="Y412" s="65"/>
      <c r="Z412" s="3">
        <f>IF(AND(G412&lt;&gt;"LIBSETS_SETTYPE_BATTLEGROUND",G412&lt;&gt;"LIBSETS_SETTYPE_SPECIAL"),
IF(AND(Y412&lt;&gt;"",ISNUMBER(Y412),NOT(ISNA(Y412))),Y412,
   IF(AND(L412&lt;&gt;"",ISNUMBER(L412),L412&gt;0,NOT(ISNA(L412))),VLOOKUP(L412,'ESO dumped WayshrineInfo'!$K$3:$L$9999,2,FALSE),"")
),"")</f>
        <v>684</v>
      </c>
      <c r="AA412" t="str">
        <f>IF(AND(Z412&lt;&gt;"",ISNUMBER(Z412),NOT(ISNA(Z412))),VLOOKUP(Z412,'ESO zone constants'!$A$3:$D$9999,4,FALSE),"")</f>
        <v>Wrothgar</v>
      </c>
      <c r="AB412" s="33" t="s">
        <v>3369</v>
      </c>
      <c r="AC412" s="42"/>
      <c r="AD412" s="42"/>
      <c r="AE412" s="42"/>
      <c r="AF412" s="3">
        <f>IF(AND(G412&lt;&gt;"LIBSETS_SETTYPE_BATTLEGROUND",G412&lt;&gt;"LIBSETS_SETTYPE_SPECIAL"),
IF(AND(AE412&lt;&gt;"",ISNUMBER(AE412),NOT(ISNA(AE412))),AE412,
   IF(AND(M412&lt;&gt;"",ISNUMBER(M412),M412&gt;0,NOT(ISNA(M412))),VLOOKUP(M412,'ESO dumped WayshrineInfo'!$K$3:$L$9999,2,FALSE),"")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5" t="s">
        <v>2672</v>
      </c>
      <c r="BA412" s="85"/>
      <c r="BB412" s="85"/>
      <c r="BC412" s="21" t="str">
        <f t="shared" si="41"/>
        <v>[471] = {wayshrines={424,424,424,}, dlcId=DLC_HARROWSTORM</v>
      </c>
      <c r="BD412" s="21" t="str">
        <f t="shared" si="42"/>
        <v>, zoneIds={1152,684,684}, veteran=false</v>
      </c>
      <c r="BE412" s="21" t="str">
        <f t="shared" si="43"/>
        <v>, setType=LIBSETS_SETTYPE_DUNGEON</v>
      </c>
      <c r="BF412" s="21" t="str">
        <f t="shared" si="39"/>
        <v>, dropMechanic={LIBSETS_DROP_MECHANIC_GROUP_DUNGEON_BOSS,LIBSETS_DROP_MECHANIC_GROUP_DUNGEON_BOSS}</v>
      </c>
      <c r="BG412" s="21" t="str">
        <f t="shared" si="44"/>
        <v>}, --Hiti\'s Hearth / Hitis Feuerstelle   [Icereach, Wrothgar, Wrothgar]</v>
      </c>
    </row>
    <row r="413" spans="1:59" x14ac:dyDescent="0.25">
      <c r="A413" s="5">
        <v>472</v>
      </c>
      <c r="B413" t="s">
        <v>1669</v>
      </c>
      <c r="C413" t="s">
        <v>1653</v>
      </c>
      <c r="D413" s="3">
        <f t="shared" si="40"/>
        <v>472</v>
      </c>
      <c r="G413" s="3" t="s">
        <v>1478</v>
      </c>
      <c r="I413" t="s">
        <v>91</v>
      </c>
      <c r="J413" t="s">
        <v>91</v>
      </c>
      <c r="K413">
        <v>424</v>
      </c>
      <c r="L413">
        <v>424</v>
      </c>
      <c r="M413">
        <v>424</v>
      </c>
      <c r="O413" s="65" t="s">
        <v>1652</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WayshrineInfo'!$K$3:$N$9999,4,FALSE),"")))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constants'!$B$4:$C$1003,2,FALSE),"")</f>
        <v>Harrowstorm</v>
      </c>
      <c r="V413" s="33" t="s">
        <v>3369</v>
      </c>
      <c r="Y413" s="65"/>
      <c r="Z413" s="3">
        <f>IF(AND(G413&lt;&gt;"LIBSETS_SETTYPE_BATTLEGROUND",G413&lt;&gt;"LIBSETS_SETTYPE_SPECIAL"),
IF(AND(Y413&lt;&gt;"",ISNUMBER(Y413),NOT(ISNA(Y413))),Y413,
   IF(AND(L413&lt;&gt;"",ISNUMBER(L413),L413&gt;0,NOT(ISNA(L413))),VLOOKUP(L413,'ESO dumped WayshrineInfo'!$K$3:$L$9999,2,FALSE),"")
),"")</f>
        <v>684</v>
      </c>
      <c r="AA413" t="str">
        <f>IF(AND(Z413&lt;&gt;"",ISNUMBER(Z413),NOT(ISNA(Z413))),VLOOKUP(Z413,'ESO zone constants'!$A$3:$D$9999,4,FALSE),"")</f>
        <v>Wrothgar</v>
      </c>
      <c r="AB413" s="33" t="s">
        <v>3369</v>
      </c>
      <c r="AC413" s="42"/>
      <c r="AD413" s="42"/>
      <c r="AE413" s="42"/>
      <c r="AF413" s="3">
        <f>IF(AND(G413&lt;&gt;"LIBSETS_SETTYPE_BATTLEGROUND",G413&lt;&gt;"LIBSETS_SETTYPE_SPECIAL"),
IF(AND(AE413&lt;&gt;"",ISNUMBER(AE413),NOT(ISNA(AE413))),AE413,
   IF(AND(M413&lt;&gt;"",ISNUMBER(M413),M413&gt;0,NOT(ISNA(M413))),VLOOKUP(M413,'ESO dumped WayshrineInfo'!$K$3:$L$9999,2,FALSE),"")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5" t="s">
        <v>2672</v>
      </c>
      <c r="BA413" s="85"/>
      <c r="BB413" s="85"/>
      <c r="BC413" s="21" t="str">
        <f t="shared" si="41"/>
        <v>[472] = {wayshrines={424,424,424,}, dlcId=DLC_HARROWSTORM</v>
      </c>
      <c r="BD413" s="21" t="str">
        <f t="shared" si="42"/>
        <v>, zoneIds={1152,684,684}, veteran=false</v>
      </c>
      <c r="BE413" s="21" t="str">
        <f t="shared" si="43"/>
        <v>, setType=LIBSETS_SETTYPE_DUNGEON</v>
      </c>
      <c r="BF413" s="21" t="str">
        <f t="shared" si="39"/>
        <v>, dropMechanic={LIBSETS_DROP_MECHANIC_GROUP_DUNGEON_BOSS,LIBSETS_DROP_MECHANIC_GROUP_DUNGEON_BOSS}</v>
      </c>
      <c r="BG413" s="21" t="str">
        <f t="shared" si="44"/>
        <v>}, --Titanborn Strength / Titanenkinds Stärke   [Icereach, Wrothgar, Wrothgar]</v>
      </c>
    </row>
    <row r="414" spans="1:59" x14ac:dyDescent="0.25">
      <c r="A414" s="5">
        <v>473</v>
      </c>
      <c r="B414" t="s">
        <v>1670</v>
      </c>
      <c r="C414" t="s">
        <v>2785</v>
      </c>
      <c r="D414" s="3">
        <f t="shared" si="40"/>
        <v>473</v>
      </c>
      <c r="G414" s="3" t="s">
        <v>1478</v>
      </c>
      <c r="I414" t="s">
        <v>91</v>
      </c>
      <c r="J414" t="s">
        <v>91</v>
      </c>
      <c r="K414">
        <v>424</v>
      </c>
      <c r="L414">
        <v>424</v>
      </c>
      <c r="M414">
        <v>424</v>
      </c>
      <c r="O414" s="65" t="s">
        <v>1652</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WayshrineInfo'!$K$3:$N$9999,4,FALSE),"")))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constants'!$B$4:$C$1003,2,FALSE),"")</f>
        <v>Harrowstorm</v>
      </c>
      <c r="V414" s="33" t="s">
        <v>3369</v>
      </c>
      <c r="Y414" s="65"/>
      <c r="Z414" s="3">
        <f>IF(AND(G414&lt;&gt;"LIBSETS_SETTYPE_BATTLEGROUND",G414&lt;&gt;"LIBSETS_SETTYPE_SPECIAL"),
IF(AND(Y414&lt;&gt;"",ISNUMBER(Y414),NOT(ISNA(Y414))),Y414,
   IF(AND(L414&lt;&gt;"",ISNUMBER(L414),L414&gt;0,NOT(ISNA(L414))),VLOOKUP(L414,'ESO dumped WayshrineInfo'!$K$3:$L$9999,2,FALSE),"")
),"")</f>
        <v>684</v>
      </c>
      <c r="AA414" t="str">
        <f>IF(AND(Z414&lt;&gt;"",ISNUMBER(Z414),NOT(ISNA(Z414))),VLOOKUP(Z414,'ESO zone constants'!$A$3:$D$9999,4,FALSE),"")</f>
        <v>Wrothgar</v>
      </c>
      <c r="AB414" s="33" t="s">
        <v>3369</v>
      </c>
      <c r="AC414" s="42"/>
      <c r="AD414" s="42"/>
      <c r="AE414" s="42"/>
      <c r="AF414" s="3">
        <f>IF(AND(G414&lt;&gt;"LIBSETS_SETTYPE_BATTLEGROUND",G414&lt;&gt;"LIBSETS_SETTYPE_SPECIAL"),
IF(AND(AE414&lt;&gt;"",ISNUMBER(AE414),NOT(ISNA(AE414))),AE414,
   IF(AND(M414&lt;&gt;"",ISNUMBER(M414),M414&gt;0,NOT(ISNA(M414))),VLOOKUP(M414,'ESO dumped WayshrineInfo'!$K$3:$L$9999,2,FALSE),"")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5" t="s">
        <v>2672</v>
      </c>
      <c r="BA414" s="85"/>
      <c r="BB414" s="85"/>
      <c r="BC414" s="21" t="str">
        <f t="shared" si="41"/>
        <v>[473] = {wayshrines={424,424,424,}, dlcId=DLC_HARROWSTORM</v>
      </c>
      <c r="BD414" s="21" t="str">
        <f t="shared" si="42"/>
        <v>, zoneIds={1152,684,684}, veteran=false</v>
      </c>
      <c r="BE414" s="21" t="str">
        <f t="shared" si="43"/>
        <v>, setType=LIBSETS_SETTYPE_DUNGEON</v>
      </c>
      <c r="BF414" s="21" t="str">
        <f t="shared" si="39"/>
        <v>, dropMechanic={LIBSETS_DROP_MECHANIC_GROUP_DUNGEON_BOSS,LIBSETS_DROP_MECHANIC_GROUP_DUNGEON_BOSS}</v>
      </c>
      <c r="BG414" s="21" t="str">
        <f t="shared" si="44"/>
        <v>}, --Bani\'s Torment / Banis Qual   [Icereach, Wrothgar, Wrothgar]</v>
      </c>
    </row>
    <row r="415" spans="1:59" x14ac:dyDescent="0.25">
      <c r="A415" s="5">
        <v>474</v>
      </c>
      <c r="B415" t="s">
        <v>1671</v>
      </c>
      <c r="C415" t="s">
        <v>2784</v>
      </c>
      <c r="D415" s="3">
        <f t="shared" si="40"/>
        <v>474</v>
      </c>
      <c r="G415" s="3" t="s">
        <v>1478</v>
      </c>
      <c r="I415" t="s">
        <v>91</v>
      </c>
      <c r="J415" t="s">
        <v>91</v>
      </c>
      <c r="K415">
        <v>425</v>
      </c>
      <c r="L415">
        <v>425</v>
      </c>
      <c r="M415">
        <v>425</v>
      </c>
      <c r="O415" s="65" t="s">
        <v>1651</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WayshrineInfo'!$K$3:$N$9999,4,FALSE),"")))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constants'!$B$4:$C$1003,2,FALSE),"")</f>
        <v>Harrowstorm</v>
      </c>
      <c r="V415" s="33" t="s">
        <v>3369</v>
      </c>
      <c r="Y415" s="65"/>
      <c r="Z415" s="3">
        <f>IF(AND(G415&lt;&gt;"LIBSETS_SETTYPE_BATTLEGROUND",G415&lt;&gt;"LIBSETS_SETTYPE_SPECIAL"),
IF(AND(Y415&lt;&gt;"",ISNUMBER(Y415),NOT(ISNA(Y415))),Y415,
   IF(AND(L415&lt;&gt;"",ISNUMBER(L415),L415&gt;0,NOT(ISNA(L415))),VLOOKUP(L415,'ESO dumped WayshrineInfo'!$K$3:$L$9999,2,FALSE),"")
),"")</f>
        <v>92</v>
      </c>
      <c r="AA415" t="str">
        <f>IF(AND(Z415&lt;&gt;"",ISNUMBER(Z415),NOT(ISNA(Z415))),VLOOKUP(Z415,'ESO zone constants'!$A$3:$D$9999,4,FALSE),"")</f>
        <v>Bangkorai</v>
      </c>
      <c r="AB415" s="33" t="s">
        <v>3369</v>
      </c>
      <c r="AC415" s="42"/>
      <c r="AD415" s="42"/>
      <c r="AE415" s="42"/>
      <c r="AF415" s="3">
        <f>IF(AND(G415&lt;&gt;"LIBSETS_SETTYPE_BATTLEGROUND",G415&lt;&gt;"LIBSETS_SETTYPE_SPECIAL"),
IF(AND(AE415&lt;&gt;"",ISNUMBER(AE415),NOT(ISNA(AE415))),AE415,
   IF(AND(M415&lt;&gt;"",ISNUMBER(M415),M415&gt;0,NOT(ISNA(M415))),VLOOKUP(M415,'ESO dumped WayshrineInfo'!$K$3:$L$9999,2,FALSE),"")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5" t="s">
        <v>2672</v>
      </c>
      <c r="BA415" s="85"/>
      <c r="BB415" s="85"/>
      <c r="BC415" s="21" t="str">
        <f t="shared" si="41"/>
        <v>[474] = {wayshrines={425,425,425,}, dlcId=DLC_HARROWSTORM</v>
      </c>
      <c r="BD415" s="21" t="str">
        <f t="shared" si="42"/>
        <v>, zoneIds={1153,92,92}, veteran=false</v>
      </c>
      <c r="BE415" s="21" t="str">
        <f t="shared" si="43"/>
        <v>, setType=LIBSETS_SETTYPE_DUNGEON</v>
      </c>
      <c r="BF415" s="21" t="str">
        <f t="shared" si="39"/>
        <v>, dropMechanic={LIBSETS_DROP_MECHANIC_GROUP_DUNGEON_BOSS,LIBSETS_DROP_MECHANIC_GROUP_DUNGEON_BOSS}</v>
      </c>
      <c r="BG415" s="21" t="str">
        <f t="shared" si="44"/>
        <v>}, --Draugrkin\'s Grip / Griff der Draugrbrut   [Unhallowed Grave, Bangkorai, Bangkorai]</v>
      </c>
    </row>
    <row r="416" spans="1:59" x14ac:dyDescent="0.25">
      <c r="A416" s="5">
        <v>475</v>
      </c>
      <c r="B416" t="s">
        <v>1672</v>
      </c>
      <c r="C416" t="s">
        <v>1655</v>
      </c>
      <c r="D416" s="3">
        <f t="shared" si="40"/>
        <v>475</v>
      </c>
      <c r="G416" s="3" t="s">
        <v>1478</v>
      </c>
      <c r="I416" t="s">
        <v>91</v>
      </c>
      <c r="J416" t="s">
        <v>91</v>
      </c>
      <c r="K416">
        <v>425</v>
      </c>
      <c r="L416">
        <v>425</v>
      </c>
      <c r="M416">
        <v>425</v>
      </c>
      <c r="O416" s="65" t="s">
        <v>1651</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WayshrineInfo'!$K$3:$N$9999,4,FALSE),"")))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constants'!$B$4:$C$1003,2,FALSE),"")</f>
        <v>Harrowstorm</v>
      </c>
      <c r="V416" s="33" t="s">
        <v>3369</v>
      </c>
      <c r="W416" s="39"/>
      <c r="X416" s="39"/>
      <c r="Z416" s="3">
        <f>IF(AND(G416&lt;&gt;"LIBSETS_SETTYPE_BATTLEGROUND",G416&lt;&gt;"LIBSETS_SETTYPE_SPECIAL"),
IF(AND(Y416&lt;&gt;"",ISNUMBER(Y416),NOT(ISNA(Y416))),Y416,
   IF(AND(L416&lt;&gt;"",ISNUMBER(L416),L416&gt;0,NOT(ISNA(L416))),VLOOKUP(L416,'ESO dumped WayshrineInfo'!$K$3:$L$9999,2,FALSE),"")
),"")</f>
        <v>92</v>
      </c>
      <c r="AA416" t="str">
        <f>IF(AND(Z416&lt;&gt;"",ISNUMBER(Z416),NOT(ISNA(Z416))),VLOOKUP(Z416,'ESO zone constants'!$A$3:$D$9999,4,FALSE),"")</f>
        <v>Bangkorai</v>
      </c>
      <c r="AB416" s="33" t="s">
        <v>3369</v>
      </c>
      <c r="AC416" s="42"/>
      <c r="AD416" s="42"/>
      <c r="AE416" s="42"/>
      <c r="AF416" s="3">
        <f>IF(AND(G416&lt;&gt;"LIBSETS_SETTYPE_BATTLEGROUND",G416&lt;&gt;"LIBSETS_SETTYPE_SPECIAL"),
IF(AND(AE416&lt;&gt;"",ISNUMBER(AE416),NOT(ISNA(AE416))),AE416,
   IF(AND(M416&lt;&gt;"",ISNUMBER(M416),M416&gt;0,NOT(ISNA(M416))),VLOOKUP(M416,'ESO dumped WayshrineInfo'!$K$3:$L$9999,2,FALSE),"")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5" t="s">
        <v>2672</v>
      </c>
      <c r="BA416" s="85"/>
      <c r="BB416" s="85"/>
      <c r="BC416" s="21" t="str">
        <f t="shared" si="41"/>
        <v>[475] = {wayshrines={425,425,425,}, dlcId=DLC_HARROWSTORM</v>
      </c>
      <c r="BD416" s="21" t="str">
        <f t="shared" si="42"/>
        <v>, zoneIds={1153,92,92}, veteran=false</v>
      </c>
      <c r="BE416" s="21" t="str">
        <f t="shared" si="43"/>
        <v>, setType=LIBSETS_SETTYPE_DUNGEON</v>
      </c>
      <c r="BF416" s="21" t="str">
        <f t="shared" si="39"/>
        <v>, dropMechanic={LIBSETS_DROP_MECHANIC_GROUP_DUNGEON_BOSS,LIBSETS_DROP_MECHANIC_GROUP_DUNGEON_BOSS}</v>
      </c>
      <c r="BG416" s="21" t="str">
        <f t="shared" si="44"/>
        <v>}, --Aegis Caller / Ägisrufer   [Unhallowed Grave, Bangkorai, Bangkorai]</v>
      </c>
    </row>
    <row r="417" spans="1:59" x14ac:dyDescent="0.25">
      <c r="A417" s="5">
        <v>476</v>
      </c>
      <c r="B417" t="s">
        <v>1673</v>
      </c>
      <c r="C417" t="s">
        <v>1656</v>
      </c>
      <c r="D417" s="3">
        <f t="shared" si="40"/>
        <v>476</v>
      </c>
      <c r="G417" s="3" t="s">
        <v>1478</v>
      </c>
      <c r="I417" t="s">
        <v>91</v>
      </c>
      <c r="J417" t="s">
        <v>91</v>
      </c>
      <c r="K417">
        <v>425</v>
      </c>
      <c r="L417">
        <v>425</v>
      </c>
      <c r="M417">
        <v>425</v>
      </c>
      <c r="O417" s="65" t="s">
        <v>1651</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WayshrineInfo'!$K$3:$N$9999,4,FALSE),"")))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constants'!$B$4:$C$1003,2,FALSE),"")</f>
        <v>Harrowstorm</v>
      </c>
      <c r="V417" s="33" t="s">
        <v>3369</v>
      </c>
      <c r="Y417" s="65"/>
      <c r="Z417" s="3">
        <f>IF(AND(G417&lt;&gt;"LIBSETS_SETTYPE_BATTLEGROUND",G417&lt;&gt;"LIBSETS_SETTYPE_SPECIAL"),
IF(AND(Y417&lt;&gt;"",ISNUMBER(Y417),NOT(ISNA(Y417))),Y417,
   IF(AND(L417&lt;&gt;"",ISNUMBER(L417),L417&gt;0,NOT(ISNA(L417))),VLOOKUP(L417,'ESO dumped WayshrineInfo'!$K$3:$L$9999,2,FALSE),"")
),"")</f>
        <v>92</v>
      </c>
      <c r="AA417" t="str">
        <f>IF(AND(Z417&lt;&gt;"",ISNUMBER(Z417),NOT(ISNA(Z417))),VLOOKUP(Z417,'ESO zone constants'!$A$3:$D$9999,4,FALSE),"")</f>
        <v>Bangkorai</v>
      </c>
      <c r="AB417" s="33" t="s">
        <v>3369</v>
      </c>
      <c r="AC417" s="42"/>
      <c r="AD417" s="42"/>
      <c r="AE417" s="42"/>
      <c r="AF417" s="3">
        <f>IF(AND(G417&lt;&gt;"LIBSETS_SETTYPE_BATTLEGROUND",G417&lt;&gt;"LIBSETS_SETTYPE_SPECIAL"),
IF(AND(AE417&lt;&gt;"",ISNUMBER(AE417),NOT(ISNA(AE417))),AE417,
   IF(AND(M417&lt;&gt;"",ISNUMBER(M417),M417&gt;0,NOT(ISNA(M417))),VLOOKUP(M417,'ESO dumped WayshrineInfo'!$K$3:$L$9999,2,FALSE),"")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5" t="s">
        <v>2672</v>
      </c>
      <c r="BA417" s="85"/>
      <c r="BB417" s="85"/>
      <c r="BC417" s="21" t="str">
        <f t="shared" si="41"/>
        <v>[476] = {wayshrines={425,425,425,}, dlcId=DLC_HARROWSTORM</v>
      </c>
      <c r="BD417" s="21" t="str">
        <f t="shared" si="42"/>
        <v>, zoneIds={1153,92,92}, veteran=false</v>
      </c>
      <c r="BE417" s="21" t="str">
        <f t="shared" si="43"/>
        <v>, setType=LIBSETS_SETTYPE_DUNGEON</v>
      </c>
      <c r="BF417" s="21" t="str">
        <f t="shared" si="39"/>
        <v>, dropMechanic={LIBSETS_DROP_MECHANIC_GROUP_DUNGEON_BOSS,LIBSETS_DROP_MECHANIC_GROUP_DUNGEON_BOSS}</v>
      </c>
      <c r="BG417" s="21" t="str">
        <f t="shared" si="44"/>
        <v>}, --Grave Guardian  / Grabwächter   [Unhallowed Grave, Bangkorai, Bangkorai]</v>
      </c>
    </row>
    <row r="418" spans="1:59" x14ac:dyDescent="0.25">
      <c r="A418" s="5">
        <v>478</v>
      </c>
      <c r="B418" t="s">
        <v>1661</v>
      </c>
      <c r="C418" t="s">
        <v>1654</v>
      </c>
      <c r="D418" s="3">
        <f t="shared" si="40"/>
        <v>478</v>
      </c>
      <c r="G418" s="3" t="s">
        <v>1480</v>
      </c>
      <c r="H418" s="95">
        <v>3</v>
      </c>
      <c r="I418" t="s">
        <v>1467</v>
      </c>
      <c r="J418" t="s">
        <v>91</v>
      </c>
      <c r="K418">
        <v>424</v>
      </c>
      <c r="L418">
        <v>424</v>
      </c>
      <c r="M418">
        <v>424</v>
      </c>
      <c r="O418" s="65" t="s">
        <v>1652</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WayshrineInfo'!$K$3:$N$9999,4,FALSE),"")))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constants'!$B$4:$C$1003,2,FALSE),"")</f>
        <v>Harrowstorm</v>
      </c>
      <c r="V418" s="33" t="s">
        <v>1545</v>
      </c>
      <c r="W418" s="3" t="s">
        <v>1654</v>
      </c>
      <c r="X418" s="3" t="s">
        <v>1661</v>
      </c>
      <c r="Y418" s="65"/>
      <c r="Z418" s="3">
        <f>IF(AND(G418&lt;&gt;"LIBSETS_SETTYPE_BATTLEGROUND",G418&lt;&gt;"LIBSETS_SETTYPE_SPECIAL"),
IF(AND(Y418&lt;&gt;"",ISNUMBER(Y418),NOT(ISNA(Y418))),Y418,
   IF(AND(L418&lt;&gt;"",ISNUMBER(L418),L418&gt;0,NOT(ISNA(L418))),VLOOKUP(L418,'ESO dumped WayshrineInfo'!$K$3:$L$9999,2,FALSE),"")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WayshrineInfo'!$K$3:$L$9999,2,FALSE),"")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5" t="s">
        <v>2672</v>
      </c>
      <c r="BA418" s="85"/>
      <c r="BB418" s="85"/>
      <c r="BC418" s="21" t="str">
        <f t="shared" si="41"/>
        <v>[478] = {wayshrines={424,424,424,}, dlcId=DLC_HARROWSTORM</v>
      </c>
      <c r="BD418" s="21" t="str">
        <f t="shared" si="42"/>
        <v>, zoneIds={1152,684,684}, veteran={[EQUIP_TYPE_HEAD]=true, [EQUIP_TYPE_SHOULDERS]=false}</v>
      </c>
      <c r="BE418" s="21" t="str">
        <f t="shared" si="43"/>
        <v>, setType=LIBSETS_SETTYPE_MONSTER, undauntedChestId=3</v>
      </c>
      <c r="BF418" s="21" t="str">
        <f t="shared" si="39"/>
        <v>, dropMechanic={LIBSETS_DROP_MECHANIC_MONSTER_NAME}, dropMechanicDropLocationNames={['en']={'Mother Ciannait','','','','','',},['de']={'Mutter Ciannait','','','','','',},}</v>
      </c>
      <c r="BG418" s="21" t="str">
        <f t="shared" si="44"/>
        <v>}, --Mother Ciannait / Mutter Ciannait   [Icereach, Wrothgar, Wrothgar]</v>
      </c>
    </row>
    <row r="419" spans="1:59" x14ac:dyDescent="0.25">
      <c r="A419" s="5">
        <v>479</v>
      </c>
      <c r="B419" t="s">
        <v>1662</v>
      </c>
      <c r="C419" t="s">
        <v>1657</v>
      </c>
      <c r="D419" s="3">
        <f t="shared" si="40"/>
        <v>479</v>
      </c>
      <c r="G419" s="3" t="s">
        <v>1480</v>
      </c>
      <c r="H419" s="95">
        <v>3</v>
      </c>
      <c r="I419" t="s">
        <v>1467</v>
      </c>
      <c r="J419" t="s">
        <v>91</v>
      </c>
      <c r="K419">
        <v>425</v>
      </c>
      <c r="L419">
        <v>425</v>
      </c>
      <c r="M419">
        <v>425</v>
      </c>
      <c r="O419" s="65" t="s">
        <v>1651</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WayshrineInfo'!$K$3:$N$9999,4,FALSE),"")))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constants'!$B$4:$C$1003,2,FALSE),"")</f>
        <v>Harrowstorm</v>
      </c>
      <c r="V419" s="33" t="s">
        <v>1545</v>
      </c>
      <c r="W419" s="3" t="s">
        <v>1657</v>
      </c>
      <c r="X419" s="3" t="s">
        <v>1662</v>
      </c>
      <c r="Y419" s="65"/>
      <c r="Z419" s="3">
        <f>IF(AND(G419&lt;&gt;"LIBSETS_SETTYPE_BATTLEGROUND",G419&lt;&gt;"LIBSETS_SETTYPE_SPECIAL"),
IF(AND(Y419&lt;&gt;"",ISNUMBER(Y419),NOT(ISNA(Y419))),Y419,
   IF(AND(L419&lt;&gt;"",ISNUMBER(L419),L419&gt;0,NOT(ISNA(L419))),VLOOKUP(L419,'ESO dumped WayshrineInfo'!$K$3:$L$9999,2,FALSE),"")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WayshrineInfo'!$K$3:$L$9999,2,FALSE),"")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5" t="s">
        <v>2672</v>
      </c>
      <c r="BA419" s="85"/>
      <c r="BB419" s="85"/>
      <c r="BC419" s="21" t="str">
        <f t="shared" si="41"/>
        <v>[479] = {wayshrines={425,425,425,}, dlcId=DLC_HARROWSTORM</v>
      </c>
      <c r="BD419" s="21" t="str">
        <f t="shared" si="42"/>
        <v>, zoneIds={1153,92,92}, veteran={[EQUIP_TYPE_HEAD]=true, [EQUIP_TYPE_SHOULDERS]=false}</v>
      </c>
      <c r="BE419" s="21" t="str">
        <f t="shared" si="43"/>
        <v>, setType=LIBSETS_SETTYPE_MONSTER, undauntedChestId=3</v>
      </c>
      <c r="BF419" s="21" t="str">
        <f t="shared" si="39"/>
        <v>, dropMechanic={LIBSETS_DROP_MECHANIC_MONSTER_NAME}, dropMechanicDropLocationNames={['en']={'Kjalnar\’s Nightmare','','','','','',},['de']={'Kjalnar\’s Albtraum','','','','','',},}</v>
      </c>
      <c r="BG419" s="21" t="str">
        <f t="shared" si="44"/>
        <v>}, --Kjalnar\’s Nightmare / Kjalnar\’s Albtraum   [Unhallowed Grave, Bangkorai, Bangkorai]</v>
      </c>
    </row>
    <row r="420" spans="1:59" x14ac:dyDescent="0.25">
      <c r="A420" s="5">
        <v>480</v>
      </c>
      <c r="B420" t="s">
        <v>1674</v>
      </c>
      <c r="C420" t="s">
        <v>1658</v>
      </c>
      <c r="D420" s="3">
        <f t="shared" si="40"/>
        <v>480</v>
      </c>
      <c r="E420" s="42"/>
      <c r="G420" s="3" t="s">
        <v>1475</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WayshrineInfo'!$K$3:$N$9999,4,FALSE),"")))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constants'!$B$4:$C$1003,2,FALSE),"")</f>
        <v>Included in base game</v>
      </c>
      <c r="V420" s="33" t="s">
        <v>3372</v>
      </c>
      <c r="Y420" s="65">
        <v>181</v>
      </c>
      <c r="Z420" s="3">
        <f>IF(AND(G420&lt;&gt;"LIBSETS_SETTYPE_BATTLEGROUND",G420&lt;&gt;"LIBSETS_SETTYPE_SPECIAL"),
IF(AND(Y420&lt;&gt;"",ISNUMBER(Y420),NOT(ISNA(Y420))),Y420,
   IF(AND(L420&lt;&gt;"",ISNUMBER(L420),L420&gt;0,NOT(ISNA(L420))),VLOOKUP(L420,'ESO dumped WayshrineInfo'!$K$3:$L$9999,2,FALSE),"")
),"")</f>
        <v>181</v>
      </c>
      <c r="AA420" t="str">
        <f>IF(AND(Z420&lt;&gt;"",ISNUMBER(Z420),NOT(ISNA(Z420))),VLOOKUP(Z420,'ESO zone constants'!$A$3:$D$9999,4,FALSE),"")</f>
        <v>Cyrodiil</v>
      </c>
      <c r="AB420" s="33" t="s">
        <v>1536</v>
      </c>
      <c r="AC420" s="40" t="str">
        <f>IF(AB420&lt;&gt;"",IF(AB420&lt;&gt;"LIBSETS_DROP_MECHANIC_MONSTER_NAME",VLOOKUP(AB420,'LibSets constants'!$I$4:$L$1003,3,FALSE),""),"")</f>
        <v>City Vlastarus (quartermaster)</v>
      </c>
      <c r="AD420" s="40" t="str">
        <f>IF(AB420&lt;&gt;"",IF(AB420&lt;&gt;"LIBSETS_DROP_MECHANIC_MONSTER_NAME",VLOOKUP(AB420,'LibSets constants'!$I$4:$L$1003,4,FALSE),""),"")</f>
        <v>Stadt Vlastarus (Quartiermeister)</v>
      </c>
      <c r="AE420" s="42"/>
      <c r="AF420" s="3" t="str">
        <f>IF(AND(G420&lt;&gt;"LIBSETS_SETTYPE_BATTLEGROUND",G420&lt;&gt;"LIBSETS_SETTYPE_SPECIAL"),
IF(AND(AE420&lt;&gt;"",ISNUMBER(AE420),NOT(ISNA(AE420))),AE420,
   IF(AND(M420&lt;&gt;"",ISNUMBER(M420),M420&gt;0,NOT(ISNA(M420))),VLOOKUP(M420,'ESO dumped WayshrineInfo'!$K$3:$L$9999,2,FALSE),"")
),"")</f>
        <v/>
      </c>
      <c r="AG420" t="str">
        <f>IF(AND(AF420&lt;&gt;"",ISNUMBER(AF420),NOT(ISNA(AF420))),VLOOKUP(AF420,'ESO zone constants'!$A$3:$D$9999,4,FALSE),"")</f>
        <v/>
      </c>
      <c r="AH420" s="44" t="s">
        <v>3372</v>
      </c>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5" t="s">
        <v>2672</v>
      </c>
      <c r="BA420" s="85"/>
      <c r="BB420" s="85"/>
      <c r="BC420" s="21" t="str">
        <f t="shared" si="41"/>
        <v>[480] = {wayshrines={-1,-1,-1,}, traitsNeeded=3, dlcId=DLC_BASE_GAME</v>
      </c>
      <c r="BD420" s="21" t="str">
        <f t="shared" si="42"/>
        <v>, zoneIds={181,181}, veteran=false</v>
      </c>
      <c r="BE420" s="21" t="str">
        <f t="shared" si="43"/>
        <v>, setType=LIBSETS_SETTYPE_CRAFTED</v>
      </c>
      <c r="BF420" s="21" t="str">
        <f t="shared" si="39"/>
        <v>, dropMechanic={LIBSETS_DROP_MECHANIC_CRAFTED,LIBSETS_DROP_MECHANIC_CITY_CYRODIIL_VLASTARUS,LIBSETS_DROP_MECHANIC_CRAFTED}, dropMechanicDropLocationNames={['en']={'','City Vlastarus (quartermaster)','','','','',},['de']={'','Stadt Vlastarus (Quartiermeister)','','','','',},}</v>
      </c>
      <c r="BG420" s="21" t="str">
        <f t="shared" si="44"/>
        <v>}, --Critical Riposte / Kritischer Konter   [Cyrodiil, Cyrodiil]</v>
      </c>
    </row>
    <row r="421" spans="1:59" x14ac:dyDescent="0.25">
      <c r="A421" s="5">
        <v>481</v>
      </c>
      <c r="B421" t="s">
        <v>1675</v>
      </c>
      <c r="C421" t="s">
        <v>1659</v>
      </c>
      <c r="D421" s="3">
        <f t="shared" si="40"/>
        <v>481</v>
      </c>
      <c r="G421" s="3" t="s">
        <v>1475</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WayshrineInfo'!$K$3:$N$9999,4,FALSE),"")))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constants'!$B$4:$C$1003,2,FALSE),"")</f>
        <v>Included in base game</v>
      </c>
      <c r="V421" s="33" t="s">
        <v>3372</v>
      </c>
      <c r="Y421" s="65">
        <v>181</v>
      </c>
      <c r="Z421" s="3">
        <f>IF(AND(G421&lt;&gt;"LIBSETS_SETTYPE_BATTLEGROUND",G421&lt;&gt;"LIBSETS_SETTYPE_SPECIAL"),
IF(AND(Y421&lt;&gt;"",ISNUMBER(Y421),NOT(ISNA(Y421))),Y421,
   IF(AND(L421&lt;&gt;"",ISNUMBER(L421),L421&gt;0,NOT(ISNA(L421))),VLOOKUP(L421,'ESO dumped WayshrineInfo'!$K$3:$L$9999,2,FALSE),"")
),"")</f>
        <v>181</v>
      </c>
      <c r="AA421" t="str">
        <f>IF(AND(Z421&lt;&gt;"",ISNUMBER(Z421),NOT(ISNA(Z421))),VLOOKUP(Z421,'ESO zone constants'!$A$3:$D$9999,4,FALSE),"")</f>
        <v>Cyrodiil</v>
      </c>
      <c r="AB421" s="33" t="s">
        <v>1534</v>
      </c>
      <c r="AC421" s="40" t="str">
        <f>IF(AB421&lt;&gt;"",IF(AB421&lt;&gt;"LIBSETS_DROP_MECHANIC_MONSTER_NAME",VLOOKUP(AB421,'LibSets constants'!$I$4:$L$1003,3,FALSE),""),"")</f>
        <v>City Bruma (quartermaster)</v>
      </c>
      <c r="AD421" s="40" t="str">
        <f>IF(AB421&lt;&gt;"",IF(AB421&lt;&gt;"LIBSETS_DROP_MECHANIC_MONSTER_NAME",VLOOKUP(AB421,'LibSets constants'!$I$4:$L$1003,4,FALSE),""),"")</f>
        <v>Stadt Bruma (Quartiermeister)</v>
      </c>
      <c r="AE421" s="42"/>
      <c r="AF421" s="3" t="str">
        <f>IF(AND(G421&lt;&gt;"LIBSETS_SETTYPE_BATTLEGROUND",G421&lt;&gt;"LIBSETS_SETTYPE_SPECIAL"),
IF(AND(AE421&lt;&gt;"",ISNUMBER(AE421),NOT(ISNA(AE421))),AE421,
   IF(AND(M421&lt;&gt;"",ISNUMBER(M421),M421&gt;0,NOT(ISNA(M421))),VLOOKUP(M421,'ESO dumped WayshrineInfo'!$K$3:$L$9999,2,FALSE),"")
),"")</f>
        <v/>
      </c>
      <c r="AG421" t="str">
        <f>IF(AND(AF421&lt;&gt;"",ISNUMBER(AF421),NOT(ISNA(AF421))),VLOOKUP(AF421,'ESO zone constants'!$A$3:$D$9999,4,FALSE),"")</f>
        <v/>
      </c>
      <c r="AH421" s="44" t="s">
        <v>3372</v>
      </c>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5" t="s">
        <v>2672</v>
      </c>
      <c r="BA421" s="85"/>
      <c r="BB421" s="85"/>
      <c r="BC421" s="21" t="str">
        <f t="shared" si="41"/>
        <v>[481] = {wayshrines={-1,-1,-1,}, traitsNeeded=3, dlcId=DLC_BASE_GAME</v>
      </c>
      <c r="BD421" s="21" t="str">
        <f t="shared" si="42"/>
        <v>, zoneIds={181,181}, veteran=false</v>
      </c>
      <c r="BE421" s="21" t="str">
        <f t="shared" si="43"/>
        <v>, setType=LIBSETS_SETTYPE_CRAFTED</v>
      </c>
      <c r="BF421" s="21" t="str">
        <f t="shared" si="39"/>
        <v>, dropMechanic={LIBSETS_DROP_MECHANIC_CRAFTED,LIBSETS_DROP_MECHANIC_CITY_CYRODIIL_BRUMA,LIBSETS_DROP_MECHANIC_CRAFTED}, dropMechanicDropLocationNames={['en']={'','City Bruma (quartermaster)','','','','',},['de']={'','Stadt Bruma (Quartiermeister)','','','','',},}</v>
      </c>
      <c r="BG421" s="21" t="str">
        <f t="shared" si="44"/>
        <v>}, --Unchained Aggressor / Entfesselter Aggressor   [Cyrodiil, Cyrodiil]</v>
      </c>
    </row>
    <row r="422" spans="1:59" x14ac:dyDescent="0.25">
      <c r="A422" s="5">
        <v>482</v>
      </c>
      <c r="B422" t="s">
        <v>1676</v>
      </c>
      <c r="C422" t="s">
        <v>1660</v>
      </c>
      <c r="D422" s="3">
        <f t="shared" si="40"/>
        <v>482</v>
      </c>
      <c r="E422" s="42"/>
      <c r="G422" s="3" t="s">
        <v>1475</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WayshrineInfo'!$K$3:$N$9999,4,FALSE),"")))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constants'!$B$4:$C$1003,2,FALSE),"")</f>
        <v>Included in base game</v>
      </c>
      <c r="V422" s="33" t="s">
        <v>3372</v>
      </c>
      <c r="Y422" s="65">
        <v>181</v>
      </c>
      <c r="Z422" s="3">
        <f>IF(AND(G422&lt;&gt;"LIBSETS_SETTYPE_BATTLEGROUND",G422&lt;&gt;"LIBSETS_SETTYPE_SPECIAL"),
IF(AND(Y422&lt;&gt;"",ISNUMBER(Y422),NOT(ISNA(Y422))),Y422,
   IF(AND(L422&lt;&gt;"",ISNUMBER(L422),L422&gt;0,NOT(ISNA(L422))),VLOOKUP(L422,'ESO dumped WayshrineInfo'!$K$3:$L$9999,2,FALSE),"")
),"")</f>
        <v>181</v>
      </c>
      <c r="AA422" t="str">
        <f>IF(AND(Z422&lt;&gt;"",ISNUMBER(Z422),NOT(ISNA(Z422))),VLOOKUP(Z422,'ESO zone constants'!$A$3:$D$9999,4,FALSE),"")</f>
        <v>Cyrodiil</v>
      </c>
      <c r="AB422" s="33" t="s">
        <v>2812</v>
      </c>
      <c r="AC422" s="40" t="str">
        <f>IF(AB422&lt;&gt;"",IF(AB422&lt;&gt;"LIBSETS_DROP_MECHANIC_MONSTER_NAME",VLOOKUP(AB422,'LibSets constants'!$I$4:$L$1003,3,FALSE),""),"")</f>
        <v>City Cropsford (quartermaster)</v>
      </c>
      <c r="AD422" s="40" t="str">
        <f>IF(AB422&lt;&gt;"",IF(AB422&lt;&gt;"LIBSETS_DROP_MECHANIC_MONSTER_NAME",VLOOKUP(AB422,'LibSets constants'!$I$4:$L$1003,4,FALSE),""),"")</f>
        <v>Stadt Erntefurt (Quartiermeister)</v>
      </c>
      <c r="AE422" s="42"/>
      <c r="AF422" s="3" t="str">
        <f>IF(AND(G422&lt;&gt;"LIBSETS_SETTYPE_BATTLEGROUND",G422&lt;&gt;"LIBSETS_SETTYPE_SPECIAL"),
IF(AND(AE422&lt;&gt;"",ISNUMBER(AE422),NOT(ISNA(AE422))),AE422,
   IF(AND(M422&lt;&gt;"",ISNUMBER(M422),M422&gt;0,NOT(ISNA(M422))),VLOOKUP(M422,'ESO dumped WayshrineInfo'!$K$3:$L$9999,2,FALSE),"")
),"")</f>
        <v/>
      </c>
      <c r="AG422" t="str">
        <f>IF(AND(AF422&lt;&gt;"",ISNUMBER(AF422),NOT(ISNA(AF422))),VLOOKUP(AF422,'ESO zone constants'!$A$3:$D$9999,4,FALSE),"")</f>
        <v/>
      </c>
      <c r="AH422" s="44" t="s">
        <v>3372</v>
      </c>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5" t="s">
        <v>2672</v>
      </c>
      <c r="BA422" s="85"/>
      <c r="BB422" s="85"/>
      <c r="BC422" s="21" t="str">
        <f t="shared" si="41"/>
        <v>[482] = {wayshrines={-1,-1,-1,}, traitsNeeded=3, dlcId=DLC_BASE_GAME</v>
      </c>
      <c r="BD422" s="21" t="str">
        <f t="shared" si="42"/>
        <v>, zoneIds={181,181}, veteran=false</v>
      </c>
      <c r="BE422" s="21" t="str">
        <f t="shared" si="43"/>
        <v>, setType=LIBSETS_SETTYPE_CRAFTED</v>
      </c>
      <c r="BF422" s="21" t="str">
        <f t="shared" si="39"/>
        <v>, dropMechanic={LIBSETS_DROP_MECHANIC_CRAFTED,LIBSETS_DROP_MECHANIC_CITY_CYRODIIL_CROPSFORD,LIBSETS_DROP_MECHANIC_CRAFTED}, dropMechanicDropLocationNames={['en']={'','City Cropsford (quartermaster)','','','','',},['de']={'','Stadt Erntefurt (Quartiermeister)','','','','',},}</v>
      </c>
      <c r="BG422" s="21" t="str">
        <f t="shared" si="44"/>
        <v>}, --Dauntless Combatant / Furchtloser Kombattant   [Cyrodiil, Cyrodiil]</v>
      </c>
    </row>
    <row r="423" spans="1:59" x14ac:dyDescent="0.25">
      <c r="A423" s="5">
        <v>483</v>
      </c>
      <c r="B423" t="s">
        <v>1735</v>
      </c>
      <c r="C423" t="s">
        <v>1735</v>
      </c>
      <c r="D423" s="3">
        <f t="shared" si="40"/>
        <v>483</v>
      </c>
      <c r="E423" s="59" t="s">
        <v>1798</v>
      </c>
      <c r="F423" s="30" t="s">
        <v>1465</v>
      </c>
      <c r="G423" s="8" t="s">
        <v>1483</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WayshrineInfo'!$K$3:$N$9999,4,FALSE),"")))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constants'!$B$4:$C$1003,2,FALSE),"")</f>
        <v/>
      </c>
      <c r="V423" s="33" t="s">
        <v>1807</v>
      </c>
      <c r="Y423" s="65"/>
      <c r="Z423" s="3" t="str">
        <f>IF(AND(G423&lt;&gt;"LIBSETS_SETTYPE_BATTLEGROUND",G423&lt;&gt;"LIBSETS_SETTYPE_SPECIAL"),
IF(AND(Y423&lt;&gt;"",ISNUMBER(Y423),NOT(ISNA(Y423))),Y423,
   IF(AND(L423&lt;&gt;"",ISNUMBER(L423),L423&gt;0,NOT(ISNA(L423))),VLOOKUP(L423,'ESO dumped WayshrineInfo'!$K$3:$L$9999,2,FALSE),"")
),"")</f>
        <v/>
      </c>
      <c r="AA423" t="str">
        <f>IF(AND(Z423&lt;&gt;"",ISNUMBER(Z423),NOT(ISNA(Z423))),VLOOKUP(Z423,'ESO zone constants'!$A$3:$D$9999,4,FALSE),"")</f>
        <v/>
      </c>
      <c r="AC423" s="40" t="str">
        <f>IF(AB423&lt;&gt;"",IF(AB423&lt;&gt;"LIBSETS_DROP_MECHANIC_MONSTER_NAME",VLOOKUP(AB423,'LibSets constants'!$I$4:$L$1003,3,FALSE),""),"")</f>
        <v/>
      </c>
      <c r="AD423" s="40" t="str">
        <f>IF(AB423&lt;&gt;"",IF(AB423&lt;&gt;"LIBSETS_DROP_MECHANIC_MONSTER_NAME",VLOOKUP(AB423,'LibSets constants'!$I$4:$L$1003,4,FALSE),""),"")</f>
        <v/>
      </c>
      <c r="AE423" s="40"/>
      <c r="AF423" s="3" t="str">
        <f>IF(AND(G423&lt;&gt;"LIBSETS_SETTYPE_BATTLEGROUND",G423&lt;&gt;"LIBSETS_SETTYPE_SPECIAL"),
IF(AND(AE423&lt;&gt;"",ISNUMBER(AE423),NOT(ISNA(AE423))),AE423,
   IF(AND(M423&lt;&gt;"",ISNUMBER(M423),M423&gt;0,NOT(ISNA(M423))),VLOOKUP(M423,'ESO dumped WayshrineInfo'!$K$3:$L$9999,2,FALSE),"")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5" t="s">
        <v>2672</v>
      </c>
      <c r="BA423" s="85"/>
      <c r="BB423" s="85"/>
      <c r="BC423" s="21" t="str">
        <f t="shared" si="41"/>
        <v/>
      </c>
      <c r="BD423" s="21" t="str">
        <f t="shared" si="42"/>
        <v/>
      </c>
      <c r="BE423" s="21" t="str">
        <f t="shared" si="43"/>
        <v/>
      </c>
      <c r="BF423" s="21" t="str">
        <f t="shared" si="39"/>
        <v/>
      </c>
      <c r="BG423" s="21" t="str">
        <f t="shared" si="44"/>
        <v/>
      </c>
    </row>
    <row r="424" spans="1:59" x14ac:dyDescent="0.25">
      <c r="A424" s="5">
        <v>484</v>
      </c>
      <c r="B424" t="s">
        <v>1736</v>
      </c>
      <c r="C424" t="s">
        <v>1736</v>
      </c>
      <c r="D424" s="3">
        <f t="shared" si="40"/>
        <v>484</v>
      </c>
      <c r="E424" s="59" t="s">
        <v>1798</v>
      </c>
      <c r="F424" s="30" t="s">
        <v>1465</v>
      </c>
      <c r="G424" s="8" t="s">
        <v>1483</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WayshrineInfo'!$K$3:$N$9999,4,FALSE),"")))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constants'!$B$4:$C$1003,2,FALSE),"")</f>
        <v/>
      </c>
      <c r="V424" s="33" t="s">
        <v>1807</v>
      </c>
      <c r="Y424" s="65"/>
      <c r="Z424" s="3" t="str">
        <f>IF(AND(G424&lt;&gt;"LIBSETS_SETTYPE_BATTLEGROUND",G424&lt;&gt;"LIBSETS_SETTYPE_SPECIAL"),
IF(AND(Y424&lt;&gt;"",ISNUMBER(Y424),NOT(ISNA(Y424))),Y424,
   IF(AND(L424&lt;&gt;"",ISNUMBER(L424),L424&gt;0,NOT(ISNA(L424))),VLOOKUP(L424,'ESO dumped WayshrineInfo'!$K$3:$L$9999,2,FALSE),"")
),"")</f>
        <v/>
      </c>
      <c r="AA424" t="str">
        <f>IF(AND(Z424&lt;&gt;"",ISNUMBER(Z424),NOT(ISNA(Z424))),VLOOKUP(Z424,'ESO zone constants'!$A$3:$D$9999,4,FALSE),"")</f>
        <v/>
      </c>
      <c r="AC424" s="43" t="str">
        <f>IF(AB424&lt;&gt;"",IF(AB424&lt;&gt;"LIBSETS_DROP_MECHANIC_MONSTER_NAME",VLOOKUP(AB424,'LibSets constants'!$I$4:$L$1003,3,FALSE),""),"")</f>
        <v/>
      </c>
      <c r="AD424" s="43" t="str">
        <f>IF(AB424&lt;&gt;"",IF(AB424&lt;&gt;"LIBSETS_DROP_MECHANIC_MONSTER_NAME",VLOOKUP(AB424,'LibSets constants'!$I$4:$L$1003,4,FALSE),""),"")</f>
        <v/>
      </c>
      <c r="AE424" s="43"/>
      <c r="AF424" s="3" t="str">
        <f>IF(AND(G424&lt;&gt;"LIBSETS_SETTYPE_BATTLEGROUND",G424&lt;&gt;"LIBSETS_SETTYPE_SPECIAL"),
IF(AND(AE424&lt;&gt;"",ISNUMBER(AE424),NOT(ISNA(AE424))),AE424,
   IF(AND(M424&lt;&gt;"",ISNUMBER(M424),M424&gt;0,NOT(ISNA(M424))),VLOOKUP(M424,'ESO dumped WayshrineInfo'!$K$3:$L$9999,2,FALSE),"")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5" t="s">
        <v>2672</v>
      </c>
      <c r="BA424" s="85"/>
      <c r="BB424" s="85"/>
      <c r="BC424" s="21" t="str">
        <f t="shared" si="41"/>
        <v/>
      </c>
      <c r="BD424" s="21" t="str">
        <f t="shared" si="42"/>
        <v/>
      </c>
      <c r="BE424" s="21" t="str">
        <f t="shared" si="43"/>
        <v/>
      </c>
      <c r="BF424" s="21" t="str">
        <f t="shared" si="39"/>
        <v/>
      </c>
      <c r="BG424" s="21" t="str">
        <f t="shared" si="44"/>
        <v/>
      </c>
    </row>
    <row r="425" spans="1:59" x14ac:dyDescent="0.25">
      <c r="A425" s="5">
        <v>485</v>
      </c>
      <c r="B425" t="s">
        <v>1737</v>
      </c>
      <c r="C425" t="s">
        <v>1737</v>
      </c>
      <c r="D425" s="3">
        <f t="shared" si="40"/>
        <v>485</v>
      </c>
      <c r="E425" s="59" t="s">
        <v>1798</v>
      </c>
      <c r="F425" s="30" t="s">
        <v>1465</v>
      </c>
      <c r="G425" s="8" t="s">
        <v>1483</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WayshrineInfo'!$K$3:$N$9999,4,FALSE),"")))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constants'!$B$4:$C$1003,2,FALSE),"")</f>
        <v/>
      </c>
      <c r="V425" s="33" t="s">
        <v>1807</v>
      </c>
      <c r="Y425" s="65"/>
      <c r="Z425" s="3" t="str">
        <f>IF(AND(G425&lt;&gt;"LIBSETS_SETTYPE_BATTLEGROUND",G425&lt;&gt;"LIBSETS_SETTYPE_SPECIAL"),
IF(AND(Y425&lt;&gt;"",ISNUMBER(Y425),NOT(ISNA(Y425))),Y425,
   IF(AND(L425&lt;&gt;"",ISNUMBER(L425),L425&gt;0,NOT(ISNA(L425))),VLOOKUP(L425,'ESO dumped WayshrineInfo'!$K$3:$L$9999,2,FALSE),"")
),"")</f>
        <v/>
      </c>
      <c r="AA425" t="str">
        <f>IF(AND(Z425&lt;&gt;"",ISNUMBER(Z425),NOT(ISNA(Z425))),VLOOKUP(Z425,'ESO zone constants'!$A$3:$D$9999,4,FALSE),"")</f>
        <v/>
      </c>
      <c r="AC425" s="43" t="str">
        <f>IF(AB425&lt;&gt;"",IF(AB425&lt;&gt;"LIBSETS_DROP_MECHANIC_MONSTER_NAME",VLOOKUP(AB425,'LibSets constants'!$I$4:$L$1003,3,FALSE),""),"")</f>
        <v/>
      </c>
      <c r="AD425" s="43" t="str">
        <f>IF(AB425&lt;&gt;"",IF(AB425&lt;&gt;"LIBSETS_DROP_MECHANIC_MONSTER_NAME",VLOOKUP(AB425,'LibSets constants'!$I$4:$L$1003,4,FALSE),""),"")</f>
        <v/>
      </c>
      <c r="AE425" s="43"/>
      <c r="AF425" s="3" t="str">
        <f>IF(AND(G425&lt;&gt;"LIBSETS_SETTYPE_BATTLEGROUND",G425&lt;&gt;"LIBSETS_SETTYPE_SPECIAL"),
IF(AND(AE425&lt;&gt;"",ISNUMBER(AE425),NOT(ISNA(AE425))),AE425,
   IF(AND(M425&lt;&gt;"",ISNUMBER(M425),M425&gt;0,NOT(ISNA(M425))),VLOOKUP(M425,'ESO dumped WayshrineInfo'!$K$3:$L$9999,2,FALSE),"")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5" t="s">
        <v>2672</v>
      </c>
      <c r="BA425" s="85"/>
      <c r="BB425" s="85"/>
      <c r="BC425" s="21" t="str">
        <f t="shared" si="41"/>
        <v/>
      </c>
      <c r="BD425" s="21" t="str">
        <f t="shared" si="42"/>
        <v/>
      </c>
      <c r="BE425" s="21" t="str">
        <f t="shared" si="43"/>
        <v/>
      </c>
      <c r="BF425" s="21" t="str">
        <f t="shared" si="39"/>
        <v/>
      </c>
      <c r="BG425" s="21" t="str">
        <f t="shared" si="44"/>
        <v/>
      </c>
    </row>
    <row r="426" spans="1:59" x14ac:dyDescent="0.25">
      <c r="A426" s="5">
        <v>486</v>
      </c>
      <c r="B426" t="s">
        <v>1738</v>
      </c>
      <c r="C426" t="s">
        <v>1738</v>
      </c>
      <c r="D426" s="3">
        <f t="shared" si="40"/>
        <v>486</v>
      </c>
      <c r="E426" s="59" t="s">
        <v>1798</v>
      </c>
      <c r="F426" s="30" t="s">
        <v>1465</v>
      </c>
      <c r="G426" s="8" t="s">
        <v>1483</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WayshrineInfo'!$K$3:$N$9999,4,FALSE),"")))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constants'!$B$4:$C$1003,2,FALSE),"")</f>
        <v/>
      </c>
      <c r="V426" s="33" t="s">
        <v>1807</v>
      </c>
      <c r="Y426" s="65"/>
      <c r="Z426" s="3" t="str">
        <f>IF(AND(G426&lt;&gt;"LIBSETS_SETTYPE_BATTLEGROUND",G426&lt;&gt;"LIBSETS_SETTYPE_SPECIAL"),
IF(AND(Y426&lt;&gt;"",ISNUMBER(Y426),NOT(ISNA(Y426))),Y426,
   IF(AND(L426&lt;&gt;"",ISNUMBER(L426),L426&gt;0,NOT(ISNA(L426))),VLOOKUP(L426,'ESO dumped WayshrineInfo'!$K$3:$L$9999,2,FALSE),"")
),"")</f>
        <v/>
      </c>
      <c r="AA426" t="str">
        <f>IF(AND(Z426&lt;&gt;"",ISNUMBER(Z426),NOT(ISNA(Z426))),VLOOKUP(Z426,'ESO zone constants'!$A$3:$D$9999,4,FALSE),"")</f>
        <v/>
      </c>
      <c r="AC426" s="43" t="str">
        <f>IF(AB426&lt;&gt;"",IF(AB426&lt;&gt;"LIBSETS_DROP_MECHANIC_MONSTER_NAME",VLOOKUP(AB426,'LibSets constants'!$I$4:$L$1003,3,FALSE),""),"")</f>
        <v/>
      </c>
      <c r="AD426" s="43" t="str">
        <f>IF(AB426&lt;&gt;"",IF(AB426&lt;&gt;"LIBSETS_DROP_MECHANIC_MONSTER_NAME",VLOOKUP(AB426,'LibSets constants'!$I$4:$L$1003,4,FALSE),""),"")</f>
        <v/>
      </c>
      <c r="AE426" s="43"/>
      <c r="AF426" s="3" t="str">
        <f>IF(AND(G426&lt;&gt;"LIBSETS_SETTYPE_BATTLEGROUND",G426&lt;&gt;"LIBSETS_SETTYPE_SPECIAL"),
IF(AND(AE426&lt;&gt;"",ISNUMBER(AE426),NOT(ISNA(AE426))),AE426,
   IF(AND(M426&lt;&gt;"",ISNUMBER(M426),M426&gt;0,NOT(ISNA(M426))),VLOOKUP(M426,'ESO dumped WayshrineInfo'!$K$3:$L$9999,2,FALSE),"")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5" t="s">
        <v>2672</v>
      </c>
      <c r="BA426" s="85"/>
      <c r="BB426" s="85"/>
      <c r="BC426" s="21" t="str">
        <f t="shared" si="41"/>
        <v/>
      </c>
      <c r="BD426" s="21" t="str">
        <f t="shared" si="42"/>
        <v/>
      </c>
      <c r="BE426" s="21" t="str">
        <f t="shared" si="43"/>
        <v/>
      </c>
      <c r="BF426" s="21" t="str">
        <f t="shared" si="39"/>
        <v/>
      </c>
      <c r="BG426" s="21" t="str">
        <f t="shared" si="44"/>
        <v/>
      </c>
    </row>
    <row r="427" spans="1:59" x14ac:dyDescent="0.25">
      <c r="A427" s="5">
        <v>487</v>
      </c>
      <c r="B427" t="s">
        <v>1739</v>
      </c>
      <c r="C427" t="s">
        <v>2654</v>
      </c>
      <c r="D427" s="3">
        <f t="shared" si="40"/>
        <v>487</v>
      </c>
      <c r="G427" s="8" t="s">
        <v>1481</v>
      </c>
      <c r="I427" t="s">
        <v>91</v>
      </c>
      <c r="J427" t="s">
        <v>91</v>
      </c>
      <c r="K427">
        <v>418</v>
      </c>
      <c r="L427">
        <v>419</v>
      </c>
      <c r="M427">
        <v>421</v>
      </c>
      <c r="O427" s="65" t="s">
        <v>1695</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WayshrineInfo'!$K$3:$N$9999,4,FALSE),"")))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constants'!$B$4:$C$1003,2,FALSE),"")</f>
        <v>Greymoor</v>
      </c>
      <c r="V427" s="33" t="s">
        <v>1561</v>
      </c>
      <c r="Y427" s="65"/>
      <c r="Z427" s="3">
        <f>IF(AND(G427&lt;&gt;"LIBSETS_SETTYPE_BATTLEGROUND",G427&lt;&gt;"LIBSETS_SETTYPE_SPECIAL"),
IF(AND(Y427&lt;&gt;"",ISNUMBER(Y427),NOT(ISNA(Y427))),Y427,
   IF(AND(L427&lt;&gt;"",ISNUMBER(L427),L427&gt;0,NOT(ISNA(L427))),VLOOKUP(L427,'ESO dumped WayshrineInfo'!$K$3:$L$9999,2,FALSE),"")
),"")</f>
        <v>1160</v>
      </c>
      <c r="AA427" t="str">
        <f>IF(AND(Z427&lt;&gt;"",ISNUMBER(Z427),NOT(ISNA(Z427))),VLOOKUP(Z427,'ESO zone constants'!$A$3:$D$9999,4,FALSE),"")</f>
        <v>Western Skyrim</v>
      </c>
      <c r="AB427" s="33" t="s">
        <v>1561</v>
      </c>
      <c r="AC427" s="43"/>
      <c r="AD427" s="43"/>
      <c r="AE427" s="43"/>
      <c r="AF427" s="3">
        <f>IF(AND(G427&lt;&gt;"LIBSETS_SETTYPE_BATTLEGROUND",G427&lt;&gt;"LIBSETS_SETTYPE_SPECIAL"),
IF(AND(AE427&lt;&gt;"",ISNUMBER(AE427),NOT(ISNA(AE427))),AE427,
   IF(AND(M427&lt;&gt;"",ISNUMBER(M427),M427&gt;0,NOT(ISNA(M427))),VLOOKUP(M427,'ESO dumped WayshrineInfo'!$K$3:$L$9999,2,FALSE),"")
),"")</f>
        <v>1160</v>
      </c>
      <c r="AG427" t="str">
        <f>IF(AND(AF427&lt;&gt;"",ISNUMBER(AF427),NOT(ISNA(AF427))),VLOOKUP(AF427,'ESO zone constants'!$A$3:$D$9999,4,FALSE),"")</f>
        <v>Western Skyrim</v>
      </c>
      <c r="AH427" s="44" t="s">
        <v>1563</v>
      </c>
      <c r="AI427" s="43"/>
      <c r="AJ427" s="43"/>
      <c r="AK427" s="3">
        <f>IF(AND(G427&lt;&gt;"LIBSETS_SETTYPE_BATTLEGROUND",G427&lt;&gt;"LIBSETS_SETTYPE_SPECIAL"),IF(AL427&lt;&gt;"",VLOOKUP(AL427,'ESO zone constants'!$D$3:$H$4953,5,FALSE),""),"")</f>
        <v>1160</v>
      </c>
      <c r="AL427" t="s">
        <v>1695</v>
      </c>
      <c r="AM427" s="44" t="s">
        <v>1564</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5" t="s">
        <v>2672</v>
      </c>
      <c r="BA427" s="85"/>
      <c r="BB427" s="85"/>
      <c r="BC427" s="21" t="str">
        <f t="shared" si="41"/>
        <v>[487] = {wayshrines={418,419,421,}, dlcId=DLC_GREYMOOR</v>
      </c>
      <c r="BD427" s="21" t="str">
        <f t="shared" si="42"/>
        <v>, zoneIds={1160,1160,1160,1160}, veteran=false</v>
      </c>
      <c r="BE427" s="21" t="str">
        <f t="shared" si="43"/>
        <v>, setType=LIBSETS_SETTYPE_OVERLAND</v>
      </c>
      <c r="BF427" s="21" t="str">
        <f t="shared" si="39"/>
        <v>, dropMechanic={LIBSETS_DROP_MECHANIC_OVERLAND_BOSS_DELVE,LIBSETS_DROP_MECHANIC_OVERLAND_BOSS_DELVE,LIBSETS_DROP_MECHANIC_OVERLAND_BOSS_PUBLIC_DUNGEON,LIBSETS_DROP_MECHANIC_OVERLAND_CHEST}</v>
      </c>
      <c r="BG427" s="21" t="str">
        <f t="shared" si="44"/>
        <v>}, --Winter\'s Respite / Winterruhe   [Western Skyrim, Western Skyrim, Western Skyrim, Western Skyrim]</v>
      </c>
    </row>
    <row r="428" spans="1:59" x14ac:dyDescent="0.25">
      <c r="A428" s="5">
        <v>488</v>
      </c>
      <c r="B428" t="s">
        <v>1740</v>
      </c>
      <c r="C428" t="s">
        <v>1741</v>
      </c>
      <c r="D428" s="3">
        <f t="shared" si="40"/>
        <v>488</v>
      </c>
      <c r="G428" s="8" t="s">
        <v>1481</v>
      </c>
      <c r="I428" t="s">
        <v>91</v>
      </c>
      <c r="J428" t="s">
        <v>91</v>
      </c>
      <c r="K428">
        <v>418</v>
      </c>
      <c r="L428">
        <v>419</v>
      </c>
      <c r="M428">
        <v>421</v>
      </c>
      <c r="O428" s="65" t="s">
        <v>1695</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WayshrineInfo'!$K$3:$N$9999,4,FALSE),"")))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constants'!$B$4:$C$1003,2,FALSE),"")</f>
        <v>Greymoor</v>
      </c>
      <c r="V428" s="33" t="s">
        <v>1561</v>
      </c>
      <c r="Y428" s="65"/>
      <c r="Z428" s="3">
        <f>IF(AND(G428&lt;&gt;"LIBSETS_SETTYPE_BATTLEGROUND",G428&lt;&gt;"LIBSETS_SETTYPE_SPECIAL"),
IF(AND(Y428&lt;&gt;"",ISNUMBER(Y428),NOT(ISNA(Y428))),Y428,
   IF(AND(L428&lt;&gt;"",ISNUMBER(L428),L428&gt;0,NOT(ISNA(L428))),VLOOKUP(L428,'ESO dumped WayshrineInfo'!$K$3:$L$9999,2,FALSE),"")
),"")</f>
        <v>1160</v>
      </c>
      <c r="AA428" t="str">
        <f>IF(AND(Z428&lt;&gt;"",ISNUMBER(Z428),NOT(ISNA(Z428))),VLOOKUP(Z428,'ESO zone constants'!$A$3:$D$9999,4,FALSE),"")</f>
        <v>Western Skyrim</v>
      </c>
      <c r="AB428" s="33" t="s">
        <v>1561</v>
      </c>
      <c r="AC428" s="43"/>
      <c r="AD428" s="43"/>
      <c r="AE428" s="43"/>
      <c r="AF428" s="3">
        <f>IF(AND(G428&lt;&gt;"LIBSETS_SETTYPE_BATTLEGROUND",G428&lt;&gt;"LIBSETS_SETTYPE_SPECIAL"),
IF(AND(AE428&lt;&gt;"",ISNUMBER(AE428),NOT(ISNA(AE428))),AE428,
   IF(AND(M428&lt;&gt;"",ISNUMBER(M428),M428&gt;0,NOT(ISNA(M428))),VLOOKUP(M428,'ESO dumped WayshrineInfo'!$K$3:$L$9999,2,FALSE),"")
),"")</f>
        <v>1160</v>
      </c>
      <c r="AG428" t="str">
        <f>IF(AND(AF428&lt;&gt;"",ISNUMBER(AF428),NOT(ISNA(AF428))),VLOOKUP(AF428,'ESO zone constants'!$A$3:$D$9999,4,FALSE),"")</f>
        <v>Western Skyrim</v>
      </c>
      <c r="AH428" s="44" t="s">
        <v>1563</v>
      </c>
      <c r="AI428" s="43"/>
      <c r="AJ428" s="43"/>
      <c r="AK428" s="3">
        <f>IF(AND(G428&lt;&gt;"LIBSETS_SETTYPE_BATTLEGROUND",G428&lt;&gt;"LIBSETS_SETTYPE_SPECIAL"),IF(AL428&lt;&gt;"",VLOOKUP(AL428,'ESO zone constants'!$D$3:$H$4953,5,FALSE),""),"")</f>
        <v>1160</v>
      </c>
      <c r="AL428" t="s">
        <v>1695</v>
      </c>
      <c r="AM428" s="44" t="s">
        <v>1564</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5" t="s">
        <v>2672</v>
      </c>
      <c r="BA428" s="85"/>
      <c r="BB428" s="85"/>
      <c r="BC428" s="21" t="str">
        <f t="shared" si="41"/>
        <v>[488] = {wayshrines={418,419,421,}, dlcId=DLC_GREYMOOR</v>
      </c>
      <c r="BD428" s="21" t="str">
        <f t="shared" si="42"/>
        <v>, zoneIds={1160,1160,1160,1160}, veteran=false</v>
      </c>
      <c r="BE428" s="21" t="str">
        <f t="shared" si="43"/>
        <v>, setType=LIBSETS_SETTYPE_OVERLAND</v>
      </c>
      <c r="BF428" s="21" t="str">
        <f t="shared" si="39"/>
        <v>, dropMechanic={LIBSETS_DROP_MECHANIC_OVERLAND_BOSS_DELVE,LIBSETS_DROP_MECHANIC_OVERLAND_BOSS_DELVE,LIBSETS_DROP_MECHANIC_OVERLAND_BOSS_PUBLIC_DUNGEON,LIBSETS_DROP_MECHANIC_OVERLAND_CHEST}</v>
      </c>
      <c r="BG428" s="21" t="str">
        <f t="shared" si="44"/>
        <v>}, --Venomous Smite / Giftschlag   [Western Skyrim, Western Skyrim, Western Skyrim, Western Skyrim]</v>
      </c>
    </row>
    <row r="429" spans="1:59" x14ac:dyDescent="0.25">
      <c r="A429" s="5">
        <v>489</v>
      </c>
      <c r="B429" t="s">
        <v>1742</v>
      </c>
      <c r="C429" t="s">
        <v>1743</v>
      </c>
      <c r="D429" s="3">
        <f t="shared" si="40"/>
        <v>489</v>
      </c>
      <c r="G429" s="8" t="s">
        <v>1481</v>
      </c>
      <c r="I429" t="s">
        <v>91</v>
      </c>
      <c r="J429" t="s">
        <v>91</v>
      </c>
      <c r="K429">
        <v>418</v>
      </c>
      <c r="L429">
        <v>419</v>
      </c>
      <c r="M429">
        <v>421</v>
      </c>
      <c r="O429" s="65" t="s">
        <v>1695</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WayshrineInfo'!$K$3:$N$9999,4,FALSE),"")))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constants'!$B$4:$C$1003,2,FALSE),"")</f>
        <v>Greymoor</v>
      </c>
      <c r="V429" s="33" t="s">
        <v>1561</v>
      </c>
      <c r="Y429" s="65"/>
      <c r="Z429" s="3">
        <f>IF(AND(G429&lt;&gt;"LIBSETS_SETTYPE_BATTLEGROUND",G429&lt;&gt;"LIBSETS_SETTYPE_SPECIAL"),
IF(AND(Y429&lt;&gt;"",ISNUMBER(Y429),NOT(ISNA(Y429))),Y429,
   IF(AND(L429&lt;&gt;"",ISNUMBER(L429),L429&gt;0,NOT(ISNA(L429))),VLOOKUP(L429,'ESO dumped WayshrineInfo'!$K$3:$L$9999,2,FALSE),"")
),"")</f>
        <v>1160</v>
      </c>
      <c r="AA429" t="str">
        <f>IF(AND(Z429&lt;&gt;"",ISNUMBER(Z429),NOT(ISNA(Z429))),VLOOKUP(Z429,'ESO zone constants'!$A$3:$D$9999,4,FALSE),"")</f>
        <v>Western Skyrim</v>
      </c>
      <c r="AB429" s="33" t="s">
        <v>1561</v>
      </c>
      <c r="AC429" s="43"/>
      <c r="AD429" s="43"/>
      <c r="AE429" s="43"/>
      <c r="AF429" s="3">
        <f>IF(AND(G429&lt;&gt;"LIBSETS_SETTYPE_BATTLEGROUND",G429&lt;&gt;"LIBSETS_SETTYPE_SPECIAL"),
IF(AND(AE429&lt;&gt;"",ISNUMBER(AE429),NOT(ISNA(AE429))),AE429,
   IF(AND(M429&lt;&gt;"",ISNUMBER(M429),M429&gt;0,NOT(ISNA(M429))),VLOOKUP(M429,'ESO dumped WayshrineInfo'!$K$3:$L$9999,2,FALSE),"")
),"")</f>
        <v>1160</v>
      </c>
      <c r="AG429" t="str">
        <f>IF(AND(AF429&lt;&gt;"",ISNUMBER(AF429),NOT(ISNA(AF429))),VLOOKUP(AF429,'ESO zone constants'!$A$3:$D$9999,4,FALSE),"")</f>
        <v>Western Skyrim</v>
      </c>
      <c r="AH429" s="44" t="s">
        <v>1563</v>
      </c>
      <c r="AI429" s="43"/>
      <c r="AJ429" s="43"/>
      <c r="AK429" s="3">
        <f>IF(AND(G429&lt;&gt;"LIBSETS_SETTYPE_BATTLEGROUND",G429&lt;&gt;"LIBSETS_SETTYPE_SPECIAL"),IF(AL429&lt;&gt;"",VLOOKUP(AL429,'ESO zone constants'!$D$3:$H$4953,5,FALSE),""),"")</f>
        <v>1160</v>
      </c>
      <c r="AL429" t="s">
        <v>1695</v>
      </c>
      <c r="AM429" s="44" t="s">
        <v>1564</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5" t="s">
        <v>2672</v>
      </c>
      <c r="BA429" s="85"/>
      <c r="BB429" s="85"/>
      <c r="BC429" s="21" t="str">
        <f t="shared" si="41"/>
        <v>[489] = {wayshrines={418,419,421,}, dlcId=DLC_GREYMOOR</v>
      </c>
      <c r="BD429" s="21" t="str">
        <f t="shared" si="42"/>
        <v>, zoneIds={1160,1160,1160,1160}, veteran=false</v>
      </c>
      <c r="BE429" s="21" t="str">
        <f t="shared" si="43"/>
        <v>, setType=LIBSETS_SETTYPE_OVERLAND</v>
      </c>
      <c r="BF429" s="21" t="str">
        <f t="shared" si="39"/>
        <v>, dropMechanic={LIBSETS_DROP_MECHANIC_OVERLAND_BOSS_DELVE,LIBSETS_DROP_MECHANIC_OVERLAND_BOSS_DELVE,LIBSETS_DROP_MECHANIC_OVERLAND_BOSS_PUBLIC_DUNGEON,LIBSETS_DROP_MECHANIC_OVERLAND_CHEST}</v>
      </c>
      <c r="BG429" s="21" t="str">
        <f t="shared" si="44"/>
        <v>}, --Eternal Vigor / Ewiger Elan   [Western Skyrim, Western Skyrim, Western Skyrim, Western Skyrim]</v>
      </c>
    </row>
    <row r="430" spans="1:59" x14ac:dyDescent="0.25">
      <c r="A430" s="5">
        <v>490</v>
      </c>
      <c r="B430" t="s">
        <v>1744</v>
      </c>
      <c r="C430" t="s">
        <v>2655</v>
      </c>
      <c r="D430" s="3">
        <f t="shared" si="40"/>
        <v>490</v>
      </c>
      <c r="G430" s="8" t="s">
        <v>1475</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WayshrineInfo'!$K$3:$N$9999,4,FALSE),"")))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constants'!$B$4:$C$1003,2,FALSE),"")</f>
        <v>Greymoor</v>
      </c>
      <c r="V430" s="33" t="s">
        <v>3372</v>
      </c>
      <c r="W430" s="43"/>
      <c r="X430" s="43"/>
      <c r="Y430" s="65"/>
      <c r="Z430" s="3">
        <f>IF(AND(G430&lt;&gt;"LIBSETS_SETTYPE_BATTLEGROUND",G430&lt;&gt;"LIBSETS_SETTYPE_SPECIAL"),
IF(AND(Y430&lt;&gt;"",ISNUMBER(Y430),NOT(ISNA(Y430))),Y430,
   IF(AND(L430&lt;&gt;"",ISNUMBER(L430),L430&gt;0,NOT(ISNA(L430))),VLOOKUP(L430,'ESO dumped WayshrineInfo'!$K$3:$L$9999,2,FALSE),"")
),"")</f>
        <v>1160</v>
      </c>
      <c r="AA430" t="str">
        <f>IF(AND(Z430&lt;&gt;"",ISNUMBER(Z430),NOT(ISNA(Z430))),VLOOKUP(Z430,'ESO zone constants'!$A$3:$D$9999,4,FALSE),"")</f>
        <v>Western Skyrim</v>
      </c>
      <c r="AB430" s="33" t="s">
        <v>3372</v>
      </c>
      <c r="AC430" s="40"/>
      <c r="AD430" s="40"/>
      <c r="AE430" s="40"/>
      <c r="AF430" s="3">
        <f>IF(AND(G430&lt;&gt;"LIBSETS_SETTYPE_BATTLEGROUND",G430&lt;&gt;"LIBSETS_SETTYPE_SPECIAL"),
IF(AND(AE430&lt;&gt;"",ISNUMBER(AE430),NOT(ISNA(AE430))),AE430,
   IF(AND(M430&lt;&gt;"",ISNUMBER(M430),M430&gt;0,NOT(ISNA(M430))),VLOOKUP(M430,'ESO dumped WayshrineInfo'!$K$3:$L$9999,2,FALSE),"")
),"")</f>
        <v>1160</v>
      </c>
      <c r="AG430" t="str">
        <f>IF(AND(AF430&lt;&gt;"",ISNUMBER(AF430),NOT(ISNA(AF430))),VLOOKUP(AF430,'ESO zone constants'!$A$3:$D$9999,4,FALSE),"")</f>
        <v>Western Skyrim</v>
      </c>
      <c r="AH430" s="44"/>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5" t="s">
        <v>2672</v>
      </c>
      <c r="BA430" s="85"/>
      <c r="BB430" s="85"/>
      <c r="BC430" s="21" t="str">
        <f t="shared" si="41"/>
        <v>[490] = {wayshrines={418,418,418,}, traitsNeeded=5, dlcId=DLC_GREYMOOR</v>
      </c>
      <c r="BD430" s="21" t="str">
        <f t="shared" si="42"/>
        <v>, zoneIds={1160,1160,1160}, veteran=false</v>
      </c>
      <c r="BE430" s="21" t="str">
        <f t="shared" si="43"/>
        <v>, setType=LIBSETS_SETTYPE_CRAFTED</v>
      </c>
      <c r="BF430" s="21" t="str">
        <f t="shared" ref="BF430:BF493" si="45">IF(F430&lt;&gt;"Not in the game (anymore)",IF(AZ430&lt;&gt;"",", isProcSetAllowedInPvP="&amp; AZ430,"")
&amp; IF(F430&lt;&gt;"Not in the game (anymore)",
  IF(V430&lt;&gt;"",", dropMechanic={"&amp;V430&amp;IF(AB430&lt;&gt;"",","&amp;AB430,"")&amp;IF(AH430&lt;&gt;"",","&amp;AH430,"")&amp;IF(AM430&lt;&gt;"",","&amp;AM430,"")&amp;IF(AR430&lt;&gt;"",","&amp;AR430,"")&amp;IF(AW430&lt;&gt;"",","&amp;AW430,"")&amp;"}"
     &amp;IF(OR(W430&lt;&gt;"",AC430&lt;&gt;"",AI430&lt;&gt;"",AN430&lt;&gt;"",AS430&lt;&gt;"",AX430&lt;&gt;"",X430&lt;&gt;"",AD430&lt;&gt;"",AJ430&lt;&gt;"",AO430&lt;&gt;"",AT430&lt;&gt;"",AY430&lt;&gt;""),", dropMechanicDropLocationNames={"
        &amp; IF(OR(W430&lt;&gt;"",AC430&lt;&gt;"",AI430&lt;&gt;"",AN430&lt;&gt;"",AS430&lt;&gt;"",AX430&lt;&gt;""),"['en']={"&amp;IF(W430&lt;&gt;"","'"&amp;W430&amp;"',","'',")&amp;IF(AC430&lt;&gt;"","'"&amp;AC430&amp;"',","'',")&amp;IF(AI430&lt;&gt;"","'"&amp;AI430&amp;"',","'',")&amp;IF(AN430&lt;&gt;"","'"&amp;AN430&amp;"',","'',")&amp;IF(AS430&lt;&gt;"","'"&amp;AS430&amp;"',","'',")&amp;IF(AX430&lt;&gt;"","'"&amp;AX430&amp;"',","'',")&amp;"},","")
        &amp; IF(OR(X430&lt;&gt;"",AD430&lt;&gt;"",AJ430&lt;&gt;"",AO430&lt;&gt;"",AT430&lt;&gt;"",AY430&lt;&gt;""),"['de']={"&amp;IF(X430&lt;&gt;"","'"&amp;X430&amp;"',","'',")&amp;IF(AD430&lt;&gt;"","'"&amp;AD430&amp;"',","'',")&amp;IF(AJ430&lt;&gt;"","'"&amp;AJ430&amp;"',","'',")&amp;IF(AO430&lt;&gt;"","'"&amp;AO430&amp;"',","'',")&amp;IF(AT430&lt;&gt;"","'"&amp;AT430&amp;"',","'',")&amp;IF(AY430&lt;&gt;"","'"&amp;AY430&amp;"',","'',")&amp;"},","")
     &amp; "}",""),"")),"")</f>
        <v>, dropMechanic={LIBSETS_DROP_MECHANIC_CRAFTED,LIBSETS_DROP_MECHANIC_CRAFTED}</v>
      </c>
      <c r="BG430" s="21" t="str">
        <f t="shared" si="44"/>
        <v>}, --Stuhn\'s Favor / Stuhns Gunst   [Western Skyrim, Western Skyrim, Western Skyrim]</v>
      </c>
    </row>
    <row r="431" spans="1:59" x14ac:dyDescent="0.25">
      <c r="A431" s="5">
        <v>491</v>
      </c>
      <c r="B431" t="s">
        <v>1745</v>
      </c>
      <c r="C431" t="s">
        <v>2656</v>
      </c>
      <c r="D431" s="3">
        <f t="shared" si="40"/>
        <v>491</v>
      </c>
      <c r="G431" s="8" t="s">
        <v>1475</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WayshrineInfo'!$K$3:$N$9999,4,FALSE),"")))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constants'!$B$4:$C$1003,2,FALSE),"")</f>
        <v>Greymoor</v>
      </c>
      <c r="V431" s="33" t="s">
        <v>3372</v>
      </c>
      <c r="Y431" s="65"/>
      <c r="Z431" s="3">
        <f>IF(AND(G431&lt;&gt;"LIBSETS_SETTYPE_BATTLEGROUND",G431&lt;&gt;"LIBSETS_SETTYPE_SPECIAL"),
IF(AND(Y431&lt;&gt;"",ISNUMBER(Y431),NOT(ISNA(Y431))),Y431,
   IF(AND(L431&lt;&gt;"",ISNUMBER(L431),L431&gt;0,NOT(ISNA(L431))),VLOOKUP(L431,'ESO dumped WayshrineInfo'!$K$3:$L$9999,2,FALSE),"")
),"")</f>
        <v>1160</v>
      </c>
      <c r="AA431" t="str">
        <f>IF(AND(Z431&lt;&gt;"",ISNUMBER(Z431),NOT(ISNA(Z431))),VLOOKUP(Z431,'ESO zone constants'!$A$3:$D$9999,4,FALSE),"")</f>
        <v>Western Skyrim</v>
      </c>
      <c r="AB431" s="33" t="s">
        <v>3372</v>
      </c>
      <c r="AC431" s="40"/>
      <c r="AD431" s="40"/>
      <c r="AE431" s="40"/>
      <c r="AF431" s="3">
        <f>IF(AND(G431&lt;&gt;"LIBSETS_SETTYPE_BATTLEGROUND",G431&lt;&gt;"LIBSETS_SETTYPE_SPECIAL"),
IF(AND(AE431&lt;&gt;"",ISNUMBER(AE431),NOT(ISNA(AE431))),AE431,
   IF(AND(M431&lt;&gt;"",ISNUMBER(M431),M431&gt;0,NOT(ISNA(M431))),VLOOKUP(M431,'ESO dumped WayshrineInfo'!$K$3:$L$9999,2,FALSE),"")
),"")</f>
        <v>1160</v>
      </c>
      <c r="AG431" t="str">
        <f>IF(AND(AF431&lt;&gt;"",ISNUMBER(AF431),NOT(ISNA(AF431))),VLOOKUP(AF431,'ESO zone constants'!$A$3:$D$9999,4,FALSE),"")</f>
        <v>Western Skyrim</v>
      </c>
      <c r="AH431" s="44"/>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5" t="s">
        <v>2672</v>
      </c>
      <c r="BA431" s="85"/>
      <c r="BB431" s="85"/>
      <c r="BC431" s="21" t="str">
        <f t="shared" si="41"/>
        <v>[491] = {wayshrines={417,417,417,}, traitsNeeded=7, dlcId=DLC_GREYMOOR</v>
      </c>
      <c r="BD431" s="21" t="str">
        <f t="shared" si="42"/>
        <v>, zoneIds={1160,1160,1160}, veteran=false</v>
      </c>
      <c r="BE431" s="21" t="str">
        <f t="shared" si="43"/>
        <v>, setType=LIBSETS_SETTYPE_CRAFTED</v>
      </c>
      <c r="BF431" s="21" t="str">
        <f t="shared" si="45"/>
        <v>, dropMechanic={LIBSETS_DROP_MECHANIC_CRAFTED,LIBSETS_DROP_MECHANIC_CRAFTED}</v>
      </c>
      <c r="BG431" s="21" t="str">
        <f t="shared" si="44"/>
        <v>}, --Dragon\'s Appetite / Appetit des Drachen   [Western Skyrim, Western Skyrim, Western Skyrim]</v>
      </c>
    </row>
    <row r="432" spans="1:59" x14ac:dyDescent="0.25">
      <c r="A432" s="5">
        <v>492</v>
      </c>
      <c r="B432" t="s">
        <v>1746</v>
      </c>
      <c r="C432" t="s">
        <v>2657</v>
      </c>
      <c r="D432" s="3">
        <f t="shared" si="40"/>
        <v>492</v>
      </c>
      <c r="G432" s="8" t="s">
        <v>1482</v>
      </c>
      <c r="I432" t="s">
        <v>91</v>
      </c>
      <c r="J432" t="s">
        <v>91</v>
      </c>
      <c r="K432">
        <v>434</v>
      </c>
      <c r="L432">
        <v>434</v>
      </c>
      <c r="M432">
        <v>434</v>
      </c>
      <c r="O432" s="65" t="s">
        <v>1714</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WayshrineInfo'!$K$3:$N$9999,4,FALSE),"")))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constants'!$B$4:$C$1003,2,FALSE),"")</f>
        <v>Greymoor</v>
      </c>
      <c r="V432" s="33" t="s">
        <v>3349</v>
      </c>
      <c r="Y432" s="65"/>
      <c r="Z432" s="3">
        <f>IF(AND(G432&lt;&gt;"LIBSETS_SETTYPE_BATTLEGROUND",G432&lt;&gt;"LIBSETS_SETTYPE_SPECIAL"),
IF(AND(Y432&lt;&gt;"",ISNUMBER(Y432),NOT(ISNA(Y432))),Y432,
   IF(AND(L432&lt;&gt;"",ISNUMBER(L432),L432&gt;0,NOT(ISNA(L432))),VLOOKUP(L432,'ESO dumped WayshrineInfo'!$K$3:$L$9999,2,FALSE),"")
),"")</f>
        <v>1160</v>
      </c>
      <c r="AA432" t="str">
        <f>IF(AND(Z432&lt;&gt;"",ISNUMBER(Z432),NOT(ISNA(Z432))),VLOOKUP(Z432,'ESO zone constants'!$A$3:$D$9999,4,FALSE),"")</f>
        <v>Western Skyrim</v>
      </c>
      <c r="AC432" s="43" t="str">
        <f>IF(AB432&lt;&gt;"",IF(AB432&lt;&gt;"LIBSETS_DROP_MECHANIC_MONSTER_NAME",VLOOKUP(AB432,'LibSets constants'!$I$4:$L$1003,3,FALSE),""),"")</f>
        <v/>
      </c>
      <c r="AD432" s="43" t="str">
        <f>IF(AB432&lt;&gt;"",IF(AB432&lt;&gt;"LIBSETS_DROP_MECHANIC_MONSTER_NAME",VLOOKUP(AB432,'LibSets constants'!$I$4:$L$1003,4,FALSE),""),"")</f>
        <v/>
      </c>
      <c r="AE432" s="43"/>
      <c r="AF432" s="3">
        <f>IF(AND(G432&lt;&gt;"LIBSETS_SETTYPE_BATTLEGROUND",G432&lt;&gt;"LIBSETS_SETTYPE_SPECIAL"),
IF(AND(AE432&lt;&gt;"",ISNUMBER(AE432),NOT(ISNA(AE432))),AE432,
   IF(AND(M432&lt;&gt;"",ISNUMBER(M432),M432&gt;0,NOT(ISNA(M432))),VLOOKUP(M432,'ESO dumped WayshrineInfo'!$K$3:$L$9999,2,FALSE),"")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5" t="s">
        <v>2672</v>
      </c>
      <c r="BA432" s="85"/>
      <c r="BB432" s="85"/>
      <c r="BC432" s="21" t="str">
        <f t="shared" si="41"/>
        <v>[492] = {wayshrines={434,434,434,}, dlcId=DLC_GREYMOOR</v>
      </c>
      <c r="BD432" s="21" t="str">
        <f t="shared" si="42"/>
        <v>, zoneIds={1196,1160,1160}, veteran=false</v>
      </c>
      <c r="BE432" s="21" t="str">
        <f t="shared" si="43"/>
        <v>, setType=LIBSETS_SETTYPE_TRIAL</v>
      </c>
      <c r="BF432" s="21" t="str">
        <f t="shared" si="45"/>
        <v>, dropMechanic={LIBSETS_DROP_MECHANIC_TRIAL_BOSS}</v>
      </c>
      <c r="BG432" s="21" t="str">
        <f t="shared" si="44"/>
        <v>}, --Kyne\'s Wind / Kynes Wind   [Kyne's Aegis, Western Skyrim, Western Skyrim]</v>
      </c>
    </row>
    <row r="433" spans="1:59" x14ac:dyDescent="0.25">
      <c r="A433" s="5">
        <v>493</v>
      </c>
      <c r="B433" t="s">
        <v>1747</v>
      </c>
      <c r="C433" t="s">
        <v>2658</v>
      </c>
      <c r="D433" s="3">
        <f t="shared" si="40"/>
        <v>493</v>
      </c>
      <c r="G433" s="8" t="s">
        <v>1482</v>
      </c>
      <c r="I433" t="s">
        <v>92</v>
      </c>
      <c r="J433" t="s">
        <v>91</v>
      </c>
      <c r="K433">
        <v>434</v>
      </c>
      <c r="L433">
        <v>434</v>
      </c>
      <c r="M433">
        <v>434</v>
      </c>
      <c r="O433" s="65" t="s">
        <v>1714</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WayshrineInfo'!$K$3:$N$9999,4,FALSE),"")))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constants'!$B$4:$C$1003,2,FALSE),"")</f>
        <v>Greymoor</v>
      </c>
      <c r="V433" s="33" t="s">
        <v>3349</v>
      </c>
      <c r="Y433" s="65"/>
      <c r="Z433" s="3">
        <f>IF(AND(G433&lt;&gt;"LIBSETS_SETTYPE_BATTLEGROUND",G433&lt;&gt;"LIBSETS_SETTYPE_SPECIAL"),
IF(AND(Y433&lt;&gt;"",ISNUMBER(Y433),NOT(ISNA(Y433))),Y433,
   IF(AND(L433&lt;&gt;"",ISNUMBER(L433),L433&gt;0,NOT(ISNA(L433))),VLOOKUP(L433,'ESO dumped WayshrineInfo'!$K$3:$L$9999,2,FALSE),"")
),"")</f>
        <v>1160</v>
      </c>
      <c r="AA433" t="str">
        <f>IF(AND(Z433&lt;&gt;"",ISNUMBER(Z433),NOT(ISNA(Z433))),VLOOKUP(Z433,'ESO zone constants'!$A$3:$D$9999,4,FALSE),"")</f>
        <v>Western Skyrim</v>
      </c>
      <c r="AC433" s="43" t="str">
        <f>IF(AB433&lt;&gt;"",IF(AB433&lt;&gt;"LIBSETS_DROP_MECHANIC_MONSTER_NAME",VLOOKUP(AB433,'LibSets constants'!$I$4:$L$1003,3,FALSE),""),"")</f>
        <v/>
      </c>
      <c r="AD433" s="43" t="str">
        <f>IF(AB433&lt;&gt;"",IF(AB433&lt;&gt;"LIBSETS_DROP_MECHANIC_MONSTER_NAME",VLOOKUP(AB433,'LibSets constants'!$I$4:$L$1003,4,FALSE),""),"")</f>
        <v/>
      </c>
      <c r="AE433" s="43"/>
      <c r="AF433" s="3">
        <f>IF(AND(G433&lt;&gt;"LIBSETS_SETTYPE_BATTLEGROUND",G433&lt;&gt;"LIBSETS_SETTYPE_SPECIAL"),
IF(AND(AE433&lt;&gt;"",ISNUMBER(AE433),NOT(ISNA(AE433))),AE433,
   IF(AND(M433&lt;&gt;"",ISNUMBER(M433),M433&gt;0,NOT(ISNA(M433))),VLOOKUP(M433,'ESO dumped WayshrineInfo'!$K$3:$L$9999,2,FALSE),"")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5" t="s">
        <v>2672</v>
      </c>
      <c r="BA433" s="85"/>
      <c r="BB433" s="85"/>
      <c r="BC433" s="21" t="str">
        <f t="shared" si="41"/>
        <v>[493] = {wayshrines={434,434,434,}, dlcId=DLC_GREYMOOR</v>
      </c>
      <c r="BD433" s="21" t="str">
        <f t="shared" si="42"/>
        <v>, zoneIds={1196,1160,1160}, veteran=true</v>
      </c>
      <c r="BE433" s="21" t="str">
        <f t="shared" si="43"/>
        <v>, setType=LIBSETS_SETTYPE_TRIAL</v>
      </c>
      <c r="BF433" s="21" t="str">
        <f t="shared" si="45"/>
        <v>, dropMechanic={LIBSETS_DROP_MECHANIC_TRIAL_BOSS}</v>
      </c>
      <c r="BG433" s="21" t="str">
        <f t="shared" si="44"/>
        <v>}, --Perfected Kyne\'s Wind / Kynes perfektionierter Wind   [Kyne's Aegis, Western Skyrim, Western Skyrim]</v>
      </c>
    </row>
    <row r="434" spans="1:59" x14ac:dyDescent="0.25">
      <c r="A434" s="5">
        <v>494</v>
      </c>
      <c r="B434" t="s">
        <v>1748</v>
      </c>
      <c r="C434" t="s">
        <v>2659</v>
      </c>
      <c r="D434" s="3">
        <f t="shared" si="40"/>
        <v>494</v>
      </c>
      <c r="G434" s="8" t="s">
        <v>1482</v>
      </c>
      <c r="I434" t="s">
        <v>91</v>
      </c>
      <c r="J434" t="s">
        <v>91</v>
      </c>
      <c r="K434">
        <v>434</v>
      </c>
      <c r="L434">
        <v>434</v>
      </c>
      <c r="M434">
        <v>434</v>
      </c>
      <c r="O434" s="65" t="s">
        <v>1714</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WayshrineInfo'!$K$3:$N$9999,4,FALSE),"")))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constants'!$B$4:$C$1003,2,FALSE),"")</f>
        <v>Greymoor</v>
      </c>
      <c r="V434" s="33" t="s">
        <v>3349</v>
      </c>
      <c r="Y434" s="65"/>
      <c r="Z434" s="3">
        <f>IF(AND(G434&lt;&gt;"LIBSETS_SETTYPE_BATTLEGROUND",G434&lt;&gt;"LIBSETS_SETTYPE_SPECIAL"),
IF(AND(Y434&lt;&gt;"",ISNUMBER(Y434),NOT(ISNA(Y434))),Y434,
   IF(AND(L434&lt;&gt;"",ISNUMBER(L434),L434&gt;0,NOT(ISNA(L434))),VLOOKUP(L434,'ESO dumped WayshrineInfo'!$K$3:$L$9999,2,FALSE),"")
),"")</f>
        <v>1160</v>
      </c>
      <c r="AA434" t="str">
        <f>IF(AND(Z434&lt;&gt;"",ISNUMBER(Z434),NOT(ISNA(Z434))),VLOOKUP(Z434,'ESO zone constants'!$A$3:$D$9999,4,FALSE),"")</f>
        <v>Western Skyrim</v>
      </c>
      <c r="AC434" s="43" t="str">
        <f>IF(AB434&lt;&gt;"",IF(AB434&lt;&gt;"LIBSETS_DROP_MECHANIC_MONSTER_NAME",VLOOKUP(AB434,'LibSets constants'!$I$4:$L$1003,3,FALSE),""),"")</f>
        <v/>
      </c>
      <c r="AD434" s="43" t="str">
        <f>IF(AB434&lt;&gt;"",IF(AB434&lt;&gt;"LIBSETS_DROP_MECHANIC_MONSTER_NAME",VLOOKUP(AB434,'LibSets constants'!$I$4:$L$1003,4,FALSE),""),"")</f>
        <v/>
      </c>
      <c r="AE434" s="43"/>
      <c r="AF434" s="3">
        <f>IF(AND(G434&lt;&gt;"LIBSETS_SETTYPE_BATTLEGROUND",G434&lt;&gt;"LIBSETS_SETTYPE_SPECIAL"),
IF(AND(AE434&lt;&gt;"",ISNUMBER(AE434),NOT(ISNA(AE434))),AE434,
   IF(AND(M434&lt;&gt;"",ISNUMBER(M434),M434&gt;0,NOT(ISNA(M434))),VLOOKUP(M434,'ESO dumped WayshrineInfo'!$K$3:$L$9999,2,FALSE),"")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5" t="s">
        <v>2672</v>
      </c>
      <c r="BA434" s="85"/>
      <c r="BB434" s="85"/>
      <c r="BC434" s="21" t="str">
        <f t="shared" si="41"/>
        <v>[494] = {wayshrines={434,434,434,}, dlcId=DLC_GREYMOOR</v>
      </c>
      <c r="BD434" s="21" t="str">
        <f t="shared" si="42"/>
        <v>, zoneIds={1196,1160,1160}, veteran=false</v>
      </c>
      <c r="BE434" s="21" t="str">
        <f t="shared" si="43"/>
        <v>, setType=LIBSETS_SETTYPE_TRIAL</v>
      </c>
      <c r="BF434" s="21" t="str">
        <f t="shared" si="45"/>
        <v>, dropMechanic={LIBSETS_DROP_MECHANIC_TRIAL_BOSS}</v>
      </c>
      <c r="BG434" s="21" t="str">
        <f t="shared" si="44"/>
        <v>}, --Vrol\'s Command / Vrols Befehl   [Kyne's Aegis, Western Skyrim, Western Skyrim]</v>
      </c>
    </row>
    <row r="435" spans="1:59" x14ac:dyDescent="0.25">
      <c r="A435" s="5">
        <v>495</v>
      </c>
      <c r="B435" t="s">
        <v>1749</v>
      </c>
      <c r="C435" t="s">
        <v>2660</v>
      </c>
      <c r="D435" s="3">
        <f t="shared" si="40"/>
        <v>495</v>
      </c>
      <c r="G435" s="8" t="s">
        <v>1482</v>
      </c>
      <c r="I435" t="s">
        <v>92</v>
      </c>
      <c r="J435" t="s">
        <v>91</v>
      </c>
      <c r="K435">
        <v>434</v>
      </c>
      <c r="L435">
        <v>434</v>
      </c>
      <c r="M435">
        <v>434</v>
      </c>
      <c r="O435" s="65" t="s">
        <v>1714</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WayshrineInfo'!$K$3:$N$9999,4,FALSE),"")))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constants'!$B$4:$C$1003,2,FALSE),"")</f>
        <v>Greymoor</v>
      </c>
      <c r="V435" s="33" t="s">
        <v>3349</v>
      </c>
      <c r="Y435" s="65"/>
      <c r="Z435" s="3">
        <f>IF(AND(G435&lt;&gt;"LIBSETS_SETTYPE_BATTLEGROUND",G435&lt;&gt;"LIBSETS_SETTYPE_SPECIAL"),
IF(AND(Y435&lt;&gt;"",ISNUMBER(Y435),NOT(ISNA(Y435))),Y435,
   IF(AND(L435&lt;&gt;"",ISNUMBER(L435),L435&gt;0,NOT(ISNA(L435))),VLOOKUP(L435,'ESO dumped WayshrineInfo'!$K$3:$L$9999,2,FALSE),"")
),"")</f>
        <v>1160</v>
      </c>
      <c r="AA435" t="str">
        <f>IF(AND(Z435&lt;&gt;"",ISNUMBER(Z435),NOT(ISNA(Z435))),VLOOKUP(Z435,'ESO zone constants'!$A$3:$D$9999,4,FALSE),"")</f>
        <v>Western Skyrim</v>
      </c>
      <c r="AC435" s="43" t="str">
        <f>IF(AB435&lt;&gt;"",IF(AB435&lt;&gt;"LIBSETS_DROP_MECHANIC_MONSTER_NAME",VLOOKUP(AB435,'LibSets constants'!$I$4:$L$1003,3,FALSE),""),"")</f>
        <v/>
      </c>
      <c r="AD435" s="43" t="str">
        <f>IF(AB435&lt;&gt;"",IF(AB435&lt;&gt;"LIBSETS_DROP_MECHANIC_MONSTER_NAME",VLOOKUP(AB435,'LibSets constants'!$I$4:$L$1003,4,FALSE),""),"")</f>
        <v/>
      </c>
      <c r="AE435" s="43"/>
      <c r="AF435" s="3">
        <f>IF(AND(G435&lt;&gt;"LIBSETS_SETTYPE_BATTLEGROUND",G435&lt;&gt;"LIBSETS_SETTYPE_SPECIAL"),
IF(AND(AE435&lt;&gt;"",ISNUMBER(AE435),NOT(ISNA(AE435))),AE435,
   IF(AND(M435&lt;&gt;"",ISNUMBER(M435),M435&gt;0,NOT(ISNA(M435))),VLOOKUP(M435,'ESO dumped WayshrineInfo'!$K$3:$L$9999,2,FALSE),"")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5" t="s">
        <v>2672</v>
      </c>
      <c r="BA435" s="85"/>
      <c r="BB435" s="85"/>
      <c r="BC435" s="21" t="str">
        <f t="shared" si="41"/>
        <v>[495] = {wayshrines={434,434,434,}, dlcId=DLC_GREYMOOR</v>
      </c>
      <c r="BD435" s="21" t="str">
        <f t="shared" si="42"/>
        <v>, zoneIds={1196,1160,1160}, veteran=true</v>
      </c>
      <c r="BE435" s="21" t="str">
        <f t="shared" si="43"/>
        <v>, setType=LIBSETS_SETTYPE_TRIAL</v>
      </c>
      <c r="BF435" s="21" t="str">
        <f t="shared" si="45"/>
        <v>, dropMechanic={LIBSETS_DROP_MECHANIC_TRIAL_BOSS}</v>
      </c>
      <c r="BG435" s="21" t="str">
        <f t="shared" si="44"/>
        <v>}, --Perfected Vrol\'s Command / Vrols perfektionierter Befehl   [Kyne's Aegis, Western Skyrim, Western Skyrim]</v>
      </c>
    </row>
    <row r="436" spans="1:59" x14ac:dyDescent="0.25">
      <c r="A436" s="5">
        <v>496</v>
      </c>
      <c r="B436" t="s">
        <v>1750</v>
      </c>
      <c r="C436" t="s">
        <v>1751</v>
      </c>
      <c r="D436" s="3">
        <f t="shared" si="40"/>
        <v>496</v>
      </c>
      <c r="G436" s="8" t="s">
        <v>1482</v>
      </c>
      <c r="I436" t="s">
        <v>91</v>
      </c>
      <c r="J436" t="s">
        <v>91</v>
      </c>
      <c r="K436">
        <v>434</v>
      </c>
      <c r="L436">
        <v>434</v>
      </c>
      <c r="M436">
        <v>434</v>
      </c>
      <c r="O436" s="65" t="s">
        <v>1714</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WayshrineInfo'!$K$3:$N$9999,4,FALSE),"")))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constants'!$B$4:$C$1003,2,FALSE),"")</f>
        <v>Greymoor</v>
      </c>
      <c r="V436" s="33" t="s">
        <v>3349</v>
      </c>
      <c r="Y436" s="65"/>
      <c r="Z436" s="3">
        <f>IF(AND(G436&lt;&gt;"LIBSETS_SETTYPE_BATTLEGROUND",G436&lt;&gt;"LIBSETS_SETTYPE_SPECIAL"),
IF(AND(Y436&lt;&gt;"",ISNUMBER(Y436),NOT(ISNA(Y436))),Y436,
   IF(AND(L436&lt;&gt;"",ISNUMBER(L436),L436&gt;0,NOT(ISNA(L436))),VLOOKUP(L436,'ESO dumped WayshrineInfo'!$K$3:$L$9999,2,FALSE),"")
),"")</f>
        <v>1160</v>
      </c>
      <c r="AA436" t="str">
        <f>IF(AND(Z436&lt;&gt;"",ISNUMBER(Z436),NOT(ISNA(Z436))),VLOOKUP(Z436,'ESO zone constants'!$A$3:$D$9999,4,FALSE),"")</f>
        <v>Western Skyrim</v>
      </c>
      <c r="AC436" s="43" t="str">
        <f>IF(AB436&lt;&gt;"",IF(AB436&lt;&gt;"LIBSETS_DROP_MECHANIC_MONSTER_NAME",VLOOKUP(AB436,'LibSets constants'!$I$4:$L$1003,3,FALSE),""),"")</f>
        <v/>
      </c>
      <c r="AD436" s="43" t="str">
        <f>IF(AB436&lt;&gt;"",IF(AB436&lt;&gt;"LIBSETS_DROP_MECHANIC_MONSTER_NAME",VLOOKUP(AB436,'LibSets constants'!$I$4:$L$1003,4,FALSE),""),"")</f>
        <v/>
      </c>
      <c r="AE436" s="43"/>
      <c r="AF436" s="3">
        <f>IF(AND(G436&lt;&gt;"LIBSETS_SETTYPE_BATTLEGROUND",G436&lt;&gt;"LIBSETS_SETTYPE_SPECIAL"),
IF(AND(AE436&lt;&gt;"",ISNUMBER(AE436),NOT(ISNA(AE436))),AE436,
   IF(AND(M436&lt;&gt;"",ISNUMBER(M436),M436&gt;0,NOT(ISNA(M436))),VLOOKUP(M436,'ESO dumped WayshrineInfo'!$K$3:$L$9999,2,FALSE),"")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5" t="s">
        <v>2672</v>
      </c>
      <c r="BA436" s="85"/>
      <c r="BB436" s="85"/>
      <c r="BC436" s="21" t="str">
        <f t="shared" si="41"/>
        <v>[496] = {wayshrines={434,434,434,}, dlcId=DLC_GREYMOOR</v>
      </c>
      <c r="BD436" s="21" t="str">
        <f t="shared" si="42"/>
        <v>, zoneIds={1196,1160,1160}, veteran=false</v>
      </c>
      <c r="BE436" s="21" t="str">
        <f t="shared" si="43"/>
        <v>, setType=LIBSETS_SETTYPE_TRIAL</v>
      </c>
      <c r="BF436" s="21" t="str">
        <f t="shared" si="45"/>
        <v>, dropMechanic={LIBSETS_DROP_MECHANIC_TRIAL_BOSS}</v>
      </c>
      <c r="BG436" s="21" t="str">
        <f t="shared" si="44"/>
        <v>}, --Roaring Opportunist / Brüllender Opportunist   [Kyne's Aegis, Western Skyrim, Western Skyrim]</v>
      </c>
    </row>
    <row r="437" spans="1:59" x14ac:dyDescent="0.25">
      <c r="A437" s="5">
        <v>497</v>
      </c>
      <c r="B437" t="s">
        <v>1752</v>
      </c>
      <c r="C437" t="s">
        <v>1753</v>
      </c>
      <c r="D437" s="3">
        <f t="shared" si="40"/>
        <v>497</v>
      </c>
      <c r="G437" s="8" t="s">
        <v>1482</v>
      </c>
      <c r="I437" t="s">
        <v>92</v>
      </c>
      <c r="J437" t="s">
        <v>91</v>
      </c>
      <c r="K437">
        <v>434</v>
      </c>
      <c r="L437">
        <v>434</v>
      </c>
      <c r="M437">
        <v>434</v>
      </c>
      <c r="O437" s="65" t="s">
        <v>1714</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WayshrineInfo'!$K$3:$N$9999,4,FALSE),"")))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constants'!$B$4:$C$1003,2,FALSE),"")</f>
        <v>Greymoor</v>
      </c>
      <c r="V437" s="33" t="s">
        <v>3349</v>
      </c>
      <c r="Y437" s="65"/>
      <c r="Z437" s="3">
        <f>IF(AND(G437&lt;&gt;"LIBSETS_SETTYPE_BATTLEGROUND",G437&lt;&gt;"LIBSETS_SETTYPE_SPECIAL"),
IF(AND(Y437&lt;&gt;"",ISNUMBER(Y437),NOT(ISNA(Y437))),Y437,
   IF(AND(L437&lt;&gt;"",ISNUMBER(L437),L437&gt;0,NOT(ISNA(L437))),VLOOKUP(L437,'ESO dumped WayshrineInfo'!$K$3:$L$9999,2,FALSE),"")
),"")</f>
        <v>1160</v>
      </c>
      <c r="AA437" t="str">
        <f>IF(AND(Z437&lt;&gt;"",ISNUMBER(Z437),NOT(ISNA(Z437))),VLOOKUP(Z437,'ESO zone constants'!$A$3:$D$9999,4,FALSE),"")</f>
        <v>Western Skyrim</v>
      </c>
      <c r="AC437" s="43" t="str">
        <f>IF(AB437&lt;&gt;"",IF(AB437&lt;&gt;"LIBSETS_DROP_MECHANIC_MONSTER_NAME",VLOOKUP(AB437,'LibSets constants'!$I$4:$L$1003,3,FALSE),""),"")</f>
        <v/>
      </c>
      <c r="AD437" s="43" t="str">
        <f>IF(AB437&lt;&gt;"",IF(AB437&lt;&gt;"LIBSETS_DROP_MECHANIC_MONSTER_NAME",VLOOKUP(AB437,'LibSets constants'!$I$4:$L$1003,4,FALSE),""),"")</f>
        <v/>
      </c>
      <c r="AE437" s="43"/>
      <c r="AF437" s="3">
        <f>IF(AND(G437&lt;&gt;"LIBSETS_SETTYPE_BATTLEGROUND",G437&lt;&gt;"LIBSETS_SETTYPE_SPECIAL"),
IF(AND(AE437&lt;&gt;"",ISNUMBER(AE437),NOT(ISNA(AE437))),AE437,
   IF(AND(M437&lt;&gt;"",ISNUMBER(M437),M437&gt;0,NOT(ISNA(M437))),VLOOKUP(M437,'ESO dumped WayshrineInfo'!$K$3:$L$9999,2,FALSE),"")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5" t="s">
        <v>2672</v>
      </c>
      <c r="BA437" s="85"/>
      <c r="BB437" s="85"/>
      <c r="BC437" s="21" t="str">
        <f t="shared" si="41"/>
        <v>[497] = {wayshrines={434,434,434,}, dlcId=DLC_GREYMOOR</v>
      </c>
      <c r="BD437" s="21" t="str">
        <f t="shared" si="42"/>
        <v>, zoneIds={1196,1160,1160}, veteran=true</v>
      </c>
      <c r="BE437" s="21" t="str">
        <f t="shared" si="43"/>
        <v>, setType=LIBSETS_SETTYPE_TRIAL</v>
      </c>
      <c r="BF437" s="21" t="str">
        <f t="shared" si="45"/>
        <v>, dropMechanic={LIBSETS_DROP_MECHANIC_TRIAL_BOSS}</v>
      </c>
      <c r="BG437" s="21" t="str">
        <f t="shared" si="44"/>
        <v>}, --Perfected Roaring Opportunist / Perfektionierter brüllender Opportunist   [Kyne's Aegis, Western Skyrim, Western Skyrim]</v>
      </c>
    </row>
    <row r="438" spans="1:59" x14ac:dyDescent="0.25">
      <c r="A438" s="5">
        <v>498</v>
      </c>
      <c r="B438" t="s">
        <v>1754</v>
      </c>
      <c r="C438" t="s">
        <v>2661</v>
      </c>
      <c r="D438" s="3">
        <f t="shared" si="40"/>
        <v>498</v>
      </c>
      <c r="G438" s="8" t="s">
        <v>1482</v>
      </c>
      <c r="I438" t="s">
        <v>91</v>
      </c>
      <c r="J438" t="s">
        <v>91</v>
      </c>
      <c r="K438">
        <v>434</v>
      </c>
      <c r="L438">
        <v>434</v>
      </c>
      <c r="M438">
        <v>434</v>
      </c>
      <c r="O438" s="65" t="s">
        <v>1714</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WayshrineInfo'!$K$3:$N$9999,4,FALSE),"")))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constants'!$B$4:$C$1003,2,FALSE),"")</f>
        <v>Greymoor</v>
      </c>
      <c r="V438" s="33" t="s">
        <v>3349</v>
      </c>
      <c r="Z438" s="3">
        <f>IF(AND(G438&lt;&gt;"LIBSETS_SETTYPE_BATTLEGROUND",G438&lt;&gt;"LIBSETS_SETTYPE_SPECIAL"),
IF(AND(Y438&lt;&gt;"",ISNUMBER(Y438),NOT(ISNA(Y438))),Y438,
   IF(AND(L438&lt;&gt;"",ISNUMBER(L438),L438&gt;0,NOT(ISNA(L438))),VLOOKUP(L438,'ESO dumped WayshrineInfo'!$K$3:$L$9999,2,FALSE),"")
),"")</f>
        <v>1160</v>
      </c>
      <c r="AA438" t="str">
        <f>IF(AND(Z438&lt;&gt;"",ISNUMBER(Z438),NOT(ISNA(Z438))),VLOOKUP(Z438,'ESO zone constants'!$A$3:$D$9999,4,FALSE),"")</f>
        <v>Western Skyrim</v>
      </c>
      <c r="AC438" s="43" t="str">
        <f>IF(AB438&lt;&gt;"",IF(AB438&lt;&gt;"LIBSETS_DROP_MECHANIC_MONSTER_NAME",VLOOKUP(AB438,'LibSets constants'!$I$4:$L$1003,3,FALSE),""),"")</f>
        <v/>
      </c>
      <c r="AD438" s="43" t="str">
        <f>IF(AB438&lt;&gt;"",IF(AB438&lt;&gt;"LIBSETS_DROP_MECHANIC_MONSTER_NAME",VLOOKUP(AB438,'LibSets constants'!$I$4:$L$1003,4,FALSE),""),"")</f>
        <v/>
      </c>
      <c r="AE438" s="43"/>
      <c r="AF438" s="3">
        <f>IF(AND(G438&lt;&gt;"LIBSETS_SETTYPE_BATTLEGROUND",G438&lt;&gt;"LIBSETS_SETTYPE_SPECIAL"),
IF(AND(AE438&lt;&gt;"",ISNUMBER(AE438),NOT(ISNA(AE438))),AE438,
   IF(AND(M438&lt;&gt;"",ISNUMBER(M438),M438&gt;0,NOT(ISNA(M438))),VLOOKUP(M438,'ESO dumped WayshrineInfo'!$K$3:$L$9999,2,FALSE),"")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5" t="s">
        <v>2672</v>
      </c>
      <c r="BA438" s="85"/>
      <c r="BB438" s="85"/>
      <c r="BC438" s="21" t="str">
        <f t="shared" si="41"/>
        <v>[498] = {wayshrines={434,434,434,}, dlcId=DLC_GREYMOOR</v>
      </c>
      <c r="BD438" s="21" t="str">
        <f t="shared" si="42"/>
        <v>, zoneIds={1196,1160,1160}, veteran=false</v>
      </c>
      <c r="BE438" s="21" t="str">
        <f t="shared" si="43"/>
        <v>, setType=LIBSETS_SETTYPE_TRIAL</v>
      </c>
      <c r="BF438" s="21" t="str">
        <f t="shared" si="45"/>
        <v>, dropMechanic={LIBSETS_DROP_MECHANIC_TRIAL_BOSS}</v>
      </c>
      <c r="BG438" s="21" t="str">
        <f t="shared" si="44"/>
        <v>}, --Yandir\'s Might / Yandirs Macht   [Kyne's Aegis, Western Skyrim, Western Skyrim]</v>
      </c>
    </row>
    <row r="439" spans="1:59" x14ac:dyDescent="0.25">
      <c r="A439" s="5">
        <v>499</v>
      </c>
      <c r="B439" t="s">
        <v>1755</v>
      </c>
      <c r="C439" t="s">
        <v>2662</v>
      </c>
      <c r="D439" s="3">
        <f t="shared" si="40"/>
        <v>499</v>
      </c>
      <c r="G439" s="8" t="s">
        <v>1482</v>
      </c>
      <c r="I439" t="s">
        <v>92</v>
      </c>
      <c r="J439" t="s">
        <v>91</v>
      </c>
      <c r="K439">
        <v>434</v>
      </c>
      <c r="L439">
        <v>434</v>
      </c>
      <c r="M439">
        <v>434</v>
      </c>
      <c r="O439" s="65" t="s">
        <v>1714</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WayshrineInfo'!$K$3:$N$9999,4,FALSE),"")))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constants'!$B$4:$C$1003,2,FALSE),"")</f>
        <v>Greymoor</v>
      </c>
      <c r="V439" s="33" t="s">
        <v>3349</v>
      </c>
      <c r="Y439" s="65"/>
      <c r="Z439" s="3">
        <f>IF(AND(G439&lt;&gt;"LIBSETS_SETTYPE_BATTLEGROUND",G439&lt;&gt;"LIBSETS_SETTYPE_SPECIAL"),
IF(AND(Y439&lt;&gt;"",ISNUMBER(Y439),NOT(ISNA(Y439))),Y439,
   IF(AND(L439&lt;&gt;"",ISNUMBER(L439),L439&gt;0,NOT(ISNA(L439))),VLOOKUP(L439,'ESO dumped WayshrineInfo'!$K$3:$L$9999,2,FALSE),"")
),"")</f>
        <v>1160</v>
      </c>
      <c r="AA439" t="str">
        <f>IF(AND(Z439&lt;&gt;"",ISNUMBER(Z439),NOT(ISNA(Z439))),VLOOKUP(Z439,'ESO zone constants'!$A$3:$D$9999,4,FALSE),"")</f>
        <v>Western Skyrim</v>
      </c>
      <c r="AC439" s="43" t="str">
        <f>IF(AB439&lt;&gt;"",IF(AB439&lt;&gt;"LIBSETS_DROP_MECHANIC_MONSTER_NAME",VLOOKUP(AB439,'LibSets constants'!$I$4:$L$1003,3,FALSE),""),"")</f>
        <v/>
      </c>
      <c r="AD439" s="43" t="str">
        <f>IF(AB439&lt;&gt;"",IF(AB439&lt;&gt;"LIBSETS_DROP_MECHANIC_MONSTER_NAME",VLOOKUP(AB439,'LibSets constants'!$I$4:$L$1003,4,FALSE),""),"")</f>
        <v/>
      </c>
      <c r="AE439" s="43"/>
      <c r="AF439" s="3">
        <f>IF(AND(G439&lt;&gt;"LIBSETS_SETTYPE_BATTLEGROUND",G439&lt;&gt;"LIBSETS_SETTYPE_SPECIAL"),
IF(AND(AE439&lt;&gt;"",ISNUMBER(AE439),NOT(ISNA(AE439))),AE439,
   IF(AND(M439&lt;&gt;"",ISNUMBER(M439),M439&gt;0,NOT(ISNA(M439))),VLOOKUP(M439,'ESO dumped WayshrineInfo'!$K$3:$L$9999,2,FALSE),"")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5" t="s">
        <v>2672</v>
      </c>
      <c r="BA439" s="85"/>
      <c r="BB439" s="85"/>
      <c r="BC439" s="21" t="str">
        <f t="shared" si="41"/>
        <v>[499] = {wayshrines={434,434,434,}, dlcId=DLC_GREYMOOR</v>
      </c>
      <c r="BD439" s="21" t="str">
        <f t="shared" si="42"/>
        <v>, zoneIds={1196,1160,1160}, veteran=true</v>
      </c>
      <c r="BE439" s="21" t="str">
        <f t="shared" si="43"/>
        <v>, setType=LIBSETS_SETTYPE_TRIAL</v>
      </c>
      <c r="BF439" s="21" t="str">
        <f t="shared" si="45"/>
        <v>, dropMechanic={LIBSETS_DROP_MECHANIC_TRIAL_BOSS}</v>
      </c>
      <c r="BG439" s="21" t="str">
        <f t="shared" si="44"/>
        <v>}, --Perfected Yandir\'s Might / Yandirs perfektionierte Macht   [Kyne's Aegis, Western Skyrim, Western Skyrim]</v>
      </c>
    </row>
    <row r="440" spans="1:59" x14ac:dyDescent="0.25">
      <c r="A440" s="5">
        <v>500</v>
      </c>
      <c r="B440" t="s">
        <v>1756</v>
      </c>
      <c r="C440" t="s">
        <v>2663</v>
      </c>
      <c r="D440" s="3">
        <f t="shared" si="40"/>
        <v>500</v>
      </c>
      <c r="E440" s="42" t="s">
        <v>1799</v>
      </c>
      <c r="F440" s="30" t="s">
        <v>1465</v>
      </c>
      <c r="G440" s="8"/>
      <c r="O440" s="65" t="s">
        <v>1695</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WayshrineInfo'!$K$3:$N$9999,4,FALSE),"")))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constants'!$B$4:$C$1003,2,FALSE),"")</f>
        <v>Greymoor</v>
      </c>
      <c r="Y440" s="65">
        <v>643</v>
      </c>
      <c r="Z440" s="3">
        <f>IF(AND(G440&lt;&gt;"LIBSETS_SETTYPE_BATTLEGROUND",G440&lt;&gt;"LIBSETS_SETTYPE_SPECIAL"),
IF(AND(Y440&lt;&gt;"",ISNUMBER(Y440),NOT(ISNA(Y440))),Y440,
   IF(AND(L440&lt;&gt;"",ISNUMBER(L440),L440&gt;0,NOT(ISNA(L440))),VLOOKUP(L440,'ESO dumped WayshrineInfo'!$K$3:$L$9999,2,FALSE),"")
),"")</f>
        <v>643</v>
      </c>
      <c r="AA440" t="str">
        <f>IF(AND(Z440&lt;&gt;"",ISNUMBER(Z440),NOT(ISNA(Z440))),VLOOKUP(Z440,'ESO zone constants'!$A$3:$D$9999,4,FALSE),"")</f>
        <v>Imperial Sewers</v>
      </c>
      <c r="AC440" s="43" t="str">
        <f>IF(AB440&lt;&gt;"",IF(AB440&lt;&gt;"LIBSETS_DROP_MECHANIC_MONSTER_NAME",VLOOKUP(AB440,'LibSets constants'!$I$4:$L$1003,3,FALSE),""),"")</f>
        <v/>
      </c>
      <c r="AD440" s="43" t="str">
        <f>IF(AB440&lt;&gt;"",IF(AB440&lt;&gt;"LIBSETS_DROP_MECHANIC_MONSTER_NAME",VLOOKUP(AB440,'LibSets constants'!$I$4:$L$1003,4,FALSE),""),"")</f>
        <v/>
      </c>
      <c r="AE440" s="43"/>
      <c r="AF440" s="3" t="str">
        <f>IF(AND(G440&lt;&gt;"LIBSETS_SETTYPE_BATTLEGROUND",G440&lt;&gt;"LIBSETS_SETTYPE_SPECIAL"),
IF(AND(AE440&lt;&gt;"",ISNUMBER(AE440),NOT(ISNA(AE440))),AE440,
   IF(AND(M440&lt;&gt;"",ISNUMBER(M440),M440&gt;0,NOT(ISNA(M440))),VLOOKUP(M440,'ESO dumped WayshrineInfo'!$K$3:$L$9999,2,FALSE),"")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5" t="s">
        <v>2672</v>
      </c>
      <c r="BA440" s="85"/>
      <c r="BB440" s="85"/>
      <c r="BC440" s="21" t="str">
        <f t="shared" si="41"/>
        <v/>
      </c>
      <c r="BD440" s="21" t="str">
        <f t="shared" si="42"/>
        <v/>
      </c>
      <c r="BE440" s="21" t="str">
        <f t="shared" si="43"/>
        <v/>
      </c>
      <c r="BF440" s="21" t="str">
        <f t="shared" si="45"/>
        <v/>
      </c>
      <c r="BG440" s="21" t="str">
        <f t="shared" si="44"/>
        <v/>
      </c>
    </row>
    <row r="441" spans="1:59" x14ac:dyDescent="0.25">
      <c r="A441" s="5">
        <v>501</v>
      </c>
      <c r="B441" t="s">
        <v>1758</v>
      </c>
      <c r="C441" t="s">
        <v>1757</v>
      </c>
      <c r="D441" s="3">
        <f t="shared" si="40"/>
        <v>501</v>
      </c>
      <c r="G441" s="8" t="s">
        <v>1688</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WayshrineInfo'!$K$3:$N$9999,4,FALSE),"")))</f>
        <v>Auridon</v>
      </c>
      <c r="S441" s="65" t="s">
        <v>1615</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constants'!$B$4:$C$1003,2,FALSE),"")</f>
        <v>Greymoor</v>
      </c>
      <c r="V441" s="33" t="s">
        <v>1562</v>
      </c>
      <c r="W441" s="100"/>
      <c r="X441" s="100"/>
      <c r="Y441" s="65"/>
      <c r="Z441" s="3">
        <f>IF(AND(G441&lt;&gt;"LIBSETS_SETTYPE_BATTLEGROUND",G441&lt;&gt;"LIBSETS_SETTYPE_SPECIAL"),
IF(AND(Y441&lt;&gt;"",ISNUMBER(Y441),NOT(ISNA(Y441))),Y441,
   IF(AND(L441&lt;&gt;"",ISNUMBER(L441),L441&gt;0,NOT(ISNA(L441))),VLOOKUP(L441,'ESO dumped WayshrineInfo'!$K$3:$L$9999,2,FALSE),"")
),"")</f>
        <v>1027</v>
      </c>
      <c r="AA441" t="str">
        <f>IF(AND(Z441&lt;&gt;"",ISNUMBER(Z441),NOT(ISNA(Z441))),VLOOKUP(Z441,'ESO zone constants'!$A$3:$D$9999,4,FALSE),"")</f>
        <v>Artaeum</v>
      </c>
      <c r="AB441" s="33" t="s">
        <v>3297</v>
      </c>
      <c r="AC441" s="43" t="s">
        <v>3326</v>
      </c>
      <c r="AD441" s="43" t="s">
        <v>3327</v>
      </c>
      <c r="AE441" s="43"/>
      <c r="AF441" s="3">
        <f>IF(AND(G441&lt;&gt;"LIBSETS_SETTYPE_BATTLEGROUND",G441&lt;&gt;"LIBSETS_SETTYPE_SPECIAL"),
IF(AND(AE441&lt;&gt;"",ISNUMBER(AE441),NOT(ISNA(AE441))),AE441,
   IF(AND(M441&lt;&gt;"",ISNUMBER(M441),M441&gt;0,NOT(ISNA(M441))),VLOOKUP(M441,'ESO dumped WayshrineInfo'!$K$3:$L$9999,2,FALSE),"")
),"")</f>
        <v>534</v>
      </c>
      <c r="AG441" t="str">
        <f>IF(AND(AF441&lt;&gt;"",ISNUMBER(AF441),NOT(ISNA(AF441))),VLOOKUP(AF441,'ESO zone constants'!$A$3:$D$9999,4,FALSE),"")</f>
        <v>Stros M'Kai</v>
      </c>
      <c r="AH441" s="44" t="s">
        <v>3297</v>
      </c>
      <c r="AI441" s="43" t="s">
        <v>3328</v>
      </c>
      <c r="AJ441" s="43" t="s">
        <v>3329</v>
      </c>
      <c r="AK441" s="3">
        <f>IF(AND(G441&lt;&gt;"LIBSETS_SETTYPE_BATTLEGROUND",G441&lt;&gt;"LIBSETS_SETTYPE_SPECIAL"),IF(AL441&lt;&gt;"",VLOOKUP(AL441,'ESO zone constants'!$D$3:$H$4953,5,FALSE),""),"")</f>
        <v>1020</v>
      </c>
      <c r="AL441" t="s">
        <v>674</v>
      </c>
      <c r="AM441" s="44" t="s">
        <v>1562</v>
      </c>
      <c r="AN441" s="43"/>
      <c r="AO441" s="43"/>
      <c r="AP441" s="3">
        <f>IF(AND(G441&lt;&gt;"LIBSETS_SETTYPE_BATTLEGROUND",G441&lt;&gt;"LIBSETS_SETTYPE_SPECIAL"),IF(AQ441&lt;&gt;"",VLOOKUP(AQ441,'ESO zone constants'!$D$3:$H$4953,5,FALSE),""),"")</f>
        <v>1027</v>
      </c>
      <c r="AQ441" t="s">
        <v>681</v>
      </c>
      <c r="AR441" s="44" t="s">
        <v>3303</v>
      </c>
      <c r="AS441" s="43" t="s">
        <v>3330</v>
      </c>
      <c r="AT441" s="43" t="s">
        <v>3331</v>
      </c>
      <c r="AU441" s="3" t="str">
        <f>IF(AND(G441&lt;&gt;"LIBSETS_SETTYPE_BATTLEGROUND",G441&lt;&gt;"LIBSETS_SETTYPE_SPECIAL"),IF(AV441&lt;&gt;"",VLOOKUP(AV441,'ESO zone constants'!$D$3:$H$4953,5,FALSE),""),"")</f>
        <v/>
      </c>
      <c r="AV441" s="39"/>
      <c r="AW441" s="44"/>
      <c r="AX441" s="43"/>
      <c r="AY441" s="43"/>
      <c r="AZ441" s="85" t="s">
        <v>2672</v>
      </c>
      <c r="BA441" s="37" t="s">
        <v>3261</v>
      </c>
      <c r="BB441" s="37" t="s">
        <v>3261</v>
      </c>
      <c r="BC441" s="21" t="str">
        <f t="shared" si="41"/>
        <v>[501] = {wayshrines={176,360,179,}, dlcId=DLC_GREYMOOR</v>
      </c>
      <c r="BD441" s="21" t="str">
        <f>IF(F441&lt;&gt;"Not in the game (anymore)",IF(A441&lt;&gt;"",IF(Q441&lt;&gt;"",CONCATENATE(", zoneIds={",Q441),"")&amp;IF(Z441&lt;&gt;"",CONCATENATE(",",Z441),"")&amp;IF(AF441&lt;&gt;"",CONCATENATE(",",AF441),"")&amp;IF(AK441&lt;&gt;"",CONCATENATE(",",AK441),"")&amp;IF(AP441&lt;&gt;"",CONCATENATE(",",AP441),"")&amp;IF(AU441&lt;&gt;"",CONCATENATE(",",AU441),"")&amp;IF(Q441&lt;&gt;"",CONCATENATE("}",""),"")
&amp;IF(OR(I441="true",I441="false",I441&lt;&gt;""), CONCATENATE(", veteran=", I441), ""),""),"")</f>
        <v>, zoneIds={381,1027,534,1020,1027}, veteran=false</v>
      </c>
      <c r="BE441" s="21" t="str">
        <f t="shared" si="43"/>
        <v>, setType=LIBSETS_SETTYPE_MYTHIC</v>
      </c>
      <c r="BF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4"/>
        <v>, addTooltip={['en']='https://en.uesp.net/wiki/Online:Thrassian_Stranglers',},}, --Thrassian Stranglers / Thrassische Würger   [Auridon, Artaeum, Stros M'Kai, Karnwasten, Artaeum]</v>
      </c>
    </row>
    <row r="442" spans="1:59" ht="15" customHeight="1" x14ac:dyDescent="0.25">
      <c r="A442" s="5">
        <v>502</v>
      </c>
      <c r="B442" t="s">
        <v>1759</v>
      </c>
      <c r="C442" t="s">
        <v>1759</v>
      </c>
      <c r="D442" s="3">
        <f t="shared" si="40"/>
        <v>502</v>
      </c>
      <c r="E442" t="s">
        <v>1800</v>
      </c>
      <c r="F442" s="30" t="s">
        <v>1465</v>
      </c>
      <c r="G442" s="8"/>
      <c r="O442" s="65" t="s">
        <v>1695</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WayshrineInfo'!$K$3:$N$9999,4,FALSE),"")))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constants'!$B$4:$C$1003,2,FALSE),"")</f>
        <v>Greymoor</v>
      </c>
      <c r="Y442" s="65">
        <v>643</v>
      </c>
      <c r="Z442" s="3">
        <f>IF(AND(G442&lt;&gt;"LIBSETS_SETTYPE_BATTLEGROUND",G442&lt;&gt;"LIBSETS_SETTYPE_SPECIAL"),
IF(AND(Y442&lt;&gt;"",ISNUMBER(Y442),NOT(ISNA(Y442))),Y442,
   IF(AND(L442&lt;&gt;"",ISNUMBER(L442),L442&gt;0,NOT(ISNA(L442))),VLOOKUP(L442,'ESO dumped WayshrineInfo'!$K$3:$L$9999,2,FALSE),"")
),"")</f>
        <v>643</v>
      </c>
      <c r="AA442" t="str">
        <f>IF(AND(Z442&lt;&gt;"",ISNUMBER(Z442),NOT(ISNA(Z442))),VLOOKUP(Z442,'ESO zone constants'!$A$3:$D$9999,4,FALSE),"")</f>
        <v>Imperial Sewers</v>
      </c>
      <c r="AC442" s="43" t="str">
        <f>IF(AB442&lt;&gt;"",IF(AB442&lt;&gt;"LIBSETS_DROP_MECHANIC_MONSTER_NAME",VLOOKUP(AB442,'LibSets constants'!$I$4:$L$1003,3,FALSE),""),"")</f>
        <v/>
      </c>
      <c r="AD442" s="43" t="str">
        <f>IF(AB442&lt;&gt;"",IF(AB442&lt;&gt;"LIBSETS_DROP_MECHANIC_MONSTER_NAME",VLOOKUP(AB442,'LibSets constants'!$I$4:$L$1003,4,FALSE),""),"")</f>
        <v/>
      </c>
      <c r="AE442" s="43"/>
      <c r="AF442" s="3" t="str">
        <f>IF(AND(G442&lt;&gt;"LIBSETS_SETTYPE_BATTLEGROUND",G442&lt;&gt;"LIBSETS_SETTYPE_SPECIAL"),
IF(AND(AE442&lt;&gt;"",ISNUMBER(AE442),NOT(ISNA(AE442))),AE442,
   IF(AND(M442&lt;&gt;"",ISNUMBER(M442),M442&gt;0,NOT(ISNA(M442))),VLOOKUP(M442,'ESO dumped WayshrineInfo'!$K$3:$L$9999,2,FALSE),"")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5" t="s">
        <v>2672</v>
      </c>
      <c r="BA442" s="85"/>
      <c r="BB442" s="85"/>
      <c r="BC442" s="21" t="str">
        <f t="shared" si="41"/>
        <v/>
      </c>
      <c r="BD442" s="21" t="str">
        <f>IF(F442&lt;&gt;"Not in the game (anymore)",IF(A442&lt;&gt;"",IF(Q442&lt;&gt;"",CONCATENATE(", zoneIds={",Q442),"")&amp;IF(Z442&lt;&gt;"",CONCATENATE(",",Z442),"")&amp;IF(AF442&lt;&gt;"",CONCATENATE(",",AF442),"")&amp;IF(AK442&lt;&gt;"",CONCATENATE(",",AK442),"")&amp;IF(AP442&lt;&gt;"",CONCATENATE(",",AP442),"")&amp;IF(AU442&lt;&gt;"",CONCATENATE(",",AU442),"")&amp;IF(Q442&lt;&gt;"",CONCATENATE("}",""),"")&amp;IF(OR(I442="true",I442="false",I442&lt;&gt;""), CONCATENATE(", veteran=", I442), ""),""),"")</f>
        <v/>
      </c>
      <c r="BE442" s="21" t="str">
        <f t="shared" si="43"/>
        <v/>
      </c>
      <c r="BF442" s="21" t="str">
        <f t="shared" si="45"/>
        <v/>
      </c>
      <c r="BG442" s="21" t="str">
        <f t="shared" si="44"/>
        <v/>
      </c>
    </row>
    <row r="443" spans="1:59" x14ac:dyDescent="0.25">
      <c r="A443" s="5">
        <v>503</v>
      </c>
      <c r="B443" t="s">
        <v>1760</v>
      </c>
      <c r="C443" t="s">
        <v>1761</v>
      </c>
      <c r="D443" s="3">
        <f t="shared" si="40"/>
        <v>503</v>
      </c>
      <c r="G443" s="8" t="s">
        <v>1688</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WayshrineInfo'!$K$3:$N$9999,4,FALSE),"")))</f>
        <v>Glenumbra</v>
      </c>
      <c r="S443" s="65" t="s">
        <v>1615</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constants'!$B$4:$C$1003,2,FALSE),"")</f>
        <v>Greymoor</v>
      </c>
      <c r="V443" s="33" t="s">
        <v>1563</v>
      </c>
      <c r="W443" s="100"/>
      <c r="X443" s="100"/>
      <c r="Y443" s="65"/>
      <c r="Z443" s="3">
        <f>IF(AND(G443&lt;&gt;"LIBSETS_SETTYPE_BATTLEGROUND",G443&lt;&gt;"LIBSETS_SETTYPE_SPECIAL"),
IF(AND(Y443&lt;&gt;"",ISNUMBER(Y443),NOT(ISNA(Y443))),Y443,
   IF(AND(L443&lt;&gt;"",ISNUMBER(L443),L443&gt;0,NOT(ISNA(L443))),VLOOKUP(L443,'ESO dumped WayshrineInfo'!$K$3:$L$9999,2,FALSE),"")
),"")</f>
        <v>726</v>
      </c>
      <c r="AA443" t="str">
        <f>IF(AND(Z443&lt;&gt;"",ISNUMBER(Z443),NOT(ISNA(Z443))),VLOOKUP(Z443,'ESO zone constants'!$A$3:$D$9999,4,FALSE),"")</f>
        <v>Murkmire</v>
      </c>
      <c r="AB443" s="33" t="s">
        <v>1561</v>
      </c>
      <c r="AC443" s="43"/>
      <c r="AD443" s="43"/>
      <c r="AE443" s="43"/>
      <c r="AF443" s="3">
        <f>IF(AND(G443&lt;&gt;"LIBSETS_SETTYPE_BATTLEGROUND",G443&lt;&gt;"LIBSETS_SETTYPE_SPECIAL"),
IF(AND(AE443&lt;&gt;"",ISNUMBER(AE443),NOT(ISNA(AE443))),AE443,
   IF(AND(M443&lt;&gt;"",ISNUMBER(M443),M443&gt;0,NOT(ISNA(M443))),VLOOKUP(M443,'ESO dumped WayshrineInfo'!$K$3:$L$9999,2,FALSE),"")
),"")</f>
        <v>58</v>
      </c>
      <c r="AG443" t="str">
        <f>IF(AND(AF443&lt;&gt;"",ISNUMBER(AF443),NOT(ISNA(AF443))),VLOOKUP(AF443,'ESO zone constants'!$A$3:$D$9999,4,FALSE),"")</f>
        <v>Malabal Tor</v>
      </c>
      <c r="AH443" s="44" t="s">
        <v>1562</v>
      </c>
      <c r="AI443" s="43"/>
      <c r="AJ443" s="43"/>
      <c r="AK443" s="3">
        <f>IF(AND(G443&lt;&gt;"LIBSETS_SETTYPE_BATTLEGROUND",G443&lt;&gt;"LIBSETS_SETTYPE_SPECIAL"),IF(AL443&lt;&gt;"",VLOOKUP(AL443,'ESO zone constants'!$D$3:$H$4953,5,FALSE),""),"")</f>
        <v>931</v>
      </c>
      <c r="AL443" t="s">
        <v>56</v>
      </c>
      <c r="AM443" s="44" t="s">
        <v>1545</v>
      </c>
      <c r="AN443" s="43" t="s">
        <v>1549</v>
      </c>
      <c r="AO443" s="43" t="s">
        <v>1549</v>
      </c>
      <c r="AP443" s="3">
        <f>IF(AND(G443&lt;&gt;"LIBSETS_SETTYPE_BATTLEGROUND",G443&lt;&gt;"LIBSETS_SETTYPE_SPECIAL"),IF(AQ443&lt;&gt;"",VLOOKUP(AQ443,'ESO zone constants'!$D$3:$H$4953,5,FALSE),""),"")</f>
        <v>108</v>
      </c>
      <c r="AQ443" t="s">
        <v>113</v>
      </c>
      <c r="AR443" s="44" t="s">
        <v>1562</v>
      </c>
      <c r="AS443" s="43"/>
      <c r="AT443" s="43"/>
      <c r="AU443" s="3">
        <f>IF(AND(G443&lt;&gt;"LIBSETS_SETTYPE_BATTLEGROUND",G443&lt;&gt;"LIBSETS_SETTYPE_SPECIAL"),IF(AV443&lt;&gt;"",VLOOKUP(AV443,'ESO zone constants'!$D$3:$H$4953,5,FALSE),""),"")</f>
        <v>726</v>
      </c>
      <c r="AV443" t="s">
        <v>80</v>
      </c>
      <c r="AW443" s="44" t="s">
        <v>1562</v>
      </c>
      <c r="AX443" s="43"/>
      <c r="AY443" s="43"/>
      <c r="AZ443" s="85" t="s">
        <v>2672</v>
      </c>
      <c r="BA443" s="37" t="s">
        <v>3258</v>
      </c>
      <c r="BB443" s="37" t="s">
        <v>3258</v>
      </c>
      <c r="BC443" s="21" t="str">
        <f t="shared" si="41"/>
        <v>[503] = {wayshrines={62,374,107,}, dlcId=DLC_GREYMOOR</v>
      </c>
      <c r="BD443" s="21" t="str">
        <f>IF(F443&lt;&gt;"Not in the game (anymore)",IF(A443&lt;&gt;"",IF(Q443&lt;&gt;"",CONCATENATE(", zoneIds={",Q443),"")&amp;IF(Z443&lt;&gt;"",CONCATENATE(",",Z443),"")&amp;IF(AF443&lt;&gt;"",CONCATENATE(",",AF443),"")&amp;IF(AK443&lt;&gt;"",CONCATENATE(",",AK443),"")&amp;IF(AP443&lt;&gt;"",CONCATENATE(",",AP443),"")&amp;IF(AU443&lt;&gt;"",CONCATENATE(",",AU443),"")&amp;IF(Q443&lt;&gt;"",CONCATENATE("}",""),"")
&amp;IF(OR(I443="true",I443="false",I443&lt;&gt;""), CONCATENATE(", veteran=", I443), ""),""),"")</f>
        <v>, zoneIds={3,726,58,931,108,726}, veteran=false</v>
      </c>
      <c r="BE443" s="21" t="str">
        <f t="shared" si="43"/>
        <v>, setType=LIBSETS_SETTYPE_MYTHIC</v>
      </c>
      <c r="BF443" s="21" t="str">
        <f t="shared" si="45"/>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4"/>
        <v>, addTooltip={['en']='https://en.uesp.net/wiki/Online:Ring_of_the_Wild_Hunt',},}, --Ring of the Wild Hunt / Ring der Wilden Jagd   [Glenumbra, Murkmire, Malabal Tor, Elden Hollow II, Greenshade, Murkmire]</v>
      </c>
    </row>
    <row r="444" spans="1:59" ht="15" customHeight="1" x14ac:dyDescent="0.25">
      <c r="A444" s="5">
        <v>504</v>
      </c>
      <c r="B444" t="s">
        <v>1762</v>
      </c>
      <c r="C444" t="s">
        <v>2664</v>
      </c>
      <c r="D444" s="3">
        <f t="shared" si="40"/>
        <v>504</v>
      </c>
      <c r="E444" t="s">
        <v>1801</v>
      </c>
      <c r="F444" s="30" t="s">
        <v>1465</v>
      </c>
      <c r="G444" s="8"/>
      <c r="O444" s="65" t="s">
        <v>1695</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WayshrineInfo'!$K$3:$N$9999,4,FALSE),"")))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constants'!$B$4:$C$1003,2,FALSE),"")</f>
        <v>Greymoor</v>
      </c>
      <c r="Y444" s="65">
        <v>643</v>
      </c>
      <c r="Z444" s="3">
        <f>IF(AND(G444&lt;&gt;"LIBSETS_SETTYPE_BATTLEGROUND",G444&lt;&gt;"LIBSETS_SETTYPE_SPECIAL"),
IF(AND(Y444&lt;&gt;"",ISNUMBER(Y444),NOT(ISNA(Y444))),Y444,
   IF(AND(L444&lt;&gt;"",ISNUMBER(L444),L444&gt;0,NOT(ISNA(L444))),VLOOKUP(L444,'ESO dumped WayshrineInfo'!$K$3:$L$9999,2,FALSE),"")
),"")</f>
        <v>643</v>
      </c>
      <c r="AA444" t="str">
        <f>IF(AND(Z444&lt;&gt;"",ISNUMBER(Z444),NOT(ISNA(Z444))),VLOOKUP(Z444,'ESO zone constants'!$A$3:$D$9999,4,FALSE),"")</f>
        <v>Imperial Sewers</v>
      </c>
      <c r="AC444" s="43" t="str">
        <f>IF(AB444&lt;&gt;"",IF(AB444&lt;&gt;"LIBSETS_DROP_MECHANIC_MONSTER_NAME",VLOOKUP(AB444,'LibSets constants'!$I$4:$L$1003,3,FALSE),""),"")</f>
        <v/>
      </c>
      <c r="AD444" s="43" t="str">
        <f>IF(AB444&lt;&gt;"",IF(AB444&lt;&gt;"LIBSETS_DROP_MECHANIC_MONSTER_NAME",VLOOKUP(AB444,'LibSets constants'!$I$4:$L$1003,4,FALSE),""),"")</f>
        <v/>
      </c>
      <c r="AE444" s="43"/>
      <c r="AF444" s="3" t="str">
        <f>IF(AND(G444&lt;&gt;"LIBSETS_SETTYPE_BATTLEGROUND",G444&lt;&gt;"LIBSETS_SETTYPE_SPECIAL"),
IF(AND(AE444&lt;&gt;"",ISNUMBER(AE444),NOT(ISNA(AE444))),AE444,
   IF(AND(M444&lt;&gt;"",ISNUMBER(M444),M444&gt;0,NOT(ISNA(M444))),VLOOKUP(M444,'ESO dumped WayshrineInfo'!$K$3:$L$9999,2,FALSE),"")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5" t="s">
        <v>2672</v>
      </c>
      <c r="BA444" s="85"/>
      <c r="BB444" s="85"/>
      <c r="BC444" s="21" t="str">
        <f t="shared" si="41"/>
        <v/>
      </c>
      <c r="BD444" s="21" t="str">
        <f t="shared" ref="BD444:BD475" si="46">IF(F444&lt;&gt;"Not in the game (anymore)",IF(A444&lt;&gt;"",IF(Q444&lt;&gt;"",CONCATENATE(", zoneIds={",Q444),"")&amp;IF(Z444&lt;&gt;"",CONCATENATE(",",Z444),"")&amp;IF(AF444&lt;&gt;"",CONCATENATE(",",AF444),"")&amp;IF(AK444&lt;&gt;"",CONCATENATE(",",AK444),"")&amp;IF(AP444&lt;&gt;"",CONCATENATE(",",AP444),"")&amp;IF(AU444&lt;&gt;"",CONCATENATE(",",AU444),"")&amp;IF(Q444&lt;&gt;"",CONCATENATE("}",""),"")&amp;IF(OR(I444="true",I444="false",I444&lt;&gt;""), CONCATENATE(", veteran=", I444), ""),""),"")</f>
        <v/>
      </c>
      <c r="BE444" s="21" t="str">
        <f t="shared" si="43"/>
        <v/>
      </c>
      <c r="BF444" s="21" t="str">
        <f t="shared" si="45"/>
        <v/>
      </c>
      <c r="BG444" s="21" t="str">
        <f t="shared" si="44"/>
        <v/>
      </c>
    </row>
    <row r="445" spans="1:59" x14ac:dyDescent="0.25">
      <c r="A445" s="5">
        <v>505</v>
      </c>
      <c r="B445" t="s">
        <v>1764</v>
      </c>
      <c r="C445" t="s">
        <v>1763</v>
      </c>
      <c r="D445" s="3">
        <f t="shared" si="40"/>
        <v>505</v>
      </c>
      <c r="G445" s="8" t="s">
        <v>1688</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WayshrineInfo'!$K$3:$N$9999,4,FALSE),"")))</f>
        <v>Alik'r Desert</v>
      </c>
      <c r="S445" s="65" t="s">
        <v>1615</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constants'!$B$4:$C$1003,2,FALSE),"")</f>
        <v>Greymoor</v>
      </c>
      <c r="V445" s="33" t="s">
        <v>1562</v>
      </c>
      <c r="Z445" s="3">
        <f>IF(AND(G445&lt;&gt;"LIBSETS_SETTYPE_BATTLEGROUND",G445&lt;&gt;"LIBSETS_SETTYPE_SPECIAL"),
IF(AND(Y445&lt;&gt;"",ISNUMBER(Y445),NOT(ISNA(Y445))),Y445,
   IF(AND(L445&lt;&gt;"",ISNUMBER(L445),L445&gt;0,NOT(ISNA(L445))),VLOOKUP(L445,'ESO dumped WayshrineInfo'!$K$3:$L$9999,2,FALSE),"")
),"")</f>
        <v>57</v>
      </c>
      <c r="AA445" t="str">
        <f>IF(AND(Z445&lt;&gt;"",ISNUMBER(Z445),NOT(ISNA(Z445))),VLOOKUP(Z445,'ESO zone constants'!$A$3:$D$9999,4,FALSE),"")</f>
        <v>Deshaan</v>
      </c>
      <c r="AB445" s="33" t="s">
        <v>1562</v>
      </c>
      <c r="AC445" s="43"/>
      <c r="AD445" s="43"/>
      <c r="AE445" s="43"/>
      <c r="AF445" s="3">
        <f>IF(AND(G445&lt;&gt;"LIBSETS_SETTYPE_BATTLEGROUND",G445&lt;&gt;"LIBSETS_SETTYPE_SPECIAL"),
IF(AND(AE445&lt;&gt;"",ISNUMBER(AE445),NOT(ISNA(AE445))),AE445,
   IF(AND(M445&lt;&gt;"",ISNUMBER(M445),M445&gt;0,NOT(ISNA(M445))),VLOOKUP(M445,'ESO dumped WayshrineInfo'!$K$3:$L$9999,2,FALSE),"")
),"")</f>
        <v>92</v>
      </c>
      <c r="AG445" t="str">
        <f>IF(AND(AF445&lt;&gt;"",ISNUMBER(AF445),NOT(ISNA(AF445))),VLOOKUP(AF445,'ESO zone constants'!$A$3:$D$9999,4,FALSE),"")</f>
        <v>Bangkorai</v>
      </c>
      <c r="AH445" s="44" t="s">
        <v>1545</v>
      </c>
      <c r="AI445" s="43" t="s">
        <v>1365</v>
      </c>
      <c r="AJ445" s="43" t="s">
        <v>1365</v>
      </c>
      <c r="AK445" s="3">
        <f>IF(AND(G445&lt;&gt;"LIBSETS_SETTYPE_BATTLEGROUND",G445&lt;&gt;"LIBSETS_SETTYPE_SPECIAL"),IF(AL445&lt;&gt;"",VLOOKUP(AL445,'ESO zone constants'!$D$3:$H$4953,5,FALSE),""),"")</f>
        <v>216</v>
      </c>
      <c r="AL445" t="s">
        <v>144</v>
      </c>
      <c r="AM445" s="44" t="s">
        <v>1563</v>
      </c>
      <c r="AN445" s="43"/>
      <c r="AO445" s="43"/>
      <c r="AP445" s="3">
        <f>IF(AND(G445&lt;&gt;"LIBSETS_SETTYPE_BATTLEGROUND",G445&lt;&gt;"LIBSETS_SETTYPE_SPECIAL"),IF(AQ445&lt;&gt;"",VLOOKUP(AQ445,'ESO zone constants'!$D$3:$H$4953,5,FALSE),""),"")</f>
        <v>888</v>
      </c>
      <c r="AQ445" t="s">
        <v>565</v>
      </c>
      <c r="AR445" s="44" t="s">
        <v>1564</v>
      </c>
      <c r="AS445" s="43" t="s">
        <v>3332</v>
      </c>
      <c r="AT445" s="43" t="s">
        <v>3332</v>
      </c>
      <c r="AU445" s="3" t="str">
        <f>IF(AND(G445&lt;&gt;"LIBSETS_SETTYPE_BATTLEGROUND",G445&lt;&gt;"LIBSETS_SETTYPE_SPECIAL"),IF(AV445&lt;&gt;"",VLOOKUP(AV445,'ESO zone constants'!$D$3:$H$4953,5,FALSE),""),"")</f>
        <v/>
      </c>
      <c r="AW445" s="44"/>
      <c r="AX445" s="43"/>
      <c r="AY445" s="43"/>
      <c r="AZ445" s="85" t="s">
        <v>2672</v>
      </c>
      <c r="BA445" s="37" t="s">
        <v>3262</v>
      </c>
      <c r="BB445" s="37" t="s">
        <v>3262</v>
      </c>
      <c r="BC445" s="21" t="str">
        <f>IF(A445="???","--","")&amp;IF(F445&lt;&gt;"Not in the game (anymore)",IF(A445&lt;&gt;"",CONCATENATE("[",A445,"] = {wayshrines={")&amp;IF(K443&lt;&gt;"",CONCATENATE(K443,","),"")&amp;IF(L443&lt;&gt;"",CONCATENATE(L443,","),"")&amp;IF(M443&lt;&gt;"",CONCATENATE(M443,","),"")&amp;CONCATENATE("}")&amp;IF(VALUE(N445)&gt;0,CONCATENATE(", traitsNeeded=",N445),"")&amp;CONCATENATE(", dlcId=",IF(T445&lt;&gt;"",T445,"DLC_BASE_GAME")),""),"")</f>
        <v>[505] = {wayshrines={62,374,107,}, dlcId=DLC_GREYMOOR</v>
      </c>
      <c r="BD445" s="21" t="str">
        <f t="shared" si="46"/>
        <v>, zoneIds={104,57,92,216,888}, veteran=false</v>
      </c>
      <c r="BE445" s="21" t="str">
        <f t="shared" si="43"/>
        <v>, setType=LIBSETS_SETTYPE_MYTHIC</v>
      </c>
      <c r="BF445" s="21" t="str">
        <f t="shared" si="45"/>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4"/>
        <v>, addTooltip={['en']='https://en.uesp.net/wiki/Online:Torc_of_Tonal_Constancy',},}, --Torc of Tonal Constancy / Torques der Klangkonstanz   [Alik'r Desert, Deshaan, Bangkorai, Crow's Wood, Craglorn]</v>
      </c>
    </row>
    <row r="446" spans="1:59" ht="15" customHeight="1" x14ac:dyDescent="0.25">
      <c r="A446" s="5">
        <v>506</v>
      </c>
      <c r="B446" t="s">
        <v>1765</v>
      </c>
      <c r="C446" t="s">
        <v>1766</v>
      </c>
      <c r="D446" s="3">
        <f t="shared" si="40"/>
        <v>506</v>
      </c>
      <c r="G446" s="8" t="s">
        <v>1475</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WayshrineInfo'!$K$3:$N$9999,4,FALSE),"")))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constants'!$B$4:$C$1003,2,FALSE),"")</f>
        <v>Greymoor</v>
      </c>
      <c r="V446" s="33" t="s">
        <v>3372</v>
      </c>
      <c r="Y446" s="65"/>
      <c r="Z446" s="3">
        <f>IF(AND(G446&lt;&gt;"LIBSETS_SETTYPE_BATTLEGROUND",G446&lt;&gt;"LIBSETS_SETTYPE_SPECIAL"),
IF(AND(Y446&lt;&gt;"",ISNUMBER(Y446),NOT(ISNA(Y446))),Y446,
   IF(AND(L446&lt;&gt;"",ISNUMBER(L446),L446&gt;0,NOT(ISNA(L446))),VLOOKUP(L446,'ESO dumped WayshrineInfo'!$K$3:$L$9999,2,FALSE),"")
),"")</f>
        <v>1161</v>
      </c>
      <c r="AA446" t="str">
        <f>IF(AND(Z446&lt;&gt;"",ISNUMBER(Z446),NOT(ISNA(Z446))),VLOOKUP(Z446,'ESO zone constants'!$A$3:$D$9999,4,FALSE),"")</f>
        <v>Blackreach: Greymoor Caverns</v>
      </c>
      <c r="AB446" s="33" t="s">
        <v>3372</v>
      </c>
      <c r="AC446" s="43"/>
      <c r="AD446" s="43"/>
      <c r="AE446" s="43"/>
      <c r="AF446" s="3">
        <f>IF(AND(G446&lt;&gt;"LIBSETS_SETTYPE_BATTLEGROUND",G446&lt;&gt;"LIBSETS_SETTYPE_SPECIAL"),
IF(AND(AE446&lt;&gt;"",ISNUMBER(AE446),NOT(ISNA(AE446))),AE446,
   IF(AND(M446&lt;&gt;"",ISNUMBER(M446),M446&gt;0,NOT(ISNA(M446))),VLOOKUP(M446,'ESO dumped WayshrineInfo'!$K$3:$L$9999,2,FALSE),"")
),"")</f>
        <v>1161</v>
      </c>
      <c r="AG446" t="str">
        <f>IF(AND(AF446&lt;&gt;"",ISNUMBER(AF446),NOT(ISNA(AF446))),VLOOKUP(AF446,'ESO zone constants'!$A$3:$D$9999,4,FALSE),"")</f>
        <v>Blackreach: Greymoor Caverns</v>
      </c>
      <c r="AH446" s="44"/>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5" t="s">
        <v>2672</v>
      </c>
      <c r="BA446" s="85"/>
      <c r="BB446" s="85"/>
      <c r="BC446" s="21" t="str">
        <f t="shared" ref="BC446:BC477" si="47">IF(A446="???","--","")&amp;IF(F446&lt;&gt;"Not in the game (anymore)",IF(A446&lt;&gt;"",CONCATENATE("[",A446,"] = {wayshrines={")&amp;IF(K446&lt;&gt;"",CONCATENATE(K446,","),"")&amp;IF(L446&lt;&gt;"",CONCATENATE(L446,","),"")&amp;IF(M446&lt;&gt;"",CONCATENATE(M446,","),"")&amp;CONCATENATE("}")&amp;IF(VALUE(N446)&gt;0,CONCATENATE(", traitsNeeded=",N446),"")&amp;CONCATENATE(", dlcId=",IF(T446&lt;&gt;"",T446,"DLC_BASE_GAME")),""),"")</f>
        <v>[506] = {wayshrines={430,430,430,}, traitsNeeded=3, dlcId=DLC_GREYMOOR</v>
      </c>
      <c r="BD446" s="21" t="str">
        <f t="shared" si="46"/>
        <v>, zoneIds={1161,1161,1161}, veteran=false</v>
      </c>
      <c r="BE446" s="21" t="str">
        <f t="shared" si="43"/>
        <v>, setType=LIBSETS_SETTYPE_CRAFTED</v>
      </c>
      <c r="BF446" s="21" t="str">
        <f t="shared" si="45"/>
        <v>, dropMechanic={LIBSETS_DROP_MECHANIC_CRAFTED,LIBSETS_DROP_MECHANIC_CRAFTED}</v>
      </c>
      <c r="BG446" s="21" t="str">
        <f t="shared" si="44"/>
        <v>}, --Spell Parasite / Magieparasit   [Blackreach: Greymoor Caverns, Blackreach: Greymoor Caverns, Blackreach: Greymoor Caverns]</v>
      </c>
    </row>
    <row r="447" spans="1:59" ht="15" customHeight="1" x14ac:dyDescent="0.25">
      <c r="A447" s="86">
        <v>509</v>
      </c>
      <c r="B447" s="87" t="s">
        <v>1767</v>
      </c>
      <c r="C447" t="s">
        <v>1767</v>
      </c>
      <c r="D447" s="3">
        <f t="shared" si="40"/>
        <v>509</v>
      </c>
      <c r="E447" s="59" t="s">
        <v>1798</v>
      </c>
      <c r="F447" s="30" t="s">
        <v>1465</v>
      </c>
      <c r="G447" s="8" t="s">
        <v>1483</v>
      </c>
      <c r="O447" s="65" t="s">
        <v>1695</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WayshrineInfo'!$K$3:$N$9999,4,FALSE),"")))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constants'!$B$4:$C$1003,2,FALSE),"")</f>
        <v/>
      </c>
      <c r="V447" s="33" t="s">
        <v>1807</v>
      </c>
      <c r="Y447" s="65"/>
      <c r="Z447" s="3" t="str">
        <f>IF(AND(G447&lt;&gt;"LIBSETS_SETTYPE_BATTLEGROUND",G447&lt;&gt;"LIBSETS_SETTYPE_SPECIAL"),
IF(AND(Y447&lt;&gt;"",ISNUMBER(Y447),NOT(ISNA(Y447))),Y447,
   IF(AND(L447&lt;&gt;"",ISNUMBER(L447),L447&gt;0,NOT(ISNA(L447))),VLOOKUP(L447,'ESO dumped WayshrineInfo'!$K$3:$L$9999,2,FALSE),"")
),"")</f>
        <v/>
      </c>
      <c r="AA447" t="str">
        <f>IF(AND(Z447&lt;&gt;"",ISNUMBER(Z447),NOT(ISNA(Z447))),VLOOKUP(Z447,'ESO zone constants'!$A$3:$D$9999,4,FALSE),"")</f>
        <v/>
      </c>
      <c r="AC447" s="43" t="str">
        <f>IF(AB447&lt;&gt;"",IF(AB447&lt;&gt;"LIBSETS_DROP_MECHANIC_MONSTER_NAME",VLOOKUP(AB447,'LibSets constants'!$I$4:$L$1003,3,FALSE),""),"")</f>
        <v/>
      </c>
      <c r="AD447" s="43" t="str">
        <f>IF(AB447&lt;&gt;"",IF(AB447&lt;&gt;"LIBSETS_DROP_MECHANIC_MONSTER_NAME",VLOOKUP(AB447,'LibSets constants'!$I$4:$L$1003,4,FALSE),""),"")</f>
        <v/>
      </c>
      <c r="AE447" s="43"/>
      <c r="AF447" s="3" t="str">
        <f>IF(AND(G447&lt;&gt;"LIBSETS_SETTYPE_BATTLEGROUND",G447&lt;&gt;"LIBSETS_SETTYPE_SPECIAL"),
IF(AND(AE447&lt;&gt;"",ISNUMBER(AE447),NOT(ISNA(AE447))),AE447,
   IF(AND(M447&lt;&gt;"",ISNUMBER(M447),M447&gt;0,NOT(ISNA(M447))),VLOOKUP(M447,'ESO dumped WayshrineInfo'!$K$3:$L$9999,2,FALSE),"")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5" t="s">
        <v>2672</v>
      </c>
      <c r="BA447" s="85"/>
      <c r="BB447" s="85"/>
      <c r="BC447" s="21" t="str">
        <f t="shared" si="47"/>
        <v/>
      </c>
      <c r="BD447" s="21" t="str">
        <f t="shared" si="46"/>
        <v/>
      </c>
      <c r="BE447" s="21" t="str">
        <f t="shared" si="43"/>
        <v/>
      </c>
      <c r="BF447" s="21" t="str">
        <f t="shared" si="45"/>
        <v/>
      </c>
      <c r="BG447" s="21" t="str">
        <f t="shared" si="44"/>
        <v/>
      </c>
    </row>
    <row r="448" spans="1:59" ht="15" customHeight="1" x14ac:dyDescent="0.25">
      <c r="A448" s="86">
        <v>510</v>
      </c>
      <c r="B448" s="87" t="s">
        <v>1768</v>
      </c>
      <c r="C448" t="s">
        <v>1768</v>
      </c>
      <c r="D448" s="3">
        <f t="shared" si="40"/>
        <v>510</v>
      </c>
      <c r="E448" s="59" t="s">
        <v>1798</v>
      </c>
      <c r="F448" s="30" t="s">
        <v>1465</v>
      </c>
      <c r="G448" s="8" t="s">
        <v>1483</v>
      </c>
      <c r="O448" s="65" t="s">
        <v>1695</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WayshrineInfo'!$K$3:$N$9999,4,FALSE),"")))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constants'!$B$4:$C$1003,2,FALSE),"")</f>
        <v/>
      </c>
      <c r="V448" s="33" t="s">
        <v>1807</v>
      </c>
      <c r="Y448" s="65"/>
      <c r="Z448" s="3" t="str">
        <f>IF(AND(G448&lt;&gt;"LIBSETS_SETTYPE_BATTLEGROUND",G448&lt;&gt;"LIBSETS_SETTYPE_SPECIAL"),
IF(AND(Y448&lt;&gt;"",ISNUMBER(Y448),NOT(ISNA(Y448))),Y448,
   IF(AND(L448&lt;&gt;"",ISNUMBER(L448),L448&gt;0,NOT(ISNA(L448))),VLOOKUP(L448,'ESO dumped WayshrineInfo'!$K$3:$L$9999,2,FALSE),"")
),"")</f>
        <v/>
      </c>
      <c r="AA448" t="str">
        <f>IF(AND(Z448&lt;&gt;"",ISNUMBER(Z448),NOT(ISNA(Z448))),VLOOKUP(Z448,'ESO zone constants'!$A$3:$D$9999,4,FALSE),"")</f>
        <v/>
      </c>
      <c r="AC448" s="43" t="str">
        <f>IF(AB448&lt;&gt;"",IF(AB448&lt;&gt;"LIBSETS_DROP_MECHANIC_MONSTER_NAME",VLOOKUP(AB448,'LibSets constants'!$I$4:$L$1003,3,FALSE),""),"")</f>
        <v/>
      </c>
      <c r="AD448" s="43" t="str">
        <f>IF(AB448&lt;&gt;"",IF(AB448&lt;&gt;"LIBSETS_DROP_MECHANIC_MONSTER_NAME",VLOOKUP(AB448,'LibSets constants'!$I$4:$L$1003,4,FALSE),""),"")</f>
        <v/>
      </c>
      <c r="AE448" s="43"/>
      <c r="AF448" s="3" t="str">
        <f>IF(AND(G448&lt;&gt;"LIBSETS_SETTYPE_BATTLEGROUND",G448&lt;&gt;"LIBSETS_SETTYPE_SPECIAL"),
IF(AND(AE448&lt;&gt;"",ISNUMBER(AE448),NOT(ISNA(AE448))),AE448,
   IF(AND(M448&lt;&gt;"",ISNUMBER(M448),M448&gt;0,NOT(ISNA(M448))),VLOOKUP(M448,'ESO dumped WayshrineInfo'!$K$3:$L$9999,2,FALSE),"")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5" t="s">
        <v>2672</v>
      </c>
      <c r="BA448" s="85"/>
      <c r="BB448" s="85"/>
      <c r="BC448" s="21" t="str">
        <f t="shared" si="47"/>
        <v/>
      </c>
      <c r="BD448" s="21" t="str">
        <f t="shared" si="46"/>
        <v/>
      </c>
      <c r="BE448" s="21" t="str">
        <f t="shared" si="43"/>
        <v/>
      </c>
      <c r="BF448" s="21" t="str">
        <f t="shared" si="45"/>
        <v/>
      </c>
      <c r="BG448" s="21" t="str">
        <f t="shared" si="44"/>
        <v/>
      </c>
    </row>
    <row r="449" spans="1:59" ht="15" customHeight="1" x14ac:dyDescent="0.25">
      <c r="A449" s="86">
        <v>511</v>
      </c>
      <c r="B449" s="87" t="s">
        <v>1769</v>
      </c>
      <c r="C449" t="s">
        <v>1769</v>
      </c>
      <c r="D449" s="3">
        <f t="shared" si="40"/>
        <v>511</v>
      </c>
      <c r="E449" s="59" t="s">
        <v>1798</v>
      </c>
      <c r="F449" s="30" t="s">
        <v>1465</v>
      </c>
      <c r="G449" s="8" t="s">
        <v>1483</v>
      </c>
      <c r="O449" s="65" t="s">
        <v>1695</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WayshrineInfo'!$K$3:$N$9999,4,FALSE),"")))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constants'!$B$4:$C$1003,2,FALSE),"")</f>
        <v/>
      </c>
      <c r="V449" s="33" t="s">
        <v>1807</v>
      </c>
      <c r="Y449" s="65"/>
      <c r="Z449" s="3" t="str">
        <f>IF(AND(G449&lt;&gt;"LIBSETS_SETTYPE_BATTLEGROUND",G449&lt;&gt;"LIBSETS_SETTYPE_SPECIAL"),
IF(AND(Y449&lt;&gt;"",ISNUMBER(Y449),NOT(ISNA(Y449))),Y449,
   IF(AND(L449&lt;&gt;"",ISNUMBER(L449),L449&gt;0,NOT(ISNA(L449))),VLOOKUP(L449,'ESO dumped WayshrineInfo'!$K$3:$L$9999,2,FALSE),"")
),"")</f>
        <v/>
      </c>
      <c r="AA449" t="str">
        <f>IF(AND(Z449&lt;&gt;"",ISNUMBER(Z449),NOT(ISNA(Z449))),VLOOKUP(Z449,'ESO zone constants'!$A$3:$D$9999,4,FALSE),"")</f>
        <v/>
      </c>
      <c r="AC449" s="43" t="str">
        <f>IF(AB449&lt;&gt;"",IF(AB449&lt;&gt;"LIBSETS_DROP_MECHANIC_MONSTER_NAME",VLOOKUP(AB449,'LibSets constants'!$I$4:$L$1003,3,FALSE),""),"")</f>
        <v/>
      </c>
      <c r="AD449" s="43" t="str">
        <f>IF(AB449&lt;&gt;"",IF(AB449&lt;&gt;"LIBSETS_DROP_MECHANIC_MONSTER_NAME",VLOOKUP(AB449,'LibSets constants'!$I$4:$L$1003,4,FALSE),""),"")</f>
        <v/>
      </c>
      <c r="AE449" s="43"/>
      <c r="AF449" s="3" t="str">
        <f>IF(AND(G449&lt;&gt;"LIBSETS_SETTYPE_BATTLEGROUND",G449&lt;&gt;"LIBSETS_SETTYPE_SPECIAL"),
IF(AND(AE449&lt;&gt;"",ISNUMBER(AE449),NOT(ISNA(AE449))),AE449,
   IF(AND(M449&lt;&gt;"",ISNUMBER(M449),M449&gt;0,NOT(ISNA(M449))),VLOOKUP(M449,'ESO dumped WayshrineInfo'!$K$3:$L$9999,2,FALSE),"")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5" t="s">
        <v>2672</v>
      </c>
      <c r="BA449" s="85"/>
      <c r="BB449" s="85"/>
      <c r="BC449" s="21" t="str">
        <f t="shared" si="47"/>
        <v/>
      </c>
      <c r="BD449" s="21" t="str">
        <f t="shared" si="46"/>
        <v/>
      </c>
      <c r="BE449" s="21" t="str">
        <f t="shared" si="43"/>
        <v/>
      </c>
      <c r="BF449" s="21" t="str">
        <f t="shared" si="45"/>
        <v/>
      </c>
      <c r="BG449" s="21" t="str">
        <f t="shared" si="44"/>
        <v/>
      </c>
    </row>
    <row r="450" spans="1:59" ht="15" customHeight="1" x14ac:dyDescent="0.25">
      <c r="A450" s="86">
        <v>512</v>
      </c>
      <c r="B450" s="87" t="s">
        <v>1770</v>
      </c>
      <c r="C450" t="s">
        <v>1770</v>
      </c>
      <c r="D450" s="3">
        <f t="shared" si="40"/>
        <v>512</v>
      </c>
      <c r="E450" s="59" t="s">
        <v>1798</v>
      </c>
      <c r="F450" s="30" t="s">
        <v>1465</v>
      </c>
      <c r="G450" s="8" t="s">
        <v>1483</v>
      </c>
      <c r="O450" s="65" t="s">
        <v>1695</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WayshrineInfo'!$K$3:$N$9999,4,FALSE),"")))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constants'!$B$4:$C$1003,2,FALSE),"")</f>
        <v/>
      </c>
      <c r="V450" s="33" t="s">
        <v>1807</v>
      </c>
      <c r="Y450" s="65"/>
      <c r="Z450" s="3" t="str">
        <f>IF(AND(G450&lt;&gt;"LIBSETS_SETTYPE_BATTLEGROUND",G450&lt;&gt;"LIBSETS_SETTYPE_SPECIAL"),
IF(AND(Y450&lt;&gt;"",ISNUMBER(Y450),NOT(ISNA(Y450))),Y450,
   IF(AND(L450&lt;&gt;"",ISNUMBER(L450),L450&gt;0,NOT(ISNA(L450))),VLOOKUP(L450,'ESO dumped WayshrineInfo'!$K$3:$L$9999,2,FALSE),"")
),"")</f>
        <v/>
      </c>
      <c r="AA450" t="str">
        <f>IF(AND(Z450&lt;&gt;"",ISNUMBER(Z450),NOT(ISNA(Z450))),VLOOKUP(Z450,'ESO zone constants'!$A$3:$D$9999,4,FALSE),"")</f>
        <v/>
      </c>
      <c r="AC450" s="43" t="str">
        <f>IF(AB450&lt;&gt;"",IF(AB450&lt;&gt;"LIBSETS_DROP_MECHANIC_MONSTER_NAME",VLOOKUP(AB450,'LibSets constants'!$I$4:$L$1003,3,FALSE),""),"")</f>
        <v/>
      </c>
      <c r="AD450" s="43" t="str">
        <f>IF(AB450&lt;&gt;"",IF(AB450&lt;&gt;"LIBSETS_DROP_MECHANIC_MONSTER_NAME",VLOOKUP(AB450,'LibSets constants'!$I$4:$L$1003,4,FALSE),""),"")</f>
        <v/>
      </c>
      <c r="AE450" s="43"/>
      <c r="AF450" s="3" t="str">
        <f>IF(AND(G450&lt;&gt;"LIBSETS_SETTYPE_BATTLEGROUND",G450&lt;&gt;"LIBSETS_SETTYPE_SPECIAL"),
IF(AND(AE450&lt;&gt;"",ISNUMBER(AE450),NOT(ISNA(AE450))),AE450,
   IF(AND(M450&lt;&gt;"",ISNUMBER(M450),M450&gt;0,NOT(ISNA(M450))),VLOOKUP(M450,'ESO dumped WayshrineInfo'!$K$3:$L$9999,2,FALSE),"")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5" t="s">
        <v>2672</v>
      </c>
      <c r="BA450" s="85"/>
      <c r="BB450" s="85"/>
      <c r="BC450" s="21" t="str">
        <f t="shared" si="47"/>
        <v/>
      </c>
      <c r="BD450" s="21" t="str">
        <f t="shared" si="46"/>
        <v/>
      </c>
      <c r="BE450" s="21" t="str">
        <f t="shared" si="43"/>
        <v/>
      </c>
      <c r="BF450" s="21" t="str">
        <f t="shared" si="45"/>
        <v/>
      </c>
      <c r="BG450" s="21" t="str">
        <f t="shared" si="44"/>
        <v/>
      </c>
    </row>
    <row r="451" spans="1:59" ht="15" customHeight="1" x14ac:dyDescent="0.25">
      <c r="A451" s="5">
        <v>513</v>
      </c>
      <c r="B451" t="s">
        <v>2165</v>
      </c>
      <c r="C451" t="s">
        <v>2783</v>
      </c>
      <c r="D451" s="3">
        <f t="shared" ref="D451:D514" si="48">A451</f>
        <v>513</v>
      </c>
      <c r="G451" s="3" t="s">
        <v>1478</v>
      </c>
      <c r="I451" t="s">
        <v>91</v>
      </c>
      <c r="J451" t="s">
        <v>91</v>
      </c>
      <c r="K451">
        <v>436</v>
      </c>
      <c r="L451">
        <v>436</v>
      </c>
      <c r="M451">
        <v>436</v>
      </c>
      <c r="O451" s="65" t="s">
        <v>1811</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WayshrineInfo'!$K$3:$N$9999,4,FALSE),"")))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constants'!$B$4:$C$1003,2,FALSE),"")</f>
        <v>Stonethorn</v>
      </c>
      <c r="V451" s="33" t="s">
        <v>3369</v>
      </c>
      <c r="Y451" s="65"/>
      <c r="Z451" s="3">
        <f>IF(AND(G451&lt;&gt;"LIBSETS_SETTYPE_BATTLEGROUND",G451&lt;&gt;"LIBSETS_SETTYPE_SPECIAL"),
IF(AND(Y451&lt;&gt;"",ISNUMBER(Y451),NOT(ISNA(Y451))),Y451,
   IF(AND(L451&lt;&gt;"",ISNUMBER(L451),L451&gt;0,NOT(ISNA(L451))),VLOOKUP(L451,'ESO dumped WayshrineInfo'!$K$3:$L$9999,2,FALSE),"")
),"")</f>
        <v>1160</v>
      </c>
      <c r="AA451" t="str">
        <f>IF(AND(Z451&lt;&gt;"",ISNUMBER(Z451),NOT(ISNA(Z451))),VLOOKUP(Z451,'ESO zone constants'!$A$3:$D$9999,4,FALSE),"")</f>
        <v>Western Skyrim</v>
      </c>
      <c r="AB451" s="33" t="s">
        <v>3369</v>
      </c>
      <c r="AC451" s="43"/>
      <c r="AD451" s="43"/>
      <c r="AE451" s="43"/>
      <c r="AF451" s="3">
        <f>IF(AND(G451&lt;&gt;"LIBSETS_SETTYPE_BATTLEGROUND",G451&lt;&gt;"LIBSETS_SETTYPE_SPECIAL"),
IF(AND(AE451&lt;&gt;"",ISNUMBER(AE451),NOT(ISNA(AE451))),AE451,
   IF(AND(M451&lt;&gt;"",ISNUMBER(M451),M451&gt;0,NOT(ISNA(M451))),VLOOKUP(M451,'ESO dumped WayshrineInfo'!$K$3:$L$9999,2,FALSE),"")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5" t="s">
        <v>2672</v>
      </c>
      <c r="BA451" s="85"/>
      <c r="BB451" s="85"/>
      <c r="BC451" s="21" t="str">
        <f t="shared" si="47"/>
        <v>[513] = {wayshrines={436,436,436,}, dlcId=DLC_STONETHORN</v>
      </c>
      <c r="BD451" s="21" t="str">
        <f t="shared" si="46"/>
        <v>, zoneIds={1201,1160,1160}, veteran=false</v>
      </c>
      <c r="BE451" s="21" t="str">
        <f t="shared" ref="BE451:BE514" si="49">IF(F451&lt;&gt;"Not in the game (anymore)",IF(A451&lt;&gt;"",", setType="&amp;G451,"")&amp;IF(J451="true",", multiTrialSet=true",""),"")
&amp; IF(AND(H451&lt;&gt;"",ISNUMBER(H451)),", undauntedChestId=" &amp; H451,"")</f>
        <v>, setType=LIBSETS_SETTYPE_DUNGEON</v>
      </c>
      <c r="BF451" s="21" t="str">
        <f t="shared" si="45"/>
        <v>, dropMechanic={LIBSETS_DROP_MECHANIC_GROUP_DUNGEON_BOSS,LIBSETS_DROP_MECHANIC_GROUP_DUNGEON_BOSS}</v>
      </c>
      <c r="BG451" s="21" t="str">
        <f t="shared" ref="BG451:BG514" si="50">IF(F451&lt;&gt;"Not in the game (anymore)",
IF(OR(BA451&lt;&gt;"",BB451&lt;&gt;""),", addTooltip={" &amp; IF(BA451&lt;&gt;"","['en']='"&amp; BA451 &amp; "',","")  &amp; IF(AND(BA451&lt;&gt;"",BA451&lt;&gt;BB451), IF(BB451&lt;&gt;"","['de']='"&amp; BB451 &amp; "',",""),"") &amp; "},","")
&amp; "},"
&amp; IF(C451&lt;&gt;"",CONCATENATE(" --",C451," / ",B451,"   [",IF(R451&lt;&gt;"",R451,""),IF(AA451&lt;&gt;"",", "&amp;AA451,""),IF(AG451&lt;&gt;"",", "&amp;AG451,""),IF(AL451&lt;&gt;"",", "&amp;AL451,""),IF(AQ451&lt;&gt;"",", "&amp;AQ451,""),IF(AV451&lt;&gt;"",", "&amp;AV451,""),"]")),"")</f>
        <v>}, --Talfyg\'s Treachery / Talfygs Verrat   [Castle Thorn, Western Skyrim, Western Skyrim]</v>
      </c>
    </row>
    <row r="452" spans="1:59" ht="15" customHeight="1" x14ac:dyDescent="0.25">
      <c r="A452" s="5">
        <v>514</v>
      </c>
      <c r="B452" t="s">
        <v>2166</v>
      </c>
      <c r="C452" t="s">
        <v>1812</v>
      </c>
      <c r="D452" s="3">
        <f t="shared" si="48"/>
        <v>514</v>
      </c>
      <c r="G452" s="3" t="s">
        <v>1478</v>
      </c>
      <c r="I452" t="s">
        <v>91</v>
      </c>
      <c r="J452" t="s">
        <v>91</v>
      </c>
      <c r="K452">
        <v>436</v>
      </c>
      <c r="L452">
        <v>436</v>
      </c>
      <c r="M452">
        <v>436</v>
      </c>
      <c r="O452" s="65" t="s">
        <v>1811</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WayshrineInfo'!$K$3:$N$9999,4,FALSE),"")))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constants'!$B$4:$C$1003,2,FALSE),"")</f>
        <v>Stonethorn</v>
      </c>
      <c r="V452" s="33" t="s">
        <v>3369</v>
      </c>
      <c r="Y452" s="65"/>
      <c r="Z452" s="3">
        <f>IF(AND(G452&lt;&gt;"LIBSETS_SETTYPE_BATTLEGROUND",G452&lt;&gt;"LIBSETS_SETTYPE_SPECIAL"),
IF(AND(Y452&lt;&gt;"",ISNUMBER(Y452),NOT(ISNA(Y452))),Y452,
   IF(AND(L452&lt;&gt;"",ISNUMBER(L452),L452&gt;0,NOT(ISNA(L452))),VLOOKUP(L452,'ESO dumped WayshrineInfo'!$K$3:$L$9999,2,FALSE),"")
),"")</f>
        <v>1160</v>
      </c>
      <c r="AA452" t="str">
        <f>IF(AND(Z452&lt;&gt;"",ISNUMBER(Z452),NOT(ISNA(Z452))),VLOOKUP(Z452,'ESO zone constants'!$A$3:$D$9999,4,FALSE),"")</f>
        <v>Western Skyrim</v>
      </c>
      <c r="AB452" s="33" t="s">
        <v>3369</v>
      </c>
      <c r="AC452" s="43"/>
      <c r="AD452" s="43"/>
      <c r="AE452" s="43"/>
      <c r="AF452" s="3">
        <f>IF(AND(G452&lt;&gt;"LIBSETS_SETTYPE_BATTLEGROUND",G452&lt;&gt;"LIBSETS_SETTYPE_SPECIAL"),
IF(AND(AE452&lt;&gt;"",ISNUMBER(AE452),NOT(ISNA(AE452))),AE452,
   IF(AND(M452&lt;&gt;"",ISNUMBER(M452),M452&gt;0,NOT(ISNA(M452))),VLOOKUP(M452,'ESO dumped WayshrineInfo'!$K$3:$L$9999,2,FALSE),"")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5" t="s">
        <v>2672</v>
      </c>
      <c r="BA452" s="85"/>
      <c r="BB452" s="85"/>
      <c r="BC452" s="21" t="str">
        <f t="shared" si="47"/>
        <v>[514] = {wayshrines={436,436,436,}, dlcId=DLC_STONETHORN</v>
      </c>
      <c r="BD452" s="21" t="str">
        <f t="shared" si="46"/>
        <v>, zoneIds={1201,1160,1160}, veteran=false</v>
      </c>
      <c r="BE452" s="21" t="str">
        <f t="shared" si="49"/>
        <v>, setType=LIBSETS_SETTYPE_DUNGEON</v>
      </c>
      <c r="BF452" s="21" t="str">
        <f t="shared" si="45"/>
        <v>, dropMechanic={LIBSETS_DROP_MECHANIC_GROUP_DUNGEON_BOSS,LIBSETS_DROP_MECHANIC_GROUP_DUNGEON_BOSS}</v>
      </c>
      <c r="BG452" s="21" t="str">
        <f t="shared" si="50"/>
        <v>}, --Unleashed Terror / Entfesselter Schrecken   [Castle Thorn, Western Skyrim, Western Skyrim]</v>
      </c>
    </row>
    <row r="453" spans="1:59" ht="15" customHeight="1" x14ac:dyDescent="0.25">
      <c r="A453" s="5">
        <v>515</v>
      </c>
      <c r="B453" t="s">
        <v>2167</v>
      </c>
      <c r="C453" t="s">
        <v>1813</v>
      </c>
      <c r="D453" s="3">
        <f t="shared" si="48"/>
        <v>515</v>
      </c>
      <c r="G453" s="3" t="s">
        <v>1478</v>
      </c>
      <c r="I453" t="s">
        <v>91</v>
      </c>
      <c r="J453" t="s">
        <v>91</v>
      </c>
      <c r="K453">
        <v>436</v>
      </c>
      <c r="L453">
        <v>436</v>
      </c>
      <c r="M453">
        <v>436</v>
      </c>
      <c r="O453" s="65" t="s">
        <v>1811</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WayshrineInfo'!$K$3:$N$9999,4,FALSE),"")))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constants'!$B$4:$C$1003,2,FALSE),"")</f>
        <v>Stonethorn</v>
      </c>
      <c r="V453" s="33" t="s">
        <v>3369</v>
      </c>
      <c r="Y453" s="65"/>
      <c r="Z453" s="3">
        <f>IF(AND(G453&lt;&gt;"LIBSETS_SETTYPE_BATTLEGROUND",G453&lt;&gt;"LIBSETS_SETTYPE_SPECIAL"),
IF(AND(Y453&lt;&gt;"",ISNUMBER(Y453),NOT(ISNA(Y453))),Y453,
   IF(AND(L453&lt;&gt;"",ISNUMBER(L453),L453&gt;0,NOT(ISNA(L453))),VLOOKUP(L453,'ESO dumped WayshrineInfo'!$K$3:$L$9999,2,FALSE),"")
),"")</f>
        <v>1160</v>
      </c>
      <c r="AA453" t="str">
        <f>IF(AND(Z453&lt;&gt;"",ISNUMBER(Z453),NOT(ISNA(Z453))),VLOOKUP(Z453,'ESO zone constants'!$A$3:$D$9999,4,FALSE),"")</f>
        <v>Western Skyrim</v>
      </c>
      <c r="AB453" s="33" t="s">
        <v>3369</v>
      </c>
      <c r="AC453" s="43"/>
      <c r="AD453" s="43"/>
      <c r="AE453" s="43"/>
      <c r="AF453" s="3">
        <f>IF(AND(G453&lt;&gt;"LIBSETS_SETTYPE_BATTLEGROUND",G453&lt;&gt;"LIBSETS_SETTYPE_SPECIAL"),
IF(AND(AE453&lt;&gt;"",ISNUMBER(AE453),NOT(ISNA(AE453))),AE453,
   IF(AND(M453&lt;&gt;"",ISNUMBER(M453),M453&gt;0,NOT(ISNA(M453))),VLOOKUP(M453,'ESO dumped WayshrineInfo'!$K$3:$L$9999,2,FALSE),"")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5" t="s">
        <v>2672</v>
      </c>
      <c r="BA453" s="85"/>
      <c r="BB453" s="85"/>
      <c r="BC453" s="21" t="str">
        <f t="shared" si="47"/>
        <v>[515] = {wayshrines={436,436,436,}, dlcId=DLC_STONETHORN</v>
      </c>
      <c r="BD453" s="21" t="str">
        <f t="shared" si="46"/>
        <v>, zoneIds={1201,1160,1160}, veteran=false</v>
      </c>
      <c r="BE453" s="21" t="str">
        <f t="shared" si="49"/>
        <v>, setType=LIBSETS_SETTYPE_DUNGEON</v>
      </c>
      <c r="BF453" s="21" t="str">
        <f t="shared" si="45"/>
        <v>, dropMechanic={LIBSETS_DROP_MECHANIC_GROUP_DUNGEON_BOSS,LIBSETS_DROP_MECHANIC_GROUP_DUNGEON_BOSS}</v>
      </c>
      <c r="BG453" s="21" t="str">
        <f t="shared" si="50"/>
        <v>}, --Crimson Twilight / Scharlachrotes Zwielicht   [Castle Thorn, Western Skyrim, Western Skyrim]</v>
      </c>
    </row>
    <row r="454" spans="1:59" ht="15" customHeight="1" x14ac:dyDescent="0.25">
      <c r="A454" s="5">
        <v>516</v>
      </c>
      <c r="B454" t="s">
        <v>2168</v>
      </c>
      <c r="C454" t="s">
        <v>1815</v>
      </c>
      <c r="D454" s="3">
        <f t="shared" si="48"/>
        <v>516</v>
      </c>
      <c r="G454" s="3" t="s">
        <v>1478</v>
      </c>
      <c r="I454" t="s">
        <v>91</v>
      </c>
      <c r="J454" t="s">
        <v>91</v>
      </c>
      <c r="K454">
        <v>433</v>
      </c>
      <c r="L454">
        <v>433</v>
      </c>
      <c r="M454">
        <v>433</v>
      </c>
      <c r="O454" s="65" t="s">
        <v>1816</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WayshrineInfo'!$K$3:$N$9999,4,FALSE),"")))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constants'!$B$4:$C$1003,2,FALSE),"")</f>
        <v>Stonethorn</v>
      </c>
      <c r="V454" s="33" t="s">
        <v>3369</v>
      </c>
      <c r="Y454" s="65"/>
      <c r="Z454" s="3">
        <f>IF(AND(G454&lt;&gt;"LIBSETS_SETTYPE_BATTLEGROUND",G454&lt;&gt;"LIBSETS_SETTYPE_SPECIAL"),
IF(AND(Y454&lt;&gt;"",ISNUMBER(Y454),NOT(ISNA(Y454))),Y454,
   IF(AND(L454&lt;&gt;"",ISNUMBER(L454),L454&gt;0,NOT(ISNA(L454))),VLOOKUP(L454,'ESO dumped WayshrineInfo'!$K$3:$L$9999,2,FALSE),"")
),"")</f>
        <v>1161</v>
      </c>
      <c r="AA454" t="str">
        <f>IF(AND(Z454&lt;&gt;"",ISNUMBER(Z454),NOT(ISNA(Z454))),VLOOKUP(Z454,'ESO zone constants'!$A$3:$D$9999,4,FALSE),"")</f>
        <v>Blackreach: Greymoor Caverns</v>
      </c>
      <c r="AB454" s="33" t="s">
        <v>3369</v>
      </c>
      <c r="AC454" s="43"/>
      <c r="AD454" s="43"/>
      <c r="AE454" s="43"/>
      <c r="AF454" s="3">
        <f>IF(AND(G454&lt;&gt;"LIBSETS_SETTYPE_BATTLEGROUND",G454&lt;&gt;"LIBSETS_SETTYPE_SPECIAL"),
IF(AND(AE454&lt;&gt;"",ISNUMBER(AE454),NOT(ISNA(AE454))),AE454,
   IF(AND(M454&lt;&gt;"",ISNUMBER(M454),M454&gt;0,NOT(ISNA(M454))),VLOOKUP(M454,'ESO dumped WayshrineInfo'!$K$3:$L$9999,2,FALSE),"")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5" t="s">
        <v>2672</v>
      </c>
      <c r="BA454" s="85"/>
      <c r="BB454" s="85"/>
      <c r="BC454" s="21" t="str">
        <f t="shared" si="47"/>
        <v>[516] = {wayshrines={433,433,433,}, dlcId=DLC_STONETHORN</v>
      </c>
      <c r="BD454" s="21" t="str">
        <f t="shared" si="46"/>
        <v>, zoneIds={1197,1161,1161}, veteran=false</v>
      </c>
      <c r="BE454" s="21" t="str">
        <f t="shared" si="49"/>
        <v>, setType=LIBSETS_SETTYPE_DUNGEON</v>
      </c>
      <c r="BF454" s="21" t="str">
        <f t="shared" si="45"/>
        <v>, dropMechanic={LIBSETS_DROP_MECHANIC_GROUP_DUNGEON_BOSS,LIBSETS_DROP_MECHANIC_GROUP_DUNGEON_BOSS}</v>
      </c>
      <c r="BG454" s="21" t="str">
        <f t="shared" si="50"/>
        <v>}, --Elemental Catalyst / Elementarer Katalysator   [Stone Garden, Blackreach: Greymoor Caverns, Blackreach: Greymoor Caverns]</v>
      </c>
    </row>
    <row r="455" spans="1:59" ht="15" customHeight="1" x14ac:dyDescent="0.25">
      <c r="A455" s="5">
        <v>517</v>
      </c>
      <c r="B455" t="s">
        <v>2169</v>
      </c>
      <c r="C455" t="s">
        <v>2782</v>
      </c>
      <c r="D455" s="3">
        <f t="shared" si="48"/>
        <v>517</v>
      </c>
      <c r="G455" s="3" t="s">
        <v>1478</v>
      </c>
      <c r="I455" t="s">
        <v>91</v>
      </c>
      <c r="J455" t="s">
        <v>91</v>
      </c>
      <c r="K455">
        <v>433</v>
      </c>
      <c r="L455">
        <v>433</v>
      </c>
      <c r="M455">
        <v>433</v>
      </c>
      <c r="O455" s="65" t="s">
        <v>1816</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WayshrineInfo'!$K$3:$N$9999,4,FALSE),"")))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constants'!$B$4:$C$1003,2,FALSE),"")</f>
        <v>Stonethorn</v>
      </c>
      <c r="V455" s="33" t="s">
        <v>3369</v>
      </c>
      <c r="Y455" s="65"/>
      <c r="Z455" s="3">
        <f>IF(AND(G455&lt;&gt;"LIBSETS_SETTYPE_BATTLEGROUND",G455&lt;&gt;"LIBSETS_SETTYPE_SPECIAL"),
IF(AND(Y455&lt;&gt;"",ISNUMBER(Y455),NOT(ISNA(Y455))),Y455,
   IF(AND(L455&lt;&gt;"",ISNUMBER(L455),L455&gt;0,NOT(ISNA(L455))),VLOOKUP(L455,'ESO dumped WayshrineInfo'!$K$3:$L$9999,2,FALSE),"")
),"")</f>
        <v>1161</v>
      </c>
      <c r="AA455" t="str">
        <f>IF(AND(Z455&lt;&gt;"",ISNUMBER(Z455),NOT(ISNA(Z455))),VLOOKUP(Z455,'ESO zone constants'!$A$3:$D$9999,4,FALSE),"")</f>
        <v>Blackreach: Greymoor Caverns</v>
      </c>
      <c r="AB455" s="33" t="s">
        <v>3369</v>
      </c>
      <c r="AC455" s="43"/>
      <c r="AD455" s="43"/>
      <c r="AE455" s="43"/>
      <c r="AF455" s="3">
        <f>IF(AND(G455&lt;&gt;"LIBSETS_SETTYPE_BATTLEGROUND",G455&lt;&gt;"LIBSETS_SETTYPE_SPECIAL"),
IF(AND(AE455&lt;&gt;"",ISNUMBER(AE455),NOT(ISNA(AE455))),AE455,
   IF(AND(M455&lt;&gt;"",ISNUMBER(M455),M455&gt;0,NOT(ISNA(M455))),VLOOKUP(M455,'ESO dumped WayshrineInfo'!$K$3:$L$9999,2,FALSE),"")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5" t="s">
        <v>2672</v>
      </c>
      <c r="BA455" s="85"/>
      <c r="BB455" s="85"/>
      <c r="BC455" s="21" t="str">
        <f t="shared" si="47"/>
        <v>[517] = {wayshrines={433,433,433,}, dlcId=DLC_STONETHORN</v>
      </c>
      <c r="BD455" s="21" t="str">
        <f t="shared" si="46"/>
        <v>, zoneIds={1197,1161,1161}, veteran=false</v>
      </c>
      <c r="BE455" s="21" t="str">
        <f t="shared" si="49"/>
        <v>, setType=LIBSETS_SETTYPE_DUNGEON</v>
      </c>
      <c r="BF455" s="21" t="str">
        <f t="shared" si="45"/>
        <v>, dropMechanic={LIBSETS_DROP_MECHANIC_GROUP_DUNGEON_BOSS,LIBSETS_DROP_MECHANIC_GROUP_DUNGEON_BOSS}</v>
      </c>
      <c r="BG455" s="21" t="str">
        <f t="shared" si="50"/>
        <v>}, --Kraglen\'s Howl / Kraglens Heulen   [Stone Garden, Blackreach: Greymoor Caverns, Blackreach: Greymoor Caverns]</v>
      </c>
    </row>
    <row r="456" spans="1:59" x14ac:dyDescent="0.25">
      <c r="A456" s="5">
        <v>518</v>
      </c>
      <c r="B456" t="s">
        <v>2170</v>
      </c>
      <c r="C456" t="s">
        <v>2781</v>
      </c>
      <c r="D456" s="3">
        <f t="shared" si="48"/>
        <v>518</v>
      </c>
      <c r="G456" s="3" t="s">
        <v>1478</v>
      </c>
      <c r="I456" t="s">
        <v>91</v>
      </c>
      <c r="J456" t="s">
        <v>91</v>
      </c>
      <c r="K456">
        <v>433</v>
      </c>
      <c r="L456">
        <v>433</v>
      </c>
      <c r="M456">
        <v>433</v>
      </c>
      <c r="O456" s="65" t="s">
        <v>1816</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WayshrineInfo'!$K$3:$N$9999,4,FALSE),"")))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constants'!$B$4:$C$1003,2,FALSE),"")</f>
        <v>Stonethorn</v>
      </c>
      <c r="V456" s="33" t="s">
        <v>3369</v>
      </c>
      <c r="Y456" s="65"/>
      <c r="Z456" s="3">
        <f>IF(AND(G456&lt;&gt;"LIBSETS_SETTYPE_BATTLEGROUND",G456&lt;&gt;"LIBSETS_SETTYPE_SPECIAL"),
IF(AND(Y456&lt;&gt;"",ISNUMBER(Y456),NOT(ISNA(Y456))),Y456,
   IF(AND(L456&lt;&gt;"",ISNUMBER(L456),L456&gt;0,NOT(ISNA(L456))),VLOOKUP(L456,'ESO dumped WayshrineInfo'!$K$3:$L$9999,2,FALSE),"")
),"")</f>
        <v>1161</v>
      </c>
      <c r="AA456" t="str">
        <f>IF(AND(Z456&lt;&gt;"",ISNUMBER(Z456),NOT(ISNA(Z456))),VLOOKUP(Z456,'ESO zone constants'!$A$3:$D$9999,4,FALSE),"")</f>
        <v>Blackreach: Greymoor Caverns</v>
      </c>
      <c r="AB456" s="33" t="s">
        <v>3369</v>
      </c>
      <c r="AC456" s="43"/>
      <c r="AD456" s="43"/>
      <c r="AE456" s="43"/>
      <c r="AF456" s="3">
        <f>IF(AND(G456&lt;&gt;"LIBSETS_SETTYPE_BATTLEGROUND",G456&lt;&gt;"LIBSETS_SETTYPE_SPECIAL"),
IF(AND(AE456&lt;&gt;"",ISNUMBER(AE456),NOT(ISNA(AE456))),AE456,
   IF(AND(M456&lt;&gt;"",ISNUMBER(M456),M456&gt;0,NOT(ISNA(M456))),VLOOKUP(M456,'ESO dumped WayshrineInfo'!$K$3:$L$9999,2,FALSE),"")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5" t="s">
        <v>2672</v>
      </c>
      <c r="BA456" s="85"/>
      <c r="BB456" s="85"/>
      <c r="BC456" s="21" t="str">
        <f t="shared" si="47"/>
        <v>[518] = {wayshrines={433,433,433,}, dlcId=DLC_STONETHORN</v>
      </c>
      <c r="BD456" s="21" t="str">
        <f t="shared" si="46"/>
        <v>, zoneIds={1197,1161,1161}, veteran=false</v>
      </c>
      <c r="BE456" s="21" t="str">
        <f t="shared" si="49"/>
        <v>, setType=LIBSETS_SETTYPE_DUNGEON</v>
      </c>
      <c r="BF456" s="21" t="str">
        <f t="shared" si="45"/>
        <v>, dropMechanic={LIBSETS_DROP_MECHANIC_GROUP_DUNGEON_BOSS,LIBSETS_DROP_MECHANIC_GROUP_DUNGEON_BOSS}</v>
      </c>
      <c r="BG456" s="21" t="str">
        <f t="shared" si="50"/>
        <v>}, --Arkasis\'s Genius / Arkasis' Genie   [Stone Garden, Blackreach: Greymoor Caverns, Blackreach: Greymoor Caverns]</v>
      </c>
    </row>
    <row r="457" spans="1:59" x14ac:dyDescent="0.25">
      <c r="A457" s="5">
        <v>519</v>
      </c>
      <c r="B457" t="s">
        <v>1771</v>
      </c>
      <c r="C457" t="s">
        <v>1772</v>
      </c>
      <c r="D457" s="3">
        <f t="shared" si="48"/>
        <v>519</v>
      </c>
      <c r="G457" s="8" t="s">
        <v>1688</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WayshrineInfo'!$K$3:$N$9999,4,FALSE),"")))</f>
        <v>Western Skyrim</v>
      </c>
      <c r="S457" s="65" t="s">
        <v>1615</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constants'!$B$4:$C$1003,2,FALSE),"")</f>
        <v>Greymoor</v>
      </c>
      <c r="V457" s="33" t="s">
        <v>1563</v>
      </c>
      <c r="Y457" s="65"/>
      <c r="Z457" s="3">
        <f>IF(AND(G457&lt;&gt;"LIBSETS_SETTYPE_BATTLEGROUND",G457&lt;&gt;"LIBSETS_SETTYPE_SPECIAL"),
IF(AND(Y457&lt;&gt;"",ISNUMBER(Y457),NOT(ISNA(Y457))),Y457,
   IF(AND(L457&lt;&gt;"",ISNUMBER(L457),L457&gt;0,NOT(ISNA(L457))),VLOOKUP(L457,'ESO dumped WayshrineInfo'!$K$3:$L$9999,2,FALSE),"")
),"")</f>
        <v>280</v>
      </c>
      <c r="AA457" t="str">
        <f>IF(AND(Z457&lt;&gt;"",ISNUMBER(Z457),NOT(ISNA(Z457))),VLOOKUP(Z457,'ESO zone constants'!$A$3:$D$9999,4,FALSE),"")</f>
        <v>Bleakrock Isle</v>
      </c>
      <c r="AB457" s="33" t="s">
        <v>3352</v>
      </c>
      <c r="AC457" s="43" t="s">
        <v>3288</v>
      </c>
      <c r="AD457" s="43" t="s">
        <v>3287</v>
      </c>
      <c r="AE457" s="43"/>
      <c r="AF457" s="3">
        <f>IF(AND(G457&lt;&gt;"LIBSETS_SETTYPE_BATTLEGROUND",G457&lt;&gt;"LIBSETS_SETTYPE_SPECIAL"),
IF(AND(AE457&lt;&gt;"",ISNUMBER(AE457),NOT(ISNA(AE457))),AE457,
   IF(AND(M457&lt;&gt;"",ISNUMBER(M457),M457&gt;0,NOT(ISNA(M457))),VLOOKUP(M457,'ESO dumped WayshrineInfo'!$K$3:$L$9999,2,FALSE),"")
),"")</f>
        <v>103</v>
      </c>
      <c r="AG457" t="str">
        <f>IF(AND(AF457&lt;&gt;"",ISNUMBER(AF457),NOT(ISNA(AF457))),VLOOKUP(AF457,'ESO zone constants'!$A$3:$D$9999,4,FALSE),"")</f>
        <v>The Rift</v>
      </c>
      <c r="AH457" s="44" t="s">
        <v>1562</v>
      </c>
      <c r="AI457" s="43"/>
      <c r="AJ457" s="43"/>
      <c r="AK457" s="3">
        <f>IF(AND(G457&lt;&gt;"LIBSETS_SETTYPE_BATTLEGROUND",G457&lt;&gt;"LIBSETS_SETTYPE_SPECIAL"),IF(AL457&lt;&gt;"",VLOOKUP(AL457,'ESO zone constants'!$D$3:$H$4953,5,FALSE),""),"")</f>
        <v>449</v>
      </c>
      <c r="AL457" t="s">
        <v>48</v>
      </c>
      <c r="AM457" s="44" t="s">
        <v>1545</v>
      </c>
      <c r="AN457" s="43" t="s">
        <v>1552</v>
      </c>
      <c r="AO457" s="43" t="s">
        <v>1627</v>
      </c>
      <c r="AP457" s="3">
        <f>IF(AND(G457&lt;&gt;"LIBSETS_SETTYPE_BATTLEGROUND",G457&lt;&gt;"LIBSETS_SETTYPE_SPECIAL"),IF(AQ457&lt;&gt;"",VLOOKUP(AQ457,'ESO zone constants'!$D$3:$H$4953,5,FALSE),""),"")</f>
        <v>181</v>
      </c>
      <c r="AQ457" t="s">
        <v>125</v>
      </c>
      <c r="AR457" s="44" t="s">
        <v>1561</v>
      </c>
      <c r="AS457" s="43" t="s">
        <v>384</v>
      </c>
      <c r="AT457" s="43" t="s">
        <v>384</v>
      </c>
      <c r="AU457" s="3" t="str">
        <f>IF(AND(G457&lt;&gt;"LIBSETS_SETTYPE_BATTLEGROUND",G457&lt;&gt;"LIBSETS_SETTYPE_SPECIAL"),IF(AV457&lt;&gt;"",VLOOKUP(AV457,'ESO zone constants'!$D$3:$H$4953,5,FALSE),""),"")</f>
        <v/>
      </c>
      <c r="AW457" s="44"/>
      <c r="AX457" s="43"/>
      <c r="AY457" s="43"/>
      <c r="AZ457" s="85" t="s">
        <v>2672</v>
      </c>
      <c r="BA457" s="37" t="s">
        <v>3260</v>
      </c>
      <c r="BB457" s="37" t="s">
        <v>3260</v>
      </c>
      <c r="BC457" s="21" t="str">
        <f t="shared" si="47"/>
        <v>[519] = {wayshrines={416,172,109,}, dlcId=DLC_GREYMOOR</v>
      </c>
      <c r="BD457" s="21" t="str">
        <f t="shared" si="46"/>
        <v>, zoneIds={1160,280,103,449,181}, veteran=false</v>
      </c>
      <c r="BE457" s="21" t="str">
        <f t="shared" si="49"/>
        <v>, setType=LIBSETS_SETTYPE_MYTHIC</v>
      </c>
      <c r="BF457" s="21" t="str">
        <f t="shared" si="45"/>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50"/>
        <v>, addTooltip={['en']='https://en.uesp.net/wiki/Online:Snow_Treaders',},}, --Snow Treaders / Schneetreter   [Western Skyrim, Bleakrock Isle, The Rift, Direfrost Keep, Cyrodiil]</v>
      </c>
    </row>
    <row r="458" spans="1:59" x14ac:dyDescent="0.25">
      <c r="A458" s="5">
        <v>520</v>
      </c>
      <c r="B458" t="s">
        <v>1773</v>
      </c>
      <c r="C458" t="s">
        <v>2665</v>
      </c>
      <c r="D458" s="3">
        <f t="shared" si="48"/>
        <v>520</v>
      </c>
      <c r="G458" s="8" t="s">
        <v>1688</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WayshrineInfo'!$K$3:$N$9999,4,FALSE),"")))</f>
        <v>Wrothgar</v>
      </c>
      <c r="S458" s="65" t="s">
        <v>1615</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constants'!$B$4:$C$1003,2,FALSE),"")</f>
        <v>Greymoor</v>
      </c>
      <c r="V458" s="33" t="s">
        <v>1563</v>
      </c>
      <c r="Y458" s="65"/>
      <c r="Z458" s="3">
        <f>IF(AND(G458&lt;&gt;"LIBSETS_SETTYPE_BATTLEGROUND",G458&lt;&gt;"LIBSETS_SETTYPE_SPECIAL"),
IF(AND(Y458&lt;&gt;"",ISNUMBER(Y458),NOT(ISNA(Y458))),Y458,
   IF(AND(L458&lt;&gt;"",ISNUMBER(L458),L458&gt;0,NOT(ISNA(L458))),VLOOKUP(L458,'ESO dumped WayshrineInfo'!$K$3:$L$9999,2,FALSE),"")
),"")</f>
        <v>382</v>
      </c>
      <c r="AA458" t="str">
        <f>IF(AND(Z458&lt;&gt;"",ISNUMBER(Z458),NOT(ISNA(Z458))),VLOOKUP(Z458,'ESO zone constants'!$A$3:$D$9999,4,FALSE),"")</f>
        <v>Reaper's March</v>
      </c>
      <c r="AB458" s="33" t="s">
        <v>1562</v>
      </c>
      <c r="AC458" s="43"/>
      <c r="AD458" s="43"/>
      <c r="AE458" s="43"/>
      <c r="AF458" s="3">
        <f>IF(AND(G458&lt;&gt;"LIBSETS_SETTYPE_BATTLEGROUND",G458&lt;&gt;"LIBSETS_SETTYPE_SPECIAL"),
IF(AND(AE458&lt;&gt;"",ISNUMBER(AE458),NOT(ISNA(AE458))),AE458,
   IF(AND(M458&lt;&gt;"",ISNUMBER(M458),M458&gt;0,NOT(ISNA(M458))),VLOOKUP(M458,'ESO dumped WayshrineInfo'!$K$3:$L$9999,2,FALSE),"")
),"")</f>
        <v>19</v>
      </c>
      <c r="AG458" t="str">
        <f>IF(AND(AF458&lt;&gt;"",ISNUMBER(AF458),NOT(ISNA(AF458))),VLOOKUP(AF458,'ESO zone constants'!$A$3:$D$9999,4,FALSE),"")</f>
        <v>Stormhaven</v>
      </c>
      <c r="AH458" s="44" t="s">
        <v>1563</v>
      </c>
      <c r="AI458" s="43"/>
      <c r="AJ458" s="43"/>
      <c r="AK458" s="3">
        <f>IF(AND(G458&lt;&gt;"LIBSETS_SETTYPE_BATTLEGROUND",G458&lt;&gt;"LIBSETS_SETTYPE_SPECIAL"),IF(AL458&lt;&gt;"",VLOOKUP(AL458,'ESO zone constants'!$D$3:$H$4953,5,FALSE),""),"")</f>
        <v>584</v>
      </c>
      <c r="AL458" t="s">
        <v>39</v>
      </c>
      <c r="AM458" s="3" t="s">
        <v>3352</v>
      </c>
      <c r="AN458" s="43" t="s">
        <v>3280</v>
      </c>
      <c r="AO458" s="43" t="s">
        <v>3281</v>
      </c>
      <c r="AP458" s="3">
        <f>IF(AND(G458&lt;&gt;"LIBSETS_SETTYPE_BATTLEGROUND",G458&lt;&gt;"LIBSETS_SETTYPE_SPECIAL"),IF(AQ458&lt;&gt;"",VLOOKUP(AQ458,'ESO zone constants'!$D$3:$H$4953,5,FALSE),""),"")</f>
        <v>535</v>
      </c>
      <c r="AQ458" t="s">
        <v>386</v>
      </c>
      <c r="AR458" s="44" t="s">
        <v>3352</v>
      </c>
      <c r="AS458" s="43" t="s">
        <v>3310</v>
      </c>
      <c r="AT458" s="43" t="s">
        <v>3287</v>
      </c>
      <c r="AU458" s="3" t="str">
        <f>IF(AND(G458&lt;&gt;"LIBSETS_SETTYPE_BATTLEGROUND",G458&lt;&gt;"LIBSETS_SETTYPE_SPECIAL"),IF(AV458&lt;&gt;"",VLOOKUP(AV458,'ESO zone constants'!$D$3:$H$4953,5,FALSE),""),"")</f>
        <v/>
      </c>
      <c r="AW458" s="44"/>
      <c r="AX458" s="43"/>
      <c r="AY458" s="43"/>
      <c r="AZ458" s="85" t="s">
        <v>2672</v>
      </c>
      <c r="BA458" s="37" t="s">
        <v>3254</v>
      </c>
      <c r="BB458" s="37" t="s">
        <v>3254</v>
      </c>
      <c r="BC458" s="21" t="str">
        <f t="shared" si="47"/>
        <v>[520] = {wayshrines={241,144,17,}, dlcId=DLC_GREYMOOR</v>
      </c>
      <c r="BD458" s="21" t="str">
        <f t="shared" si="46"/>
        <v>, zoneIds={684,382,19,584,535}, veteran=false</v>
      </c>
      <c r="BE458" s="21" t="str">
        <f t="shared" si="49"/>
        <v>, setType=LIBSETS_SETTYPE_MYTHIC</v>
      </c>
      <c r="BF458" s="21" t="str">
        <f t="shared" si="45"/>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50"/>
        <v>, addTooltip={['en']='https://en.uesp.net/wiki/Online:Malacath%27s_Band_of_Brutality',},}, --Malacath\'s Band of Brutality / Malacaths Band der Brutalität   [Wrothgar, Reaper's March, Stormhaven, Imperial City, Betnikh]</v>
      </c>
    </row>
    <row r="459" spans="1:59" x14ac:dyDescent="0.25">
      <c r="A459" s="5">
        <v>521</v>
      </c>
      <c r="B459" t="s">
        <v>1774</v>
      </c>
      <c r="C459" t="s">
        <v>2666</v>
      </c>
      <c r="D459" s="3">
        <f t="shared" si="48"/>
        <v>521</v>
      </c>
      <c r="E459" s="42"/>
      <c r="G459" s="8" t="s">
        <v>1688</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WayshrineInfo'!$K$3:$N$9999,4,FALSE),"")))</f>
        <v>Shadowfen</v>
      </c>
      <c r="S459" s="65" t="s">
        <v>1615</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constants'!$B$4:$C$1003,2,FALSE),"")</f>
        <v>Greymoor</v>
      </c>
      <c r="V459" s="33" t="s">
        <v>1563</v>
      </c>
      <c r="Y459" s="65"/>
      <c r="Z459" s="3">
        <f>IF(AND(G459&lt;&gt;"LIBSETS_SETTYPE_BATTLEGROUND",G459&lt;&gt;"LIBSETS_SETTYPE_SPECIAL"),
IF(AND(Y459&lt;&gt;"",ISNUMBER(Y459),NOT(ISNA(Y459))),Y459,
   IF(AND(L459&lt;&gt;"",ISNUMBER(L459),L459&gt;0,NOT(ISNA(L459))),VLOOKUP(L459,'ESO dumped WayshrineInfo'!$K$3:$L$9999,2,FALSE),"")
),"")</f>
        <v>347</v>
      </c>
      <c r="AA459" t="str">
        <f>IF(AND(Z459&lt;&gt;"",ISNUMBER(Z459),NOT(ISNA(Z459))),VLOOKUP(Z459,'ESO zone constants'!$A$3:$D$9999,4,FALSE),"")</f>
        <v>Coldharbour</v>
      </c>
      <c r="AB459" s="33" t="s">
        <v>1563</v>
      </c>
      <c r="AC459" s="43"/>
      <c r="AD459" s="43"/>
      <c r="AE459" s="43"/>
      <c r="AF459" s="3">
        <f>IF(AND(G459&lt;&gt;"LIBSETS_SETTYPE_BATTLEGROUND",G459&lt;&gt;"LIBSETS_SETTYPE_SPECIAL"),
IF(AND(AE459&lt;&gt;"",ISNUMBER(AE459),NOT(ISNA(AE459))),AE459,
   IF(AND(M459&lt;&gt;"",ISNUMBER(M459),M459&gt;0,NOT(ISNA(M459))),VLOOKUP(M459,'ESO dumped WayshrineInfo'!$K$3:$L$9999,2,FALSE),"")
),"")</f>
        <v>20</v>
      </c>
      <c r="AG459" t="str">
        <f>IF(AND(AF459&lt;&gt;"",ISNUMBER(AF459),NOT(ISNA(AF459))),VLOOKUP(AF459,'ESO zone constants'!$A$3:$D$9999,4,FALSE),"")</f>
        <v>Rivenspire</v>
      </c>
      <c r="AH459" s="44" t="s">
        <v>1545</v>
      </c>
      <c r="AI459" s="43" t="s">
        <v>3285</v>
      </c>
      <c r="AJ459" s="43" t="s">
        <v>3285</v>
      </c>
      <c r="AK459" s="3">
        <f>IF(AND(G459&lt;&gt;"LIBSETS_SETTYPE_BATTLEGROUND",G459&lt;&gt;"LIBSETS_SETTYPE_SPECIAL"),IF(AL459&lt;&gt;"",VLOOKUP(AL459,'ESO zone constants'!$D$3:$H$4953,5,FALSE),""),"")</f>
        <v>144</v>
      </c>
      <c r="AL459" t="s">
        <v>66</v>
      </c>
      <c r="AM459" s="44" t="s">
        <v>1545</v>
      </c>
      <c r="AN459" s="43" t="s">
        <v>1548</v>
      </c>
      <c r="AO459" s="43" t="s">
        <v>3282</v>
      </c>
      <c r="AP459" s="3">
        <f>IF(AND(G459&lt;&gt;"LIBSETS_SETTYPE_BATTLEGROUND",G459&lt;&gt;"LIBSETS_SETTYPE_SPECIAL"),IF(AQ459&lt;&gt;"",VLOOKUP(AQ459,'ESO zone constants'!$D$3:$H$4953,5,FALSE),""),"")</f>
        <v>643</v>
      </c>
      <c r="AQ459" t="s">
        <v>448</v>
      </c>
      <c r="AR459" s="44" t="s">
        <v>3352</v>
      </c>
      <c r="AS459" s="43" t="s">
        <v>3283</v>
      </c>
      <c r="AT459" s="43" t="s">
        <v>3284</v>
      </c>
      <c r="AU459" s="3" t="str">
        <f>IF(AND(G459&lt;&gt;"LIBSETS_SETTYPE_BATTLEGROUND",G459&lt;&gt;"LIBSETS_SETTYPE_SPECIAL"),IF(AV459&lt;&gt;"",VLOOKUP(AV459,'ESO zone constants'!$D$3:$H$4953,5,FALSE),""),"")</f>
        <v/>
      </c>
      <c r="AW459" s="44"/>
      <c r="AX459" s="43"/>
      <c r="AY459" s="43"/>
      <c r="AZ459" s="85" t="s">
        <v>2672</v>
      </c>
      <c r="BA459" s="37" t="s">
        <v>3250</v>
      </c>
      <c r="BB459" s="37" t="s">
        <v>3250</v>
      </c>
      <c r="BC459" s="21" t="str">
        <f t="shared" si="47"/>
        <v>[521] = {wayshrines={48,133,190,}, dlcId=DLC_GREYMOOR</v>
      </c>
      <c r="BD459" s="21" t="str">
        <f t="shared" si="46"/>
        <v>, zoneIds={117,347,20,144,643}, veteran=false</v>
      </c>
      <c r="BE459" s="21" t="str">
        <f t="shared" si="49"/>
        <v>, setType=LIBSETS_SETTYPE_MYTHIC</v>
      </c>
      <c r="BF459" s="21" t="str">
        <f t="shared" si="45"/>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50"/>
        <v>, addTooltip={['en']='https://en.uesp.net/wiki/Online:Bloodlord%27s_Embrace',},}, --Bloodlord\'s Embrace / Umarmung des Blutfürsten   [Shadowfen, Coldharbour, Rivenspire, Spindleclutch I, Imperial Sewers]</v>
      </c>
    </row>
    <row r="460" spans="1:59" x14ac:dyDescent="0.25">
      <c r="A460" s="5">
        <v>522</v>
      </c>
      <c r="B460" t="s">
        <v>1775</v>
      </c>
      <c r="C460" t="s">
        <v>1776</v>
      </c>
      <c r="D460" s="3">
        <f t="shared" si="48"/>
        <v>522</v>
      </c>
      <c r="E460" s="42"/>
      <c r="G460" s="8" t="s">
        <v>1473</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WayshrineInfo'!$K$3:$N$9999,4,FALSE),"")))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constants'!$B$4:$C$1003,2,FALSE),"")</f>
        <v>Orsinium</v>
      </c>
      <c r="V460" s="33" t="s">
        <v>1557</v>
      </c>
      <c r="Y460" s="65"/>
      <c r="Z460" s="3">
        <f>IF(AND(G460&lt;&gt;"LIBSETS_SETTYPE_BATTLEGROUND",G460&lt;&gt;"LIBSETS_SETTYPE_SPECIAL"),
IF(AND(Y460&lt;&gt;"",ISNUMBER(Y460),NOT(ISNA(Y460))),Y460,
   IF(AND(L460&lt;&gt;"",ISNUMBER(L460),L460&gt;0,NOT(ISNA(L460))),VLOOKUP(L460,'ESO dumped WayshrineInfo'!$K$3:$L$9999,2,FALSE),"")
),"")</f>
        <v>684</v>
      </c>
      <c r="AA460" t="str">
        <f>IF(AND(Z460&lt;&gt;"",ISNUMBER(Z460),NOT(ISNA(Z460))),VLOOKUP(Z460,'ESO zone constants'!$A$3:$D$9999,4,FALSE),"")</f>
        <v>Wrothgar</v>
      </c>
      <c r="AB460" s="33" t="s">
        <v>1557</v>
      </c>
      <c r="AC460" s="43" t="str">
        <f>IF(AB460&lt;&gt;"",IF(AB460&lt;&gt;"LIBSETS_DROP_MECHANIC_MONSTER_NAME",VLOOKUP(AB460,'LibSets constants'!$I$4:$L$1003,3,FALSE),""),"")</f>
        <v>Arena stage chest</v>
      </c>
      <c r="AD460" s="43" t="str">
        <f>IF(AB460&lt;&gt;"",IF(AB460&lt;&gt;"LIBSETS_DROP_MECHANIC_MONSTER_NAME",VLOOKUP(AB460,'LibSets constants'!$I$4:$L$1003,4,FALSE),""),"")</f>
        <v>Arena-Phasen Schatztruhe</v>
      </c>
      <c r="AE460" s="43"/>
      <c r="AF460" s="3">
        <f>IF(AND(G460&lt;&gt;"LIBSETS_SETTYPE_BATTLEGROUND",G460&lt;&gt;"LIBSETS_SETTYPE_SPECIAL"),
IF(AND(AE460&lt;&gt;"",ISNUMBER(AE460),NOT(ISNA(AE460))),AE460,
   IF(AND(M460&lt;&gt;"",ISNUMBER(M460),M460&gt;0,NOT(ISNA(M460))),VLOOKUP(M460,'ESO dumped WayshrineInfo'!$K$3:$L$9999,2,FALSE),"")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5" t="s">
        <v>2672</v>
      </c>
      <c r="BA460" s="85"/>
      <c r="BB460" s="85"/>
      <c r="BC460" s="21" t="str">
        <f t="shared" si="47"/>
        <v>[522] = {wayshrines={249,249,249,}, dlcId=DLC_ORSINIUM</v>
      </c>
      <c r="BD460" s="21" t="str">
        <f t="shared" si="46"/>
        <v>, zoneIds={677,684,684}, veteran=true</v>
      </c>
      <c r="BE460" s="21" t="str">
        <f t="shared" si="49"/>
        <v>, setType=LIBSETS_SETTYPE_ARENA</v>
      </c>
      <c r="BF460" s="21" t="str">
        <f t="shared" si="45"/>
        <v>, dropMechanic={LIBSETS_DROP_MECHANIC_ARENA_STAGE_CHEST,LIBSETS_DROP_MECHANIC_ARENA_STAGE_CHEST}, dropMechanicDropLocationNames={['en']={'','Arena stage chest','','','','',},['de']={'','Arena-Phasen Schatztruhe','','','','',},}</v>
      </c>
      <c r="BG460" s="21" t="str">
        <f t="shared" si="50"/>
        <v>}, --Perfected Merciless Charge / Perfektionierter gnadenloser Ansturm   [Maelstrom Arena, Wrothgar, Wrothgar]</v>
      </c>
    </row>
    <row r="461" spans="1:59" x14ac:dyDescent="0.25">
      <c r="A461" s="5">
        <v>523</v>
      </c>
      <c r="B461" t="s">
        <v>1777</v>
      </c>
      <c r="C461" t="s">
        <v>1778</v>
      </c>
      <c r="D461" s="3">
        <f t="shared" si="48"/>
        <v>523</v>
      </c>
      <c r="E461" s="42"/>
      <c r="G461" s="8" t="s">
        <v>1473</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WayshrineInfo'!$K$3:$N$9999,4,FALSE),"")))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constants'!$B$4:$C$1003,2,FALSE),"")</f>
        <v>Orsinium</v>
      </c>
      <c r="V461" s="33" t="s">
        <v>1557</v>
      </c>
      <c r="Y461" s="65"/>
      <c r="Z461" s="3">
        <f>IF(AND(G461&lt;&gt;"LIBSETS_SETTYPE_BATTLEGROUND",G461&lt;&gt;"LIBSETS_SETTYPE_SPECIAL"),
IF(AND(Y461&lt;&gt;"",ISNUMBER(Y461),NOT(ISNA(Y461))),Y461,
   IF(AND(L461&lt;&gt;"",ISNUMBER(L461),L461&gt;0,NOT(ISNA(L461))),VLOOKUP(L461,'ESO dumped WayshrineInfo'!$K$3:$L$9999,2,FALSE),"")
),"")</f>
        <v>684</v>
      </c>
      <c r="AA461" t="str">
        <f>IF(AND(Z461&lt;&gt;"",ISNUMBER(Z461),NOT(ISNA(Z461))),VLOOKUP(Z461,'ESO zone constants'!$A$3:$D$9999,4,FALSE),"")</f>
        <v>Wrothgar</v>
      </c>
      <c r="AB461" s="33" t="s">
        <v>1557</v>
      </c>
      <c r="AC461" s="43" t="str">
        <f>IF(AB461&lt;&gt;"",IF(AB461&lt;&gt;"LIBSETS_DROP_MECHANIC_MONSTER_NAME",VLOOKUP(AB461,'LibSets constants'!$I$4:$L$1003,3,FALSE),""),"")</f>
        <v>Arena stage chest</v>
      </c>
      <c r="AD461" s="43" t="str">
        <f>IF(AB461&lt;&gt;"",IF(AB461&lt;&gt;"LIBSETS_DROP_MECHANIC_MONSTER_NAME",VLOOKUP(AB461,'LibSets constants'!$I$4:$L$1003,4,FALSE),""),"")</f>
        <v>Arena-Phasen Schatztruhe</v>
      </c>
      <c r="AE461" s="43"/>
      <c r="AF461" s="3">
        <f>IF(AND(G461&lt;&gt;"LIBSETS_SETTYPE_BATTLEGROUND",G461&lt;&gt;"LIBSETS_SETTYPE_SPECIAL"),
IF(AND(AE461&lt;&gt;"",ISNUMBER(AE461),NOT(ISNA(AE461))),AE461,
   IF(AND(M461&lt;&gt;"",ISNUMBER(M461),M461&gt;0,NOT(ISNA(M461))),VLOOKUP(M461,'ESO dumped WayshrineInfo'!$K$3:$L$9999,2,FALSE),"")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5" t="s">
        <v>2672</v>
      </c>
      <c r="BA461" s="85"/>
      <c r="BB461" s="85"/>
      <c r="BC461" s="21" t="str">
        <f t="shared" si="47"/>
        <v>[523] = {wayshrines={249,249,249,}, dlcId=DLC_ORSINIUM</v>
      </c>
      <c r="BD461" s="21" t="str">
        <f t="shared" si="46"/>
        <v>, zoneIds={677,684,684}, veteran=true</v>
      </c>
      <c r="BE461" s="21" t="str">
        <f t="shared" si="49"/>
        <v>, setType=LIBSETS_SETTYPE_ARENA</v>
      </c>
      <c r="BF461" s="21" t="str">
        <f t="shared" si="45"/>
        <v>, dropMechanic={LIBSETS_DROP_MECHANIC_ARENA_STAGE_CHEST,LIBSETS_DROP_MECHANIC_ARENA_STAGE_CHEST}, dropMechanicDropLocationNames={['en']={'','Arena stage chest','','','','',},['de']={'','Arena-Phasen Schatztruhe','','','','',},}</v>
      </c>
      <c r="BG461" s="21" t="str">
        <f t="shared" si="50"/>
        <v>}, --Perfected Rampaging Slash / Perfektionierter tobender Schnitt   [Maelstrom Arena, Wrothgar, Wrothgar]</v>
      </c>
    </row>
    <row r="462" spans="1:59" x14ac:dyDescent="0.25">
      <c r="A462" s="5">
        <v>524</v>
      </c>
      <c r="B462" t="s">
        <v>1780</v>
      </c>
      <c r="C462" t="s">
        <v>1779</v>
      </c>
      <c r="D462" s="3">
        <f t="shared" si="48"/>
        <v>524</v>
      </c>
      <c r="E462" s="42"/>
      <c r="G462" s="8" t="s">
        <v>1473</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WayshrineInfo'!$K$3:$N$9999,4,FALSE),"")))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constants'!$B$4:$C$1003,2,FALSE),"")</f>
        <v>Orsinium</v>
      </c>
      <c r="V462" s="33" t="s">
        <v>1557</v>
      </c>
      <c r="Y462" s="65"/>
      <c r="Z462" s="3">
        <f>IF(AND(G462&lt;&gt;"LIBSETS_SETTYPE_BATTLEGROUND",G462&lt;&gt;"LIBSETS_SETTYPE_SPECIAL"),
IF(AND(Y462&lt;&gt;"",ISNUMBER(Y462),NOT(ISNA(Y462))),Y462,
   IF(AND(L462&lt;&gt;"",ISNUMBER(L462),L462&gt;0,NOT(ISNA(L462))),VLOOKUP(L462,'ESO dumped WayshrineInfo'!$K$3:$L$9999,2,FALSE),"")
),"")</f>
        <v>684</v>
      </c>
      <c r="AA462" t="str">
        <f>IF(AND(Z462&lt;&gt;"",ISNUMBER(Z462),NOT(ISNA(Z462))),VLOOKUP(Z462,'ESO zone constants'!$A$3:$D$9999,4,FALSE),"")</f>
        <v>Wrothgar</v>
      </c>
      <c r="AB462" s="33" t="s">
        <v>1557</v>
      </c>
      <c r="AC462" s="43" t="str">
        <f>IF(AB462&lt;&gt;"",IF(AB462&lt;&gt;"LIBSETS_DROP_MECHANIC_MONSTER_NAME",VLOOKUP(AB462,'LibSets constants'!$I$4:$L$1003,3,FALSE),""),"")</f>
        <v>Arena stage chest</v>
      </c>
      <c r="AD462" s="43" t="str">
        <f>IF(AB462&lt;&gt;"",IF(AB462&lt;&gt;"LIBSETS_DROP_MECHANIC_MONSTER_NAME",VLOOKUP(AB462,'LibSets constants'!$I$4:$L$1003,4,FALSE),""),"")</f>
        <v>Arena-Phasen Schatztruhe</v>
      </c>
      <c r="AE462" s="43"/>
      <c r="AF462" s="3">
        <f>IF(AND(G462&lt;&gt;"LIBSETS_SETTYPE_BATTLEGROUND",G462&lt;&gt;"LIBSETS_SETTYPE_SPECIAL"),
IF(AND(AE462&lt;&gt;"",ISNUMBER(AE462),NOT(ISNA(AE462))),AE462,
   IF(AND(M462&lt;&gt;"",ISNUMBER(M462),M462&gt;0,NOT(ISNA(M462))),VLOOKUP(M462,'ESO dumped WayshrineInfo'!$K$3:$L$9999,2,FALSE),"")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5" t="s">
        <v>2672</v>
      </c>
      <c r="BA462" s="85"/>
      <c r="BB462" s="85"/>
      <c r="BC462" s="21" t="str">
        <f t="shared" si="47"/>
        <v>[524] = {wayshrines={249,249,249,}, dlcId=DLC_ORSINIUM</v>
      </c>
      <c r="BD462" s="21" t="str">
        <f t="shared" si="46"/>
        <v>, zoneIds={677,684,684}, veteran=true</v>
      </c>
      <c r="BE462" s="21" t="str">
        <f t="shared" si="49"/>
        <v>, setType=LIBSETS_SETTYPE_ARENA</v>
      </c>
      <c r="BF462" s="21" t="str">
        <f t="shared" si="45"/>
        <v>, dropMechanic={LIBSETS_DROP_MECHANIC_ARENA_STAGE_CHEST,LIBSETS_DROP_MECHANIC_ARENA_STAGE_CHEST}, dropMechanicDropLocationNames={['en']={'','Arena stage chest','','','','',},['de']={'','Arena-Phasen Schatztruhe','','','','',},}</v>
      </c>
      <c r="BG462" s="21" t="str">
        <f t="shared" si="50"/>
        <v>}, --Perfected Cruel Flurry / Perfektionierter grausamer Schlaghagel   [Maelstrom Arena, Wrothgar, Wrothgar]</v>
      </c>
    </row>
    <row r="463" spans="1:59" x14ac:dyDescent="0.25">
      <c r="A463" s="5">
        <v>525</v>
      </c>
      <c r="B463" t="s">
        <v>1782</v>
      </c>
      <c r="C463" t="s">
        <v>1781</v>
      </c>
      <c r="D463" s="3">
        <f t="shared" si="48"/>
        <v>525</v>
      </c>
      <c r="E463" s="42"/>
      <c r="G463" s="8" t="s">
        <v>1473</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WayshrineInfo'!$K$3:$N$9999,4,FALSE),"")))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constants'!$B$4:$C$1003,2,FALSE),"")</f>
        <v>Orsinium</v>
      </c>
      <c r="V463" s="33" t="s">
        <v>1557</v>
      </c>
      <c r="Y463" s="65"/>
      <c r="Z463" s="3">
        <f>IF(AND(G463&lt;&gt;"LIBSETS_SETTYPE_BATTLEGROUND",G463&lt;&gt;"LIBSETS_SETTYPE_SPECIAL"),
IF(AND(Y463&lt;&gt;"",ISNUMBER(Y463),NOT(ISNA(Y463))),Y463,
   IF(AND(L463&lt;&gt;"",ISNUMBER(L463),L463&gt;0,NOT(ISNA(L463))),VLOOKUP(L463,'ESO dumped WayshrineInfo'!$K$3:$L$9999,2,FALSE),"")
),"")</f>
        <v>684</v>
      </c>
      <c r="AA463" t="str">
        <f>IF(AND(Z463&lt;&gt;"",ISNUMBER(Z463),NOT(ISNA(Z463))),VLOOKUP(Z463,'ESO zone constants'!$A$3:$D$9999,4,FALSE),"")</f>
        <v>Wrothgar</v>
      </c>
      <c r="AB463" s="33" t="s">
        <v>1557</v>
      </c>
      <c r="AC463" s="43" t="str">
        <f>IF(AB463&lt;&gt;"",IF(AB463&lt;&gt;"LIBSETS_DROP_MECHANIC_MONSTER_NAME",VLOOKUP(AB463,'LibSets constants'!$I$4:$L$1003,3,FALSE),""),"")</f>
        <v>Arena stage chest</v>
      </c>
      <c r="AD463" s="43" t="str">
        <f>IF(AB463&lt;&gt;"",IF(AB463&lt;&gt;"LIBSETS_DROP_MECHANIC_MONSTER_NAME",VLOOKUP(AB463,'LibSets constants'!$I$4:$L$1003,4,FALSE),""),"")</f>
        <v>Arena-Phasen Schatztruhe</v>
      </c>
      <c r="AE463" s="43"/>
      <c r="AF463" s="3">
        <f>IF(AND(G463&lt;&gt;"LIBSETS_SETTYPE_BATTLEGROUND",G463&lt;&gt;"LIBSETS_SETTYPE_SPECIAL"),
IF(AND(AE463&lt;&gt;"",ISNUMBER(AE463),NOT(ISNA(AE463))),AE463,
   IF(AND(M463&lt;&gt;"",ISNUMBER(M463),M463&gt;0,NOT(ISNA(M463))),VLOOKUP(M463,'ESO dumped WayshrineInfo'!$K$3:$L$9999,2,FALSE),"")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5" t="s">
        <v>2672</v>
      </c>
      <c r="BA463" s="85"/>
      <c r="BB463" s="85"/>
      <c r="BC463" s="21" t="str">
        <f t="shared" si="47"/>
        <v>[525] = {wayshrines={249,249,249,}, dlcId=DLC_ORSINIUM</v>
      </c>
      <c r="BD463" s="21" t="str">
        <f t="shared" si="46"/>
        <v>, zoneIds={677,684,684}, veteran=true</v>
      </c>
      <c r="BE463" s="21" t="str">
        <f t="shared" si="49"/>
        <v>, setType=LIBSETS_SETTYPE_ARENA</v>
      </c>
      <c r="BF463" s="21" t="str">
        <f t="shared" si="45"/>
        <v>, dropMechanic={LIBSETS_DROP_MECHANIC_ARENA_STAGE_CHEST,LIBSETS_DROP_MECHANIC_ARENA_STAGE_CHEST}, dropMechanicDropLocationNames={['en']={'','Arena stage chest','','','','',},['de']={'','Arena-Phasen Schatztruhe','','','','',},}</v>
      </c>
      <c r="BG463" s="21" t="str">
        <f t="shared" si="50"/>
        <v>}, --Perfected Thunderous Volley / Perfektionierte donnernde Salve   [Maelstrom Arena, Wrothgar, Wrothgar]</v>
      </c>
    </row>
    <row r="464" spans="1:59" x14ac:dyDescent="0.25">
      <c r="A464" s="5">
        <v>526</v>
      </c>
      <c r="B464" t="s">
        <v>1784</v>
      </c>
      <c r="C464" t="s">
        <v>1783</v>
      </c>
      <c r="D464" s="3">
        <f t="shared" si="48"/>
        <v>526</v>
      </c>
      <c r="E464" s="42"/>
      <c r="G464" s="8" t="s">
        <v>1473</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WayshrineInfo'!$K$3:$N$9999,4,FALSE),"")))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constants'!$B$4:$C$1003,2,FALSE),"")</f>
        <v>Orsinium</v>
      </c>
      <c r="V464" s="33" t="s">
        <v>1557</v>
      </c>
      <c r="Y464" s="65"/>
      <c r="Z464" s="3">
        <f>IF(AND(G464&lt;&gt;"LIBSETS_SETTYPE_BATTLEGROUND",G464&lt;&gt;"LIBSETS_SETTYPE_SPECIAL"),
IF(AND(Y464&lt;&gt;"",ISNUMBER(Y464),NOT(ISNA(Y464))),Y464,
   IF(AND(L464&lt;&gt;"",ISNUMBER(L464),L464&gt;0,NOT(ISNA(L464))),VLOOKUP(L464,'ESO dumped WayshrineInfo'!$K$3:$L$9999,2,FALSE),"")
),"")</f>
        <v>684</v>
      </c>
      <c r="AA464" t="str">
        <f>IF(AND(Z464&lt;&gt;"",ISNUMBER(Z464),NOT(ISNA(Z464))),VLOOKUP(Z464,'ESO zone constants'!$A$3:$D$9999,4,FALSE),"")</f>
        <v>Wrothgar</v>
      </c>
      <c r="AB464" s="33" t="s">
        <v>1557</v>
      </c>
      <c r="AC464" s="43" t="str">
        <f>IF(AB464&lt;&gt;"",IF(AB464&lt;&gt;"LIBSETS_DROP_MECHANIC_MONSTER_NAME",VLOOKUP(AB464,'LibSets constants'!$I$4:$L$1003,3,FALSE),""),"")</f>
        <v>Arena stage chest</v>
      </c>
      <c r="AD464" s="43" t="str">
        <f>IF(AB464&lt;&gt;"",IF(AB464&lt;&gt;"LIBSETS_DROP_MECHANIC_MONSTER_NAME",VLOOKUP(AB464,'LibSets constants'!$I$4:$L$1003,4,FALSE),""),"")</f>
        <v>Arena-Phasen Schatztruhe</v>
      </c>
      <c r="AE464" s="43"/>
      <c r="AF464" s="3">
        <f>IF(AND(G464&lt;&gt;"LIBSETS_SETTYPE_BATTLEGROUND",G464&lt;&gt;"LIBSETS_SETTYPE_SPECIAL"),
IF(AND(AE464&lt;&gt;"",ISNUMBER(AE464),NOT(ISNA(AE464))),AE464,
   IF(AND(M464&lt;&gt;"",ISNUMBER(M464),M464&gt;0,NOT(ISNA(M464))),VLOOKUP(M464,'ESO dumped WayshrineInfo'!$K$3:$L$9999,2,FALSE),"")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5" t="s">
        <v>2673</v>
      </c>
      <c r="BA464" s="85"/>
      <c r="BB464" s="85"/>
      <c r="BC464" s="21" t="str">
        <f t="shared" si="47"/>
        <v>[526] = {wayshrines={249,249,249,}, dlcId=DLC_ORSINIUM</v>
      </c>
      <c r="BD464" s="21" t="str">
        <f t="shared" si="46"/>
        <v>, zoneIds={677,684,684}, veteran=true</v>
      </c>
      <c r="BE464" s="21" t="str">
        <f t="shared" si="49"/>
        <v>, setType=LIBSETS_SETTYPE_ARENA</v>
      </c>
      <c r="BF464" s="21" t="str">
        <f t="shared" si="45"/>
        <v>, isProcSetAllowedInPvP=1, dropMechanic={LIBSETS_DROP_MECHANIC_ARENA_STAGE_CHEST,LIBSETS_DROP_MECHANIC_ARENA_STAGE_CHEST}, dropMechanicDropLocationNames={['en']={'','Arena stage chest','','','','',},['de']={'','Arena-Phasen Schatztruhe','','','','',},}</v>
      </c>
      <c r="BG464" s="21" t="str">
        <f t="shared" si="50"/>
        <v>}, --Perfected Crushing Wall / Perfektionierte zermalmende Mauer   [Maelstrom Arena, Wrothgar, Wrothgar]</v>
      </c>
    </row>
    <row r="465" spans="1:59" x14ac:dyDescent="0.25">
      <c r="A465" s="5">
        <v>527</v>
      </c>
      <c r="B465" t="s">
        <v>1785</v>
      </c>
      <c r="C465" t="s">
        <v>1786</v>
      </c>
      <c r="D465" s="3">
        <f t="shared" si="48"/>
        <v>527</v>
      </c>
      <c r="E465" s="42"/>
      <c r="G465" s="8" t="s">
        <v>1473</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WayshrineInfo'!$K$3:$N$9999,4,FALSE),"")))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constants'!$B$4:$C$1003,2,FALSE),"")</f>
        <v>Orsinium</v>
      </c>
      <c r="V465" s="33" t="s">
        <v>1557</v>
      </c>
      <c r="Y465" s="65"/>
      <c r="Z465" s="3">
        <f>IF(AND(G465&lt;&gt;"LIBSETS_SETTYPE_BATTLEGROUND",G465&lt;&gt;"LIBSETS_SETTYPE_SPECIAL"),
IF(AND(Y465&lt;&gt;"",ISNUMBER(Y465),NOT(ISNA(Y465))),Y465,
   IF(AND(L465&lt;&gt;"",ISNUMBER(L465),L465&gt;0,NOT(ISNA(L465))),VLOOKUP(L465,'ESO dumped WayshrineInfo'!$K$3:$L$9999,2,FALSE),"")
),"")</f>
        <v>684</v>
      </c>
      <c r="AA465" t="str">
        <f>IF(AND(Z465&lt;&gt;"",ISNUMBER(Z465),NOT(ISNA(Z465))),VLOOKUP(Z465,'ESO zone constants'!$A$3:$D$9999,4,FALSE),"")</f>
        <v>Wrothgar</v>
      </c>
      <c r="AB465" s="33" t="s">
        <v>1557</v>
      </c>
      <c r="AC465" s="43" t="str">
        <f>IF(AB465&lt;&gt;"",IF(AB465&lt;&gt;"LIBSETS_DROP_MECHANIC_MONSTER_NAME",VLOOKUP(AB465,'LibSets constants'!$I$4:$L$1003,3,FALSE),""),"")</f>
        <v>Arena stage chest</v>
      </c>
      <c r="AD465" s="43" t="str">
        <f>IF(AB465&lt;&gt;"",IF(AB465&lt;&gt;"LIBSETS_DROP_MECHANIC_MONSTER_NAME",VLOOKUP(AB465,'LibSets constants'!$I$4:$L$1003,4,FALSE),""),"")</f>
        <v>Arena-Phasen Schatztruhe</v>
      </c>
      <c r="AE465" s="43"/>
      <c r="AF465" s="3">
        <f>IF(AND(G465&lt;&gt;"LIBSETS_SETTYPE_BATTLEGROUND",G465&lt;&gt;"LIBSETS_SETTYPE_SPECIAL"),
IF(AND(AE465&lt;&gt;"",ISNUMBER(AE465),NOT(ISNA(AE465))),AE465,
   IF(AND(M465&lt;&gt;"",ISNUMBER(M465),M465&gt;0,NOT(ISNA(M465))),VLOOKUP(M465,'ESO dumped WayshrineInfo'!$K$3:$L$9999,2,FALSE),"")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5" t="s">
        <v>2672</v>
      </c>
      <c r="BA465" s="85"/>
      <c r="BB465" s="85"/>
      <c r="BC465" s="21" t="str">
        <f t="shared" si="47"/>
        <v>[527] = {wayshrines={249,249,249,}, dlcId=DLC_ORSINIUM</v>
      </c>
      <c r="BD465" s="21" t="str">
        <f t="shared" si="46"/>
        <v>, zoneIds={677,684,684}, veteran=true</v>
      </c>
      <c r="BE465" s="21" t="str">
        <f t="shared" si="49"/>
        <v>, setType=LIBSETS_SETTYPE_ARENA</v>
      </c>
      <c r="BF465" s="21" t="str">
        <f t="shared" si="45"/>
        <v>, dropMechanic={LIBSETS_DROP_MECHANIC_ARENA_STAGE_CHEST,LIBSETS_DROP_MECHANIC_ARENA_STAGE_CHEST}, dropMechanicDropLocationNames={['en']={'','Arena stage chest','','','','',},['de']={'','Arena-Phasen Schatztruhe','','','','',},}</v>
      </c>
      <c r="BG465" s="21" t="str">
        <f t="shared" si="50"/>
        <v>}, --Perfected Precise Regeneration / Perfektionierte präzise Regeneration   [Maelstrom Arena, Wrothgar, Wrothgar]</v>
      </c>
    </row>
    <row r="466" spans="1:59" x14ac:dyDescent="0.25">
      <c r="A466" s="5">
        <v>528</v>
      </c>
      <c r="B466" t="s">
        <v>1788</v>
      </c>
      <c r="C466" t="s">
        <v>1787</v>
      </c>
      <c r="D466" s="3">
        <f t="shared" si="48"/>
        <v>528</v>
      </c>
      <c r="E466" s="42"/>
      <c r="G466" s="8" t="s">
        <v>1473</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WayshrineInfo'!$K$3:$N$9999,4,FALSE),"")))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constants'!$B$4:$C$1003,2,FALSE),"")</f>
        <v>Included in base game</v>
      </c>
      <c r="V466" s="33" t="s">
        <v>1557</v>
      </c>
      <c r="Y466" s="65"/>
      <c r="Z466" s="3">
        <f>IF(AND(G466&lt;&gt;"LIBSETS_SETTYPE_BATTLEGROUND",G466&lt;&gt;"LIBSETS_SETTYPE_SPECIAL"),
IF(AND(Y466&lt;&gt;"",ISNUMBER(Y466),NOT(ISNA(Y466))),Y466,
   IF(AND(L466&lt;&gt;"",ISNUMBER(L466),L466&gt;0,NOT(ISNA(L466))),VLOOKUP(L466,'ESO dumped WayshrineInfo'!$K$3:$L$9999,2,FALSE),"")
),"")</f>
        <v>888</v>
      </c>
      <c r="AA466" t="str">
        <f>IF(AND(Z466&lt;&gt;"",ISNUMBER(Z466),NOT(ISNA(Z466))),VLOOKUP(Z466,'ESO zone constants'!$A$3:$D$9999,4,FALSE),"")</f>
        <v>Craglorn</v>
      </c>
      <c r="AB466" s="33" t="s">
        <v>1557</v>
      </c>
      <c r="AC466" s="43" t="str">
        <f>IF(AB466&lt;&gt;"",IF(AB466&lt;&gt;"LIBSETS_DROP_MECHANIC_MONSTER_NAME",VLOOKUP(AB466,'LibSets constants'!$I$4:$L$1003,3,FALSE),""),"")</f>
        <v>Arena stage chest</v>
      </c>
      <c r="AD466" s="43" t="str">
        <f>IF(AB466&lt;&gt;"",IF(AB466&lt;&gt;"LIBSETS_DROP_MECHANIC_MONSTER_NAME",VLOOKUP(AB466,'LibSets constants'!$I$4:$L$1003,4,FALSE),""),"")</f>
        <v>Arena-Phasen Schatztruhe</v>
      </c>
      <c r="AE466" s="43"/>
      <c r="AF466" s="3">
        <f>IF(AND(G466&lt;&gt;"LIBSETS_SETTYPE_BATTLEGROUND",G466&lt;&gt;"LIBSETS_SETTYPE_SPECIAL"),
IF(AND(AE466&lt;&gt;"",ISNUMBER(AE466),NOT(ISNA(AE466))),AE466,
   IF(AND(M466&lt;&gt;"",ISNUMBER(M466),M466&gt;0,NOT(ISNA(M466))),VLOOKUP(M466,'ESO dumped WayshrineInfo'!$K$3:$L$9999,2,FALSE),"")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5" t="s">
        <v>2672</v>
      </c>
      <c r="BA466" s="85"/>
      <c r="BB466" s="85"/>
      <c r="BC466" s="21" t="str">
        <f t="shared" si="47"/>
        <v>[528] = {wayshrines={270,270,270,}, dlcId=DLC_BASE_GAME</v>
      </c>
      <c r="BD466" s="21" t="str">
        <f t="shared" si="46"/>
        <v>, zoneIds={635,888,888}, veteran=true</v>
      </c>
      <c r="BE466" s="21" t="str">
        <f t="shared" si="49"/>
        <v>, setType=LIBSETS_SETTYPE_ARENA</v>
      </c>
      <c r="BF466" s="21" t="str">
        <f t="shared" si="45"/>
        <v>, dropMechanic={LIBSETS_DROP_MECHANIC_ARENA_STAGE_CHEST,LIBSETS_DROP_MECHANIC_ARENA_STAGE_CHEST}, dropMechanicDropLocationNames={['en']={'','Arena stage chest','','','','',},['de']={'','Arena-Phasen Schatztruhe','','','','',},}</v>
      </c>
      <c r="BG466" s="21" t="str">
        <f t="shared" si="50"/>
        <v>}, --Perfected Titanic Cleave / Perfektioniertes titanisches Trennen   [Dragonstar Arena, Craglorn, Craglorn]</v>
      </c>
    </row>
    <row r="467" spans="1:59" x14ac:dyDescent="0.25">
      <c r="A467" s="5">
        <v>529</v>
      </c>
      <c r="B467" t="s">
        <v>1790</v>
      </c>
      <c r="C467" t="s">
        <v>1789</v>
      </c>
      <c r="D467" s="3">
        <f t="shared" si="48"/>
        <v>529</v>
      </c>
      <c r="E467" s="42"/>
      <c r="G467" s="8" t="s">
        <v>1473</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WayshrineInfo'!$K$3:$N$9999,4,FALSE),"")))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constants'!$B$4:$C$1003,2,FALSE),"")</f>
        <v>Included in base game</v>
      </c>
      <c r="V467" s="33" t="s">
        <v>1557</v>
      </c>
      <c r="Y467" s="65"/>
      <c r="Z467" s="3">
        <f>IF(AND(G467&lt;&gt;"LIBSETS_SETTYPE_BATTLEGROUND",G467&lt;&gt;"LIBSETS_SETTYPE_SPECIAL"),
IF(AND(Y467&lt;&gt;"",ISNUMBER(Y467),NOT(ISNA(Y467))),Y467,
   IF(AND(L467&lt;&gt;"",ISNUMBER(L467),L467&gt;0,NOT(ISNA(L467))),VLOOKUP(L467,'ESO dumped WayshrineInfo'!$K$3:$L$9999,2,FALSE),"")
),"")</f>
        <v>888</v>
      </c>
      <c r="AA467" t="str">
        <f>IF(AND(Z467&lt;&gt;"",ISNUMBER(Z467),NOT(ISNA(Z467))),VLOOKUP(Z467,'ESO zone constants'!$A$3:$D$9999,4,FALSE),"")</f>
        <v>Craglorn</v>
      </c>
      <c r="AB467" s="33" t="s">
        <v>1557</v>
      </c>
      <c r="AC467" s="43" t="str">
        <f>IF(AB467&lt;&gt;"",IF(AB467&lt;&gt;"LIBSETS_DROP_MECHANIC_MONSTER_NAME",VLOOKUP(AB467,'LibSets constants'!$I$4:$L$1003,3,FALSE),""),"")</f>
        <v>Arena stage chest</v>
      </c>
      <c r="AD467" s="43" t="str">
        <f>IF(AB467&lt;&gt;"",IF(AB467&lt;&gt;"LIBSETS_DROP_MECHANIC_MONSTER_NAME",VLOOKUP(AB467,'LibSets constants'!$I$4:$L$1003,4,FALSE),""),"")</f>
        <v>Arena-Phasen Schatztruhe</v>
      </c>
      <c r="AE467" s="43"/>
      <c r="AF467" s="3">
        <f>IF(AND(G467&lt;&gt;"LIBSETS_SETTYPE_BATTLEGROUND",G467&lt;&gt;"LIBSETS_SETTYPE_SPECIAL"),
IF(AND(AE467&lt;&gt;"",ISNUMBER(AE467),NOT(ISNA(AE467))),AE467,
   IF(AND(M467&lt;&gt;"",ISNUMBER(M467),M467&gt;0,NOT(ISNA(M467))),VLOOKUP(M467,'ESO dumped WayshrineInfo'!$K$3:$L$9999,2,FALSE),"")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5" t="s">
        <v>2672</v>
      </c>
      <c r="BA467" s="85"/>
      <c r="BB467" s="85"/>
      <c r="BC467" s="21" t="str">
        <f t="shared" si="47"/>
        <v>[529] = {wayshrines={270,270,270,}, dlcId=DLC_BASE_GAME</v>
      </c>
      <c r="BD467" s="21" t="str">
        <f t="shared" si="46"/>
        <v>, zoneIds={635,888,888}, veteran=true</v>
      </c>
      <c r="BE467" s="21" t="str">
        <f t="shared" si="49"/>
        <v>, setType=LIBSETS_SETTYPE_ARENA</v>
      </c>
      <c r="BF467" s="21" t="str">
        <f t="shared" si="45"/>
        <v>, dropMechanic={LIBSETS_DROP_MECHANIC_ARENA_STAGE_CHEST,LIBSETS_DROP_MECHANIC_ARENA_STAGE_CHEST}, dropMechanicDropLocationNames={['en']={'','Arena stage chest','','','','',},['de']={'','Arena-Phasen Schatztruhe','','','','',},}</v>
      </c>
      <c r="BG467" s="21" t="str">
        <f t="shared" si="50"/>
        <v>}, --Perfected Puncturing Remedy / Perfektionierte durchschlagende Genesung   [Dragonstar Arena, Craglorn, Craglorn]</v>
      </c>
    </row>
    <row r="468" spans="1:59" x14ac:dyDescent="0.25">
      <c r="A468" s="5">
        <v>530</v>
      </c>
      <c r="B468" t="s">
        <v>1791</v>
      </c>
      <c r="C468" t="s">
        <v>1792</v>
      </c>
      <c r="D468" s="3">
        <f t="shared" si="48"/>
        <v>530</v>
      </c>
      <c r="E468" s="42"/>
      <c r="G468" s="8" t="s">
        <v>1473</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WayshrineInfo'!$K$3:$N$9999,4,FALSE),"")))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constants'!$B$4:$C$1003,2,FALSE),"")</f>
        <v>Included in base game</v>
      </c>
      <c r="V468" s="33" t="s">
        <v>1557</v>
      </c>
      <c r="Y468" s="65"/>
      <c r="Z468" s="3">
        <f>IF(AND(G468&lt;&gt;"LIBSETS_SETTYPE_BATTLEGROUND",G468&lt;&gt;"LIBSETS_SETTYPE_SPECIAL"),
IF(AND(Y468&lt;&gt;"",ISNUMBER(Y468),NOT(ISNA(Y468))),Y468,
   IF(AND(L468&lt;&gt;"",ISNUMBER(L468),L468&gt;0,NOT(ISNA(L468))),VLOOKUP(L468,'ESO dumped WayshrineInfo'!$K$3:$L$9999,2,FALSE),"")
),"")</f>
        <v>888</v>
      </c>
      <c r="AA468" t="str">
        <f>IF(AND(Z468&lt;&gt;"",ISNUMBER(Z468),NOT(ISNA(Z468))),VLOOKUP(Z468,'ESO zone constants'!$A$3:$D$9999,4,FALSE),"")</f>
        <v>Craglorn</v>
      </c>
      <c r="AB468" s="33" t="s">
        <v>1557</v>
      </c>
      <c r="AC468" s="43" t="str">
        <f>IF(AB468&lt;&gt;"",IF(AB468&lt;&gt;"LIBSETS_DROP_MECHANIC_MONSTER_NAME",VLOOKUP(AB468,'LibSets constants'!$I$4:$L$1003,3,FALSE),""),"")</f>
        <v>Arena stage chest</v>
      </c>
      <c r="AD468" s="43" t="str">
        <f>IF(AB468&lt;&gt;"",IF(AB468&lt;&gt;"LIBSETS_DROP_MECHANIC_MONSTER_NAME",VLOOKUP(AB468,'LibSets constants'!$I$4:$L$1003,4,FALSE),""),"")</f>
        <v>Arena-Phasen Schatztruhe</v>
      </c>
      <c r="AE468" s="43"/>
      <c r="AF468" s="3">
        <f>IF(AND(G468&lt;&gt;"LIBSETS_SETTYPE_BATTLEGROUND",G468&lt;&gt;"LIBSETS_SETTYPE_SPECIAL"),
IF(AND(AE468&lt;&gt;"",ISNUMBER(AE468),NOT(ISNA(AE468))),AE468,
   IF(AND(M468&lt;&gt;"",ISNUMBER(M468),M468&gt;0,NOT(ISNA(M468))),VLOOKUP(M468,'ESO dumped WayshrineInfo'!$K$3:$L$9999,2,FALSE),"")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5" t="s">
        <v>2672</v>
      </c>
      <c r="BA468" s="85"/>
      <c r="BB468" s="85"/>
      <c r="BC468" s="21" t="str">
        <f t="shared" si="47"/>
        <v>[530] = {wayshrines={270,270,270,}, dlcId=DLC_BASE_GAME</v>
      </c>
      <c r="BD468" s="21" t="str">
        <f t="shared" si="46"/>
        <v>, zoneIds={635,888,888}, veteran=true</v>
      </c>
      <c r="BE468" s="21" t="str">
        <f t="shared" si="49"/>
        <v>, setType=LIBSETS_SETTYPE_ARENA</v>
      </c>
      <c r="BF468" s="21" t="str">
        <f t="shared" si="45"/>
        <v>, dropMechanic={LIBSETS_DROP_MECHANIC_ARENA_STAGE_CHEST,LIBSETS_DROP_MECHANIC_ARENA_STAGE_CHEST}, dropMechanicDropLocationNames={['en']={'','Arena stage chest','','','','',},['de']={'','Arena-Phasen Schatztruhe','','','','',},}</v>
      </c>
      <c r="BG468" s="21" t="str">
        <f t="shared" si="50"/>
        <v>}, --Perfected Stinging Slashes / Perfektionierte stechende Schnitte   [Dragonstar Arena, Craglorn, Craglorn]</v>
      </c>
    </row>
    <row r="469" spans="1:59" x14ac:dyDescent="0.25">
      <c r="A469" s="5">
        <v>531</v>
      </c>
      <c r="B469" t="s">
        <v>1794</v>
      </c>
      <c r="C469" t="s">
        <v>1793</v>
      </c>
      <c r="D469" s="3">
        <f t="shared" si="48"/>
        <v>531</v>
      </c>
      <c r="E469" s="42"/>
      <c r="G469" s="8" t="s">
        <v>1473</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WayshrineInfo'!$K$3:$N$9999,4,FALSE),"")))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constants'!$B$4:$C$1003,2,FALSE),"")</f>
        <v>Included in base game</v>
      </c>
      <c r="V469" s="33" t="s">
        <v>1557</v>
      </c>
      <c r="Y469" s="65"/>
      <c r="Z469" s="3">
        <f>IF(AND(G469&lt;&gt;"LIBSETS_SETTYPE_BATTLEGROUND",G469&lt;&gt;"LIBSETS_SETTYPE_SPECIAL"),
IF(AND(Y469&lt;&gt;"",ISNUMBER(Y469),NOT(ISNA(Y469))),Y469,
   IF(AND(L469&lt;&gt;"",ISNUMBER(L469),L469&gt;0,NOT(ISNA(L469))),VLOOKUP(L469,'ESO dumped WayshrineInfo'!$K$3:$L$9999,2,FALSE),"")
),"")</f>
        <v>888</v>
      </c>
      <c r="AA469" t="str">
        <f>IF(AND(Z469&lt;&gt;"",ISNUMBER(Z469),NOT(ISNA(Z469))),VLOOKUP(Z469,'ESO zone constants'!$A$3:$D$9999,4,FALSE),"")</f>
        <v>Craglorn</v>
      </c>
      <c r="AB469" s="33" t="s">
        <v>1557</v>
      </c>
      <c r="AC469" s="43" t="str">
        <f>IF(AB469&lt;&gt;"",IF(AB469&lt;&gt;"LIBSETS_DROP_MECHANIC_MONSTER_NAME",VLOOKUP(AB469,'LibSets constants'!$I$4:$L$1003,3,FALSE),""),"")</f>
        <v>Arena stage chest</v>
      </c>
      <c r="AD469" s="43" t="str">
        <f>IF(AB469&lt;&gt;"",IF(AB469&lt;&gt;"LIBSETS_DROP_MECHANIC_MONSTER_NAME",VLOOKUP(AB469,'LibSets constants'!$I$4:$L$1003,4,FALSE),""),"")</f>
        <v>Arena-Phasen Schatztruhe</v>
      </c>
      <c r="AE469" s="43"/>
      <c r="AF469" s="3">
        <f>IF(AND(G469&lt;&gt;"LIBSETS_SETTYPE_BATTLEGROUND",G469&lt;&gt;"LIBSETS_SETTYPE_SPECIAL"),
IF(AND(AE469&lt;&gt;"",ISNUMBER(AE469),NOT(ISNA(AE469))),AE469,
   IF(AND(M469&lt;&gt;"",ISNUMBER(M469),M469&gt;0,NOT(ISNA(M469))),VLOOKUP(M469,'ESO dumped WayshrineInfo'!$K$3:$L$9999,2,FALSE),"")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5">
        <v>0</v>
      </c>
      <c r="BA469" s="85"/>
      <c r="BB469" s="85"/>
      <c r="BC469" s="21" t="str">
        <f t="shared" si="47"/>
        <v>[531] = {wayshrines={270,270,270,}, dlcId=DLC_BASE_GAME</v>
      </c>
      <c r="BD469" s="21" t="str">
        <f t="shared" si="46"/>
        <v>, zoneIds={635,888,888}, veteran=true</v>
      </c>
      <c r="BE469" s="21" t="str">
        <f t="shared" si="49"/>
        <v>, setType=LIBSETS_SETTYPE_ARENA</v>
      </c>
      <c r="BF469" s="21" t="str">
        <f t="shared" si="45"/>
        <v>, isProcSetAllowedInPvP=0, dropMechanic={LIBSETS_DROP_MECHANIC_ARENA_STAGE_CHEST,LIBSETS_DROP_MECHANIC_ARENA_STAGE_CHEST}, dropMechanicDropLocationNames={['en']={'','Arena stage chest','','','','',},['de']={'','Arena-Phasen Schatztruhe','','','','',},}</v>
      </c>
      <c r="BG469" s="21" t="str">
        <f t="shared" si="50"/>
        <v>}, --Perfected Caustic Arrow / Perfektionierter beißender Pfeil   [Dragonstar Arena, Craglorn, Craglorn]</v>
      </c>
    </row>
    <row r="470" spans="1:59" x14ac:dyDescent="0.25">
      <c r="A470" s="5">
        <v>532</v>
      </c>
      <c r="B470" t="s">
        <v>1795</v>
      </c>
      <c r="C470" t="s">
        <v>1796</v>
      </c>
      <c r="D470" s="3">
        <f t="shared" si="48"/>
        <v>532</v>
      </c>
      <c r="E470" s="42"/>
      <c r="G470" s="8" t="s">
        <v>1473</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WayshrineInfo'!$K$3:$N$9999,4,FALSE),"")))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constants'!$B$4:$C$1003,2,FALSE),"")</f>
        <v>Included in base game</v>
      </c>
      <c r="V470" s="33" t="s">
        <v>1557</v>
      </c>
      <c r="Y470" s="65"/>
      <c r="Z470" s="3">
        <f>IF(AND(G470&lt;&gt;"LIBSETS_SETTYPE_BATTLEGROUND",G470&lt;&gt;"LIBSETS_SETTYPE_SPECIAL"),
IF(AND(Y470&lt;&gt;"",ISNUMBER(Y470),NOT(ISNA(Y470))),Y470,
   IF(AND(L470&lt;&gt;"",ISNUMBER(L470),L470&gt;0,NOT(ISNA(L470))),VLOOKUP(L470,'ESO dumped WayshrineInfo'!$K$3:$L$9999,2,FALSE),"")
),"")</f>
        <v>888</v>
      </c>
      <c r="AA470" t="str">
        <f>IF(AND(Z470&lt;&gt;"",ISNUMBER(Z470),NOT(ISNA(Z470))),VLOOKUP(Z470,'ESO zone constants'!$A$3:$D$9999,4,FALSE),"")</f>
        <v>Craglorn</v>
      </c>
      <c r="AB470" s="33" t="s">
        <v>1557</v>
      </c>
      <c r="AC470" s="43" t="str">
        <f>IF(AB470&lt;&gt;"",IF(AB470&lt;&gt;"LIBSETS_DROP_MECHANIC_MONSTER_NAME",VLOOKUP(AB470,'LibSets constants'!$I$4:$L$1003,3,FALSE),""),"")</f>
        <v>Arena stage chest</v>
      </c>
      <c r="AD470" s="43" t="str">
        <f>IF(AB470&lt;&gt;"",IF(AB470&lt;&gt;"LIBSETS_DROP_MECHANIC_MONSTER_NAME",VLOOKUP(AB470,'LibSets constants'!$I$4:$L$1003,4,FALSE),""),"")</f>
        <v>Arena-Phasen Schatztruhe</v>
      </c>
      <c r="AE470" s="43"/>
      <c r="AF470" s="3">
        <f>IF(AND(G470&lt;&gt;"LIBSETS_SETTYPE_BATTLEGROUND",G470&lt;&gt;"LIBSETS_SETTYPE_SPECIAL"),
IF(AND(AE470&lt;&gt;"",ISNUMBER(AE470),NOT(ISNA(AE470))),AE470,
   IF(AND(M470&lt;&gt;"",ISNUMBER(M470),M470&gt;0,NOT(ISNA(M470))),VLOOKUP(M470,'ESO dumped WayshrineInfo'!$K$3:$L$9999,2,FALSE),"")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5" t="s">
        <v>2672</v>
      </c>
      <c r="BA470" s="85"/>
      <c r="BB470" s="85"/>
      <c r="BC470" s="21" t="str">
        <f t="shared" si="47"/>
        <v>[532] = {wayshrines={270,270,270,}, dlcId=DLC_BASE_GAME</v>
      </c>
      <c r="BD470" s="21" t="str">
        <f t="shared" si="46"/>
        <v>, zoneIds={635,888,888}, veteran=true</v>
      </c>
      <c r="BE470" s="21" t="str">
        <f t="shared" si="49"/>
        <v>, setType=LIBSETS_SETTYPE_ARENA</v>
      </c>
      <c r="BF470" s="21" t="str">
        <f t="shared" si="45"/>
        <v>, dropMechanic={LIBSETS_DROP_MECHANIC_ARENA_STAGE_CHEST,LIBSETS_DROP_MECHANIC_ARENA_STAGE_CHEST}, dropMechanicDropLocationNames={['en']={'','Arena stage chest','','','','',},['de']={'','Arena-Phasen Schatztruhe','','','','',},}</v>
      </c>
      <c r="BG470" s="21" t="str">
        <f t="shared" si="50"/>
        <v>}, --Perfected Destructive Impact / Perfektionierter zerstörerischer Einschlag   [Dragonstar Arena, Craglorn, Craglorn]</v>
      </c>
    </row>
    <row r="471" spans="1:59" x14ac:dyDescent="0.25">
      <c r="A471" s="5">
        <v>533</v>
      </c>
      <c r="B471" t="s">
        <v>1806</v>
      </c>
      <c r="C471" t="s">
        <v>1805</v>
      </c>
      <c r="D471" s="3">
        <f t="shared" si="48"/>
        <v>533</v>
      </c>
      <c r="E471" s="42"/>
      <c r="G471" s="8" t="s">
        <v>1473</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WayshrineInfo'!$K$3:$N$9999,4,FALSE),"")))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constants'!$B$4:$C$1003,2,FALSE),"")</f>
        <v>Included in base game</v>
      </c>
      <c r="V471" s="33" t="s">
        <v>1557</v>
      </c>
      <c r="Y471" s="65"/>
      <c r="Z471" s="3">
        <f>IF(AND(G471&lt;&gt;"LIBSETS_SETTYPE_BATTLEGROUND",G471&lt;&gt;"LIBSETS_SETTYPE_SPECIAL"),
IF(AND(Y471&lt;&gt;"",ISNUMBER(Y471),NOT(ISNA(Y471))),Y471,
   IF(AND(L471&lt;&gt;"",ISNUMBER(L471),L471&gt;0,NOT(ISNA(L471))),VLOOKUP(L471,'ESO dumped WayshrineInfo'!$K$3:$L$9999,2,FALSE),"")
),"")</f>
        <v>888</v>
      </c>
      <c r="AA471" t="str">
        <f>IF(AND(Z471&lt;&gt;"",ISNUMBER(Z471),NOT(ISNA(Z471))),VLOOKUP(Z471,'ESO zone constants'!$A$3:$D$9999,4,FALSE),"")</f>
        <v>Craglorn</v>
      </c>
      <c r="AB471" s="33" t="s">
        <v>1557</v>
      </c>
      <c r="AC471" s="3" t="str">
        <f>IF(AB471&lt;&gt;"",IF(AB471&lt;&gt;"LIBSETS_DROP_MECHANIC_MONSTER_NAME",VLOOKUP(AB471,'LibSets constants'!$I$4:$L$1003,3,FALSE),""),"")</f>
        <v>Arena stage chest</v>
      </c>
      <c r="AD471" s="3" t="str">
        <f>IF(AB471&lt;&gt;"",IF(AB471&lt;&gt;"LIBSETS_DROP_MECHANIC_MONSTER_NAME",VLOOKUP(AB471,'LibSets constants'!$I$4:$L$1003,4,FALSE),""),"")</f>
        <v>Arena-Phasen Schatztruhe</v>
      </c>
      <c r="AF471" s="3">
        <f>IF(AND(G471&lt;&gt;"LIBSETS_SETTYPE_BATTLEGROUND",G471&lt;&gt;"LIBSETS_SETTYPE_SPECIAL"),
IF(AND(AE471&lt;&gt;"",ISNUMBER(AE471),NOT(ISNA(AE471))),AE471,
   IF(AND(M471&lt;&gt;"",ISNUMBER(M471),M471&gt;0,NOT(ISNA(M471))),VLOOKUP(M471,'ESO dumped WayshrineInfo'!$K$3:$L$9999,2,FALSE),"")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5" t="s">
        <v>2672</v>
      </c>
      <c r="BA471" s="85"/>
      <c r="BB471" s="85"/>
      <c r="BC471" s="21" t="str">
        <f t="shared" si="47"/>
        <v>[533] = {wayshrines={270,270,270,}, dlcId=DLC_BASE_GAME</v>
      </c>
      <c r="BD471" s="21" t="str">
        <f t="shared" si="46"/>
        <v>, zoneIds={635,888,888}, veteran=true</v>
      </c>
      <c r="BE471" s="21" t="str">
        <f t="shared" si="49"/>
        <v>, setType=LIBSETS_SETTYPE_ARENA</v>
      </c>
      <c r="BF471" s="21" t="str">
        <f t="shared" si="45"/>
        <v>, dropMechanic={LIBSETS_DROP_MECHANIC_ARENA_STAGE_CHEST,LIBSETS_DROP_MECHANIC_ARENA_STAGE_CHEST}, dropMechanicDropLocationNames={['en']={'','Arena stage chest','','','','',},['de']={'','Arena-Phasen Schatztruhe','','','','',},}</v>
      </c>
      <c r="BG471" s="21" t="str">
        <f t="shared" si="50"/>
        <v>}, --Perfected Grand Rejuvenation / Pefektionierte Große Verjüngung   [Dragonstar Arena, Craglorn, Craglorn]</v>
      </c>
    </row>
    <row r="472" spans="1:59" x14ac:dyDescent="0.25">
      <c r="A472" s="5">
        <v>534</v>
      </c>
      <c r="B472" t="s">
        <v>2171</v>
      </c>
      <c r="C472" t="s">
        <v>1817</v>
      </c>
      <c r="D472" s="3">
        <f t="shared" si="48"/>
        <v>534</v>
      </c>
      <c r="G472" s="3" t="s">
        <v>1480</v>
      </c>
      <c r="H472" s="95">
        <v>3</v>
      </c>
      <c r="I472" t="s">
        <v>1467</v>
      </c>
      <c r="J472" t="s">
        <v>91</v>
      </c>
      <c r="K472">
        <v>435</v>
      </c>
      <c r="L472">
        <v>435</v>
      </c>
      <c r="M472">
        <v>435</v>
      </c>
      <c r="O472" s="65" t="s">
        <v>1816</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WayshrineInfo'!$K$3:$N$9999,4,FALSE),"")))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constants'!$B$4:$C$1003,2,FALSE),"")</f>
        <v>Stonethorn</v>
      </c>
      <c r="V472" s="33" t="s">
        <v>1545</v>
      </c>
      <c r="W472" s="3" t="s">
        <v>2173</v>
      </c>
      <c r="X472" s="3" t="s">
        <v>2174</v>
      </c>
      <c r="Y472" s="65"/>
      <c r="Z472" s="3">
        <f>IF(AND(G472&lt;&gt;"LIBSETS_SETTYPE_BATTLEGROUND",G472&lt;&gt;"LIBSETS_SETTYPE_SPECIAL"),
IF(AND(Y472&lt;&gt;"",ISNUMBER(Y472),NOT(ISNA(Y472))),Y472,
   IF(AND(L472&lt;&gt;"",ISNUMBER(L472),L472&gt;0,NOT(ISNA(L472))),VLOOKUP(L472,'ESO dumped WayshrineInfo'!$K$3:$L$9999,2,FALSE),"")
),"")</f>
        <v>1161</v>
      </c>
      <c r="AA472" t="str">
        <f>IF(AND(Z472&lt;&gt;"",ISNUMBER(Z472),NOT(ISNA(Z472))),VLOOKUP(Z472,'ESO zone constants'!$A$3:$D$9999,4,FALSE),"")</f>
        <v>Blackreach: Greymoor Caverns</v>
      </c>
      <c r="AC472" s="43" t="str">
        <f>IF(AB472&lt;&gt;"",IF(AB472&lt;&gt;"LIBSETS_DROP_MECHANIC_MONSTER_NAME",VLOOKUP(AB472,'LibSets constants'!$I$4:$L$1003,3,FALSE),""),"")</f>
        <v/>
      </c>
      <c r="AD472" s="43" t="str">
        <f>IF(AB472&lt;&gt;"",IF(AB472&lt;&gt;"LIBSETS_DROP_MECHANIC_MONSTER_NAME",VLOOKUP(AB472,'LibSets constants'!$I$4:$L$1003,4,FALSE),""),"")</f>
        <v/>
      </c>
      <c r="AE472" s="43"/>
      <c r="AF472" s="3">
        <f>IF(AND(G472&lt;&gt;"LIBSETS_SETTYPE_BATTLEGROUND",G472&lt;&gt;"LIBSETS_SETTYPE_SPECIAL"),
IF(AND(AE472&lt;&gt;"",ISNUMBER(AE472),NOT(ISNA(AE472))),AE472,
   IF(AND(M472&lt;&gt;"",ISNUMBER(M472),M472&gt;0,NOT(ISNA(M472))),VLOOKUP(M472,'ESO dumped WayshrineInfo'!$K$3:$L$9999,2,FALSE),"")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5" t="s">
        <v>2672</v>
      </c>
      <c r="BA472" s="85"/>
      <c r="BB472" s="85"/>
      <c r="BC472" s="21" t="str">
        <f t="shared" si="47"/>
        <v>[534] = {wayshrines={435,435,435,}, dlcId=DLC_STONETHORN</v>
      </c>
      <c r="BD472" s="21" t="str">
        <f t="shared" si="46"/>
        <v>, zoneIds={1197,1161,1161}, veteran={[EQUIP_TYPE_HEAD]=true, [EQUIP_TYPE_SHOULDERS]=false}</v>
      </c>
      <c r="BE472" s="21" t="str">
        <f t="shared" si="49"/>
        <v>, setType=LIBSETS_SETTYPE_MONSTER, undauntedChestId=3</v>
      </c>
      <c r="BF472" s="21" t="str">
        <f t="shared" si="45"/>
        <v>, dropMechanic={LIBSETS_DROP_MECHANIC_MONSTER_NAME}, dropMechanicDropLocationNames={['en']={'Arkasis the Mad Alchemist','','','','','',},['de']={'Arkasis der verrückte Alchemist','','','','','',},}</v>
      </c>
      <c r="BG472" s="21" t="str">
        <f t="shared" si="50"/>
        <v>}, --Stone Husk / Steinhülle   [Stone Garden, Blackreach: Greymoor Caverns, Blackreach: Greymoor Caverns]</v>
      </c>
    </row>
    <row r="473" spans="1:59" x14ac:dyDescent="0.25">
      <c r="A473" s="5">
        <v>535</v>
      </c>
      <c r="B473" t="s">
        <v>2172</v>
      </c>
      <c r="C473" t="s">
        <v>1814</v>
      </c>
      <c r="D473" s="3">
        <f t="shared" si="48"/>
        <v>535</v>
      </c>
      <c r="G473" s="3" t="s">
        <v>1480</v>
      </c>
      <c r="H473" s="95">
        <v>3</v>
      </c>
      <c r="I473" t="s">
        <v>1467</v>
      </c>
      <c r="J473" t="s">
        <v>91</v>
      </c>
      <c r="K473">
        <v>436</v>
      </c>
      <c r="L473">
        <v>436</v>
      </c>
      <c r="M473">
        <v>436</v>
      </c>
      <c r="O473" s="65" t="s">
        <v>1811</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WayshrineInfo'!$K$3:$N$9999,4,FALSE),"")))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constants'!$B$4:$C$1003,2,FALSE),"")</f>
        <v>Stonethorn</v>
      </c>
      <c r="V473" s="33" t="s">
        <v>1545</v>
      </c>
      <c r="W473" s="3" t="s">
        <v>1814</v>
      </c>
      <c r="X473" s="3" t="s">
        <v>2172</v>
      </c>
      <c r="Y473" s="65"/>
      <c r="Z473" s="3">
        <f>IF(AND(G473&lt;&gt;"LIBSETS_SETTYPE_BATTLEGROUND",G473&lt;&gt;"LIBSETS_SETTYPE_SPECIAL"),
IF(AND(Y473&lt;&gt;"",ISNUMBER(Y473),NOT(ISNA(Y473))),Y473,
   IF(AND(L473&lt;&gt;"",ISNUMBER(L473),L473&gt;0,NOT(ISNA(L473))),VLOOKUP(L473,'ESO dumped WayshrineInfo'!$K$3:$L$9999,2,FALSE),"")
),"")</f>
        <v>1160</v>
      </c>
      <c r="AA473" t="str">
        <f>IF(AND(Z473&lt;&gt;"",ISNUMBER(Z473),NOT(ISNA(Z473))),VLOOKUP(Z473,'ESO zone constants'!$A$3:$D$9999,4,FALSE),"")</f>
        <v>Western Skyrim</v>
      </c>
      <c r="AC473" s="43" t="str">
        <f>IF(AB473&lt;&gt;"",IF(AB473&lt;&gt;"LIBSETS_DROP_MECHANIC_MONSTER_NAME",VLOOKUP(AB473,'LibSets constants'!$I$4:$L$1003,3,FALSE),""),"")</f>
        <v/>
      </c>
      <c r="AD473" s="43" t="str">
        <f>IF(AB473&lt;&gt;"",IF(AB473&lt;&gt;"LIBSETS_DROP_MECHANIC_MONSTER_NAME",VLOOKUP(AB473,'LibSets constants'!$I$4:$L$1003,4,FALSE),""),"")</f>
        <v/>
      </c>
      <c r="AE473" s="43"/>
      <c r="AF473" s="3">
        <f>IF(AND(G473&lt;&gt;"LIBSETS_SETTYPE_BATTLEGROUND",G473&lt;&gt;"LIBSETS_SETTYPE_SPECIAL"),
IF(AND(AE473&lt;&gt;"",ISNUMBER(AE473),NOT(ISNA(AE473))),AE473,
   IF(AND(M473&lt;&gt;"",ISNUMBER(M473),M473&gt;0,NOT(ISNA(M473))),VLOOKUP(M473,'ESO dumped WayshrineInfo'!$K$3:$L$9999,2,FALSE),"")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5" t="s">
        <v>2672</v>
      </c>
      <c r="BA473" s="85"/>
      <c r="BB473" s="85"/>
      <c r="BC473" s="21" t="str">
        <f t="shared" si="47"/>
        <v>[535] = {wayshrines={436,436,436,}, dlcId=DLC_STONETHORN</v>
      </c>
      <c r="BD473" s="21" t="str">
        <f t="shared" si="46"/>
        <v>, zoneIds={1201,1160,1160}, veteran={[EQUIP_TYPE_HEAD]=true, [EQUIP_TYPE_SHOULDERS]=false}</v>
      </c>
      <c r="BE473" s="21" t="str">
        <f t="shared" si="49"/>
        <v>, setType=LIBSETS_SETTYPE_MONSTER, undauntedChestId=3</v>
      </c>
      <c r="BF473" s="21" t="str">
        <f t="shared" si="45"/>
        <v>, dropMechanic={LIBSETS_DROP_MECHANIC_MONSTER_NAME}, dropMechanicDropLocationNames={['en']={'Lady Thorn','','','','','',},['de']={'Fürstin Dorn','','','','','',},}</v>
      </c>
      <c r="BG473" s="21" t="str">
        <f t="shared" si="50"/>
        <v>}, --Lady Thorn / Fürstin Dorn   [Castle Thorn, Western Skyrim, Western Skyrim]</v>
      </c>
    </row>
    <row r="474" spans="1:59" x14ac:dyDescent="0.25">
      <c r="A474" s="5">
        <v>536</v>
      </c>
      <c r="B474" t="s">
        <v>2243</v>
      </c>
      <c r="C474" t="s">
        <v>2242</v>
      </c>
      <c r="D474" s="3">
        <f t="shared" si="48"/>
        <v>536</v>
      </c>
      <c r="G474" s="3" t="s">
        <v>1481</v>
      </c>
      <c r="I474" t="s">
        <v>91</v>
      </c>
      <c r="J474" t="s">
        <v>91</v>
      </c>
      <c r="K474">
        <v>441</v>
      </c>
      <c r="L474">
        <v>441</v>
      </c>
      <c r="M474">
        <v>441</v>
      </c>
      <c r="O474" s="65" t="s">
        <v>2223</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WayshrineInfo'!$K$3:$N$9999,4,FALSE),"")))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constants'!$B$4:$C$1003,2,FALSE),"")</f>
        <v>Markarth</v>
      </c>
      <c r="V474" s="33" t="s">
        <v>1561</v>
      </c>
      <c r="Y474" s="65"/>
      <c r="Z474" s="3">
        <f>IF(AND(G474&lt;&gt;"LIBSETS_SETTYPE_BATTLEGROUND",G474&lt;&gt;"LIBSETS_SETTYPE_SPECIAL"),
IF(AND(Y474&lt;&gt;"",ISNUMBER(Y474),NOT(ISNA(Y474))),Y474,
   IF(AND(L474&lt;&gt;"",ISNUMBER(L474),L474&gt;0,NOT(ISNA(L474))),VLOOKUP(L474,'ESO dumped WayshrineInfo'!$K$3:$L$9999,2,FALSE),"")
),"")</f>
        <v>1207</v>
      </c>
      <c r="AA474" t="str">
        <f>IF(AND(Z474&lt;&gt;"",ISNUMBER(Z474),NOT(ISNA(Z474))),VLOOKUP(Z474,'ESO zone constants'!$A$3:$D$9999,4,FALSE),"")</f>
        <v>The Reach</v>
      </c>
      <c r="AB474" s="33" t="s">
        <v>1561</v>
      </c>
      <c r="AC474" s="43"/>
      <c r="AD474" s="43"/>
      <c r="AE474" s="43"/>
      <c r="AF474" s="3">
        <f>IF(AND(G474&lt;&gt;"LIBSETS_SETTYPE_BATTLEGROUND",G474&lt;&gt;"LIBSETS_SETTYPE_SPECIAL"),
IF(AND(AE474&lt;&gt;"",ISNUMBER(AE474),NOT(ISNA(AE474))),AE474,
   IF(AND(M474&lt;&gt;"",ISNUMBER(M474),M474&gt;0,NOT(ISNA(M474))),VLOOKUP(M474,'ESO dumped WayshrineInfo'!$K$3:$L$9999,2,FALSE),"")
),"")</f>
        <v>1207</v>
      </c>
      <c r="AG474" t="str">
        <f>IF(AND(AF474&lt;&gt;"",ISNUMBER(AF474),NOT(ISNA(AF474))),VLOOKUP(AF474,'ESO zone constants'!$A$3:$D$9999,4,FALSE),"")</f>
        <v>The Reach</v>
      </c>
      <c r="AH474" s="44" t="s">
        <v>1563</v>
      </c>
      <c r="AI474" s="43"/>
      <c r="AJ474" s="43"/>
      <c r="AK474" s="3">
        <f>IF(AND(G474&lt;&gt;"LIBSETS_SETTYPE_BATTLEGROUND",G474&lt;&gt;"LIBSETS_SETTYPE_SPECIAL"),IF(AL474&lt;&gt;"",VLOOKUP(AL474,'ESO zone constants'!$D$3:$H$4953,5,FALSE),""),"")</f>
        <v>1207</v>
      </c>
      <c r="AL474" t="s">
        <v>2223</v>
      </c>
      <c r="AM474" s="44" t="s">
        <v>1564</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5" t="s">
        <v>2672</v>
      </c>
      <c r="BA474" s="85"/>
      <c r="BB474" s="85"/>
      <c r="BC474" s="21" t="str">
        <f t="shared" si="47"/>
        <v>[536] = {wayshrines={441,441,441,}, dlcId=DLC_MARKARTH</v>
      </c>
      <c r="BD474" s="21" t="str">
        <f t="shared" si="46"/>
        <v>, zoneIds={1207,1207,1207,1207}, veteran=false</v>
      </c>
      <c r="BE474" s="21" t="str">
        <f t="shared" si="49"/>
        <v>, setType=LIBSETS_SETTYPE_OVERLAND</v>
      </c>
      <c r="BF474" s="21" t="str">
        <f t="shared" si="45"/>
        <v>, dropMechanic={LIBSETS_DROP_MECHANIC_OVERLAND_BOSS_DELVE,LIBSETS_DROP_MECHANIC_OVERLAND_BOSS_DELVE,LIBSETS_DROP_MECHANIC_OVERLAND_BOSS_PUBLIC_DUNGEON,LIBSETS_DROP_MECHANIC_OVERLAND_CHEST}</v>
      </c>
      <c r="BG474" s="21" t="str">
        <f t="shared" si="50"/>
        <v>}, --Radiant Bastion / Strahlende Bastion   [The Reach, The Reach, The Reach, The Reach]</v>
      </c>
    </row>
    <row r="475" spans="1:59" x14ac:dyDescent="0.25">
      <c r="A475" s="5">
        <v>537</v>
      </c>
      <c r="B475" t="s">
        <v>2244</v>
      </c>
      <c r="C475" t="s">
        <v>2266</v>
      </c>
      <c r="D475" s="3">
        <f t="shared" si="48"/>
        <v>537</v>
      </c>
      <c r="G475" s="3" t="s">
        <v>1481</v>
      </c>
      <c r="I475" t="s">
        <v>91</v>
      </c>
      <c r="J475" t="s">
        <v>91</v>
      </c>
      <c r="K475">
        <v>441</v>
      </c>
      <c r="L475">
        <v>441</v>
      </c>
      <c r="M475">
        <v>441</v>
      </c>
      <c r="O475" s="65" t="s">
        <v>2223</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WayshrineInfo'!$K$3:$N$9999,4,FALSE),"")))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constants'!$B$4:$C$1003,2,FALSE),"")</f>
        <v>Markarth</v>
      </c>
      <c r="V475" s="33" t="s">
        <v>1561</v>
      </c>
      <c r="Y475" s="65"/>
      <c r="Z475" s="3">
        <f>IF(AND(G475&lt;&gt;"LIBSETS_SETTYPE_BATTLEGROUND",G475&lt;&gt;"LIBSETS_SETTYPE_SPECIAL"),
IF(AND(Y475&lt;&gt;"",ISNUMBER(Y475),NOT(ISNA(Y475))),Y475,
   IF(AND(L475&lt;&gt;"",ISNUMBER(L475),L475&gt;0,NOT(ISNA(L475))),VLOOKUP(L475,'ESO dumped WayshrineInfo'!$K$3:$L$9999,2,FALSE),"")
),"")</f>
        <v>1207</v>
      </c>
      <c r="AA475" t="str">
        <f>IF(AND(Z475&lt;&gt;"",ISNUMBER(Z475),NOT(ISNA(Z475))),VLOOKUP(Z475,'ESO zone constants'!$A$3:$D$9999,4,FALSE),"")</f>
        <v>The Reach</v>
      </c>
      <c r="AB475" s="33" t="s">
        <v>1561</v>
      </c>
      <c r="AC475" s="43"/>
      <c r="AD475" s="43"/>
      <c r="AE475" s="43"/>
      <c r="AF475" s="3">
        <f>IF(AND(G475&lt;&gt;"LIBSETS_SETTYPE_BATTLEGROUND",G475&lt;&gt;"LIBSETS_SETTYPE_SPECIAL"),
IF(AND(AE475&lt;&gt;"",ISNUMBER(AE475),NOT(ISNA(AE475))),AE475,
   IF(AND(M475&lt;&gt;"",ISNUMBER(M475),M475&gt;0,NOT(ISNA(M475))),VLOOKUP(M475,'ESO dumped WayshrineInfo'!$K$3:$L$9999,2,FALSE),"")
),"")</f>
        <v>1207</v>
      </c>
      <c r="AG475" t="str">
        <f>IF(AND(AF475&lt;&gt;"",ISNUMBER(AF475),NOT(ISNA(AF475))),VLOOKUP(AF475,'ESO zone constants'!$A$3:$D$9999,4,FALSE),"")</f>
        <v>The Reach</v>
      </c>
      <c r="AH475" s="44" t="s">
        <v>1563</v>
      </c>
      <c r="AI475" s="43"/>
      <c r="AJ475" s="43"/>
      <c r="AK475" s="3">
        <f>IF(AND(G475&lt;&gt;"LIBSETS_SETTYPE_BATTLEGROUND",G475&lt;&gt;"LIBSETS_SETTYPE_SPECIAL"),IF(AL475&lt;&gt;"",VLOOKUP(AL475,'ESO zone constants'!$D$3:$H$4953,5,FALSE),""),"")</f>
        <v>1207</v>
      </c>
      <c r="AL475" t="s">
        <v>2223</v>
      </c>
      <c r="AM475" s="44" t="s">
        <v>1564</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5" t="s">
        <v>2672</v>
      </c>
      <c r="BA475" s="85"/>
      <c r="BB475" s="85"/>
      <c r="BC475" s="21" t="str">
        <f t="shared" si="47"/>
        <v>[537] = {wayshrines={441,441,441,}, dlcId=DLC_MARKARTH</v>
      </c>
      <c r="BD475" s="21" t="str">
        <f t="shared" si="46"/>
        <v>, zoneIds={1207,1207,1207,1207}, veteran=false</v>
      </c>
      <c r="BE475" s="21" t="str">
        <f t="shared" si="49"/>
        <v>, setType=LIBSETS_SETTYPE_OVERLAND</v>
      </c>
      <c r="BF475" s="21" t="str">
        <f t="shared" si="45"/>
        <v>, dropMechanic={LIBSETS_DROP_MECHANIC_OVERLAND_BOSS_DELVE,LIBSETS_DROP_MECHANIC_OVERLAND_BOSS_DELVE,LIBSETS_DROP_MECHANIC_OVERLAND_BOSS_PUBLIC_DUNGEON,LIBSETS_DROP_MECHANIC_OVERLAND_CHEST}</v>
      </c>
      <c r="BG475" s="21" t="str">
        <f t="shared" si="50"/>
        <v>}, --Voidcaller / Leerenrufer   [The Reach, The Reach, The Reach, The Reach]</v>
      </c>
    </row>
    <row r="476" spans="1:59" x14ac:dyDescent="0.25">
      <c r="A476" s="5">
        <v>538</v>
      </c>
      <c r="B476" t="s">
        <v>2245</v>
      </c>
      <c r="C476" t="s">
        <v>2667</v>
      </c>
      <c r="D476" s="3">
        <f t="shared" si="48"/>
        <v>538</v>
      </c>
      <c r="G476" s="3" t="s">
        <v>1481</v>
      </c>
      <c r="I476" t="s">
        <v>91</v>
      </c>
      <c r="J476" t="s">
        <v>91</v>
      </c>
      <c r="K476">
        <v>441</v>
      </c>
      <c r="L476">
        <v>441</v>
      </c>
      <c r="M476">
        <v>441</v>
      </c>
      <c r="O476" s="65" t="s">
        <v>2223</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WayshrineInfo'!$K$3:$N$9999,4,FALSE),"")))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constants'!$B$4:$C$1003,2,FALSE),"")</f>
        <v>Markarth</v>
      </c>
      <c r="V476" s="33" t="s">
        <v>1561</v>
      </c>
      <c r="Y476" s="65"/>
      <c r="Z476" s="3">
        <f>IF(AND(G476&lt;&gt;"LIBSETS_SETTYPE_BATTLEGROUND",G476&lt;&gt;"LIBSETS_SETTYPE_SPECIAL"),
IF(AND(Y476&lt;&gt;"",ISNUMBER(Y476),NOT(ISNA(Y476))),Y476,
   IF(AND(L476&lt;&gt;"",ISNUMBER(L476),L476&gt;0,NOT(ISNA(L476))),VLOOKUP(L476,'ESO dumped WayshrineInfo'!$K$3:$L$9999,2,FALSE),"")
),"")</f>
        <v>1207</v>
      </c>
      <c r="AA476" t="str">
        <f>IF(AND(Z476&lt;&gt;"",ISNUMBER(Z476),NOT(ISNA(Z476))),VLOOKUP(Z476,'ESO zone constants'!$A$3:$D$9999,4,FALSE),"")</f>
        <v>The Reach</v>
      </c>
      <c r="AB476" s="33" t="s">
        <v>1561</v>
      </c>
      <c r="AC476" s="43"/>
      <c r="AD476" s="43"/>
      <c r="AE476" s="43"/>
      <c r="AF476" s="3">
        <f>IF(AND(G476&lt;&gt;"LIBSETS_SETTYPE_BATTLEGROUND",G476&lt;&gt;"LIBSETS_SETTYPE_SPECIAL"),
IF(AND(AE476&lt;&gt;"",ISNUMBER(AE476),NOT(ISNA(AE476))),AE476,
   IF(AND(M476&lt;&gt;"",ISNUMBER(M476),M476&gt;0,NOT(ISNA(M476))),VLOOKUP(M476,'ESO dumped WayshrineInfo'!$K$3:$L$9999,2,FALSE),"")
),"")</f>
        <v>1207</v>
      </c>
      <c r="AG476" t="str">
        <f>IF(AND(AF476&lt;&gt;"",ISNUMBER(AF476),NOT(ISNA(AF476))),VLOOKUP(AF476,'ESO zone constants'!$A$3:$D$9999,4,FALSE),"")</f>
        <v>The Reach</v>
      </c>
      <c r="AH476" s="44" t="s">
        <v>1563</v>
      </c>
      <c r="AI476" s="43"/>
      <c r="AJ476" s="43"/>
      <c r="AK476" s="3">
        <f>IF(AND(G476&lt;&gt;"LIBSETS_SETTYPE_BATTLEGROUND",G476&lt;&gt;"LIBSETS_SETTYPE_SPECIAL"),IF(AL476&lt;&gt;"",VLOOKUP(AL476,'ESO zone constants'!$D$3:$H$4953,5,FALSE),""),"")</f>
        <v>1207</v>
      </c>
      <c r="AL476" t="s">
        <v>2223</v>
      </c>
      <c r="AM476" s="44" t="s">
        <v>1564</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5" t="s">
        <v>2673</v>
      </c>
      <c r="BA476" s="85"/>
      <c r="BB476" s="85"/>
      <c r="BC476" s="21" t="str">
        <f t="shared" si="47"/>
        <v>[538] = {wayshrines={441,441,441,}, dlcId=DLC_MARKARTH</v>
      </c>
      <c r="BD476" s="21" t="str">
        <f t="shared" ref="BD476:BD507" si="51">IF(F476&lt;&gt;"Not in the game (anymore)",IF(A476&lt;&gt;"",IF(Q476&lt;&gt;"",CONCATENATE(", zoneIds={",Q476),"")&amp;IF(Z476&lt;&gt;"",CONCATENATE(",",Z476),"")&amp;IF(AF476&lt;&gt;"",CONCATENATE(",",AF476),"")&amp;IF(AK476&lt;&gt;"",CONCATENATE(",",AK476),"")&amp;IF(AP476&lt;&gt;"",CONCATENATE(",",AP476),"")&amp;IF(AU476&lt;&gt;"",CONCATENATE(",",AU476),"")&amp;IF(Q476&lt;&gt;"",CONCATENATE("}",""),"")&amp;IF(OR(I476="true",I476="false",I476&lt;&gt;""), CONCATENATE(", veteran=", I476), ""),""),"")</f>
        <v>, zoneIds={1207,1207,1207,1207}, veteran=false</v>
      </c>
      <c r="BE476" s="21" t="str">
        <f t="shared" si="49"/>
        <v>, setType=LIBSETS_SETTYPE_OVERLAND</v>
      </c>
      <c r="BF476" s="21" t="str">
        <f t="shared" si="45"/>
        <v>, isProcSetAllowedInPvP=1, dropMechanic={LIBSETS_DROP_MECHANIC_OVERLAND_BOSS_DELVE,LIBSETS_DROP_MECHANIC_OVERLAND_BOSS_DELVE,LIBSETS_DROP_MECHANIC_OVERLAND_BOSS_PUBLIC_DUNGEON,LIBSETS_DROP_MECHANIC_OVERLAND_CHEST}</v>
      </c>
      <c r="BG476" s="21" t="str">
        <f t="shared" si="50"/>
        <v>}, --Witch-Knight\'s Defiance / Trotz des Hexenritters   [The Reach, The Reach, The Reach, The Reach]</v>
      </c>
    </row>
    <row r="477" spans="1:59" x14ac:dyDescent="0.25">
      <c r="A477" s="5">
        <v>539</v>
      </c>
      <c r="B477" t="s">
        <v>2246</v>
      </c>
      <c r="C477" t="s">
        <v>2668</v>
      </c>
      <c r="D477" s="3">
        <f t="shared" si="48"/>
        <v>539</v>
      </c>
      <c r="G477" s="3" t="s">
        <v>1475</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WayshrineInfo'!$K$3:$N$9999,4,FALSE),"")))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constants'!$B$4:$C$1003,2,FALSE),"")</f>
        <v>Markarth</v>
      </c>
      <c r="V477" s="33" t="s">
        <v>3372</v>
      </c>
      <c r="Y477" s="65"/>
      <c r="Z477" s="3">
        <f>IF(AND(G477&lt;&gt;"LIBSETS_SETTYPE_BATTLEGROUND",G477&lt;&gt;"LIBSETS_SETTYPE_SPECIAL"),
IF(AND(Y477&lt;&gt;"",ISNUMBER(Y477),NOT(ISNA(Y477))),Y477,
   IF(AND(L477&lt;&gt;"",ISNUMBER(L477),L477&gt;0,NOT(ISNA(L477))),VLOOKUP(L477,'ESO dumped WayshrineInfo'!$K$3:$L$9999,2,FALSE),"")
),"")</f>
        <v>1207</v>
      </c>
      <c r="AA477" t="str">
        <f>IF(AND(Z477&lt;&gt;"",ISNUMBER(Z477),NOT(ISNA(Z477))),VLOOKUP(Z477,'ESO zone constants'!$A$3:$D$9999,4,FALSE),"")</f>
        <v>The Reach</v>
      </c>
      <c r="AB477" s="33" t="s">
        <v>3372</v>
      </c>
      <c r="AC477" s="43"/>
      <c r="AD477" s="43"/>
      <c r="AE477" s="43"/>
      <c r="AF477" s="3">
        <f>IF(AND(G477&lt;&gt;"LIBSETS_SETTYPE_BATTLEGROUND",G477&lt;&gt;"LIBSETS_SETTYPE_SPECIAL"),
IF(AND(AE477&lt;&gt;"",ISNUMBER(AE477),NOT(ISNA(AE477))),AE477,
   IF(AND(M477&lt;&gt;"",ISNUMBER(M477),M477&gt;0,NOT(ISNA(M477))),VLOOKUP(M477,'ESO dumped WayshrineInfo'!$K$3:$L$9999,2,FALSE),"")
),"")</f>
        <v>1207</v>
      </c>
      <c r="AG477" t="str">
        <f>IF(AND(AF477&lt;&gt;"",ISNUMBER(AF477),NOT(ISNA(AF477))),VLOOKUP(AF477,'ESO zone constants'!$A$3:$D$9999,4,FALSE),"")</f>
        <v>The Reach</v>
      </c>
      <c r="AH477" s="44"/>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5" t="s">
        <v>2673</v>
      </c>
      <c r="BA477" s="85"/>
      <c r="BB477" s="85"/>
      <c r="BC477" s="21" t="str">
        <f t="shared" si="47"/>
        <v>[539] = {wayshrines={447,447,447,}, traitsNeeded=3, dlcId=DLC_MARKARTH</v>
      </c>
      <c r="BD477" s="21" t="str">
        <f t="shared" si="51"/>
        <v>, zoneIds={1207,1207,1207}, veteran=false</v>
      </c>
      <c r="BE477" s="21" t="str">
        <f t="shared" si="49"/>
        <v>, setType=LIBSETS_SETTYPE_CRAFTED</v>
      </c>
      <c r="BF477" s="21" t="str">
        <f t="shared" si="45"/>
        <v>, isProcSetAllowedInPvP=1, dropMechanic={LIBSETS_DROP_MECHANIC_CRAFTED,LIBSETS_DROP_MECHANIC_CRAFTED}</v>
      </c>
      <c r="BG477" s="21" t="str">
        <f t="shared" si="50"/>
        <v>}, --Red Eagle\'s Fury / Zorn des Roten Adlers   [The Reach, The Reach, The Reach]</v>
      </c>
    </row>
    <row r="478" spans="1:59" x14ac:dyDescent="0.25">
      <c r="A478" s="5">
        <v>540</v>
      </c>
      <c r="B478" t="s">
        <v>2247</v>
      </c>
      <c r="C478" t="s">
        <v>2267</v>
      </c>
      <c r="D478" s="3">
        <f t="shared" si="48"/>
        <v>540</v>
      </c>
      <c r="G478" s="3" t="s">
        <v>1475</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WayshrineInfo'!$K$3:$N$9999,4,FALSE),"")))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constants'!$B$4:$C$1003,2,FALSE),"")</f>
        <v>Markarth</v>
      </c>
      <c r="V478" s="33" t="s">
        <v>3372</v>
      </c>
      <c r="Y478" s="65"/>
      <c r="Z478" s="3">
        <f>IF(AND(G478&lt;&gt;"LIBSETS_SETTYPE_BATTLEGROUND",G478&lt;&gt;"LIBSETS_SETTYPE_SPECIAL"),
IF(AND(Y478&lt;&gt;"",ISNUMBER(Y478),NOT(ISNA(Y478))),Y478,
   IF(AND(L478&lt;&gt;"",ISNUMBER(L478),L478&gt;0,NOT(ISNA(L478))),VLOOKUP(L478,'ESO dumped WayshrineInfo'!$K$3:$L$9999,2,FALSE),"")
),"")</f>
        <v>1207</v>
      </c>
      <c r="AA478" t="str">
        <f>IF(AND(Z478&lt;&gt;"",ISNUMBER(Z478),NOT(ISNA(Z478))),VLOOKUP(Z478,'ESO zone constants'!$A$3:$D$9999,4,FALSE),"")</f>
        <v>The Reach</v>
      </c>
      <c r="AB478" s="33" t="s">
        <v>3372</v>
      </c>
      <c r="AC478" s="43"/>
      <c r="AD478" s="43"/>
      <c r="AE478" s="43"/>
      <c r="AF478" s="3">
        <f>IF(AND(G478&lt;&gt;"LIBSETS_SETTYPE_BATTLEGROUND",G478&lt;&gt;"LIBSETS_SETTYPE_SPECIAL"),
IF(AND(AE478&lt;&gt;"",ISNUMBER(AE478),NOT(ISNA(AE478))),AE478,
   IF(AND(M478&lt;&gt;"",ISNUMBER(M478),M478&gt;0,NOT(ISNA(M478))),VLOOKUP(M478,'ESO dumped WayshrineInfo'!$K$3:$L$9999,2,FALSE),"")
),"")</f>
        <v>1207</v>
      </c>
      <c r="AG478" t="str">
        <f>IF(AND(AF478&lt;&gt;"",ISNUMBER(AF478),NOT(ISNA(AF478))),VLOOKUP(AF478,'ESO zone constants'!$A$3:$D$9999,4,FALSE),"")</f>
        <v>The Reach</v>
      </c>
      <c r="AH478" s="44"/>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5" t="s">
        <v>2672</v>
      </c>
      <c r="BA478" s="85"/>
      <c r="BB478" s="85"/>
      <c r="BC478" s="21" t="str">
        <f t="shared" ref="BC478:BC509" si="52">IF(A478="???","--","")&amp;IF(F478&lt;&gt;"Not in the game (anymore)",IF(A478&lt;&gt;"",CONCATENATE("[",A478,"] = {wayshrines={")&amp;IF(K478&lt;&gt;"",CONCATENATE(K478,","),"")&amp;IF(L478&lt;&gt;"",CONCATENATE(L478,","),"")&amp;IF(M478&lt;&gt;"",CONCATENATE(M478,","),"")&amp;CONCATENATE("}")&amp;IF(VALUE(N478)&gt;0,CONCATENATE(", traitsNeeded=",N478),"")&amp;CONCATENATE(", dlcId=",IF(T478&lt;&gt;"",T478,"DLC_BASE_GAME")),""),"")</f>
        <v>[540] = {wayshrines={442,442,442,}, traitsNeeded=6, dlcId=DLC_MARKARTH</v>
      </c>
      <c r="BD478" s="21" t="str">
        <f t="shared" si="51"/>
        <v>, zoneIds={1207,1207,1207}, veteran=false</v>
      </c>
      <c r="BE478" s="21" t="str">
        <f t="shared" si="49"/>
        <v>, setType=LIBSETS_SETTYPE_CRAFTED</v>
      </c>
      <c r="BF478" s="21" t="str">
        <f t="shared" si="45"/>
        <v>, dropMechanic={LIBSETS_DROP_MECHANIC_CRAFTED,LIBSETS_DROP_MECHANIC_CRAFTED}</v>
      </c>
      <c r="BG478" s="21" t="str">
        <f t="shared" si="50"/>
        <v>}, --Legacy of Karth / Erbe des Karth   [The Reach, The Reach, The Reach]</v>
      </c>
    </row>
    <row r="479" spans="1:59" x14ac:dyDescent="0.25">
      <c r="A479" s="5">
        <v>541</v>
      </c>
      <c r="B479" t="s">
        <v>2248</v>
      </c>
      <c r="C479" t="s">
        <v>2268</v>
      </c>
      <c r="D479" s="3">
        <f t="shared" si="48"/>
        <v>541</v>
      </c>
      <c r="G479" s="3" t="s">
        <v>1475</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WayshrineInfo'!$K$3:$N$9999,4,FALSE),"")))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constants'!$B$4:$C$1003,2,FALSE),"")</f>
        <v>Markarth</v>
      </c>
      <c r="V479" s="33" t="s">
        <v>3372</v>
      </c>
      <c r="W479" s="39"/>
      <c r="X479" s="39"/>
      <c r="Z479" s="3">
        <f>IF(AND(G479&lt;&gt;"LIBSETS_SETTYPE_BATTLEGROUND",G479&lt;&gt;"LIBSETS_SETTYPE_SPECIAL"),
IF(AND(Y479&lt;&gt;"",ISNUMBER(Y479),NOT(ISNA(Y479))),Y479,
   IF(AND(L479&lt;&gt;"",ISNUMBER(L479),L479&gt;0,NOT(ISNA(L479))),VLOOKUP(L479,'ESO dumped WayshrineInfo'!$K$3:$L$9999,2,FALSE),"")
),"")</f>
        <v>1161</v>
      </c>
      <c r="AA479" t="str">
        <f>IF(AND(Z479&lt;&gt;"",ISNUMBER(Z479),NOT(ISNA(Z479))),VLOOKUP(Z479,'ESO zone constants'!$A$3:$D$9999,4,FALSE),"")</f>
        <v>Blackreach: Greymoor Caverns</v>
      </c>
      <c r="AB479" s="33" t="s">
        <v>3372</v>
      </c>
      <c r="AC479" s="43"/>
      <c r="AD479" s="43"/>
      <c r="AE479" s="43"/>
      <c r="AF479" s="3">
        <f>IF(AND(G479&lt;&gt;"LIBSETS_SETTYPE_BATTLEGROUND",G479&lt;&gt;"LIBSETS_SETTYPE_SPECIAL"),
IF(AND(AE479&lt;&gt;"",ISNUMBER(AE479),NOT(ISNA(AE479))),AE479,
   IF(AND(M479&lt;&gt;"",ISNUMBER(M479),M479&gt;0,NOT(ISNA(M479))),VLOOKUP(M479,'ESO dumped WayshrineInfo'!$K$3:$L$9999,2,FALSE),"")
),"")</f>
        <v>1161</v>
      </c>
      <c r="AG479" t="str">
        <f>IF(AND(AF479&lt;&gt;"",ISNUMBER(AF479),NOT(ISNA(AF479))),VLOOKUP(AF479,'ESO zone constants'!$A$3:$D$9999,4,FALSE),"")</f>
        <v>Blackreach: Greymoor Caverns</v>
      </c>
      <c r="AH479" s="44" t="s">
        <v>3372</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5" t="s">
        <v>2673</v>
      </c>
      <c r="BA479" s="85"/>
      <c r="BB479" s="85"/>
      <c r="BC479" s="21" t="str">
        <f t="shared" si="52"/>
        <v>[541] = {wayshrines={446,446,446,}, traitsNeeded=9, dlcId=DLC_MARKARTH</v>
      </c>
      <c r="BD479" s="21" t="str">
        <f t="shared" si="51"/>
        <v>, zoneIds={1208,1161,1161}, veteran=false</v>
      </c>
      <c r="BE479" s="21" t="str">
        <f t="shared" si="49"/>
        <v>, setType=LIBSETS_SETTYPE_CRAFTED</v>
      </c>
      <c r="BF479" s="21" t="str">
        <f t="shared" si="45"/>
        <v>, isProcSetAllowedInPvP=1, dropMechanic={LIBSETS_DROP_MECHANIC_CRAFTED,LIBSETS_DROP_MECHANIC_CRAFTED,LIBSETS_DROP_MECHANIC_CRAFTED}</v>
      </c>
      <c r="BG479" s="21" t="str">
        <f t="shared" si="50"/>
        <v>}, --Aetherial Ascension / Ätherischer Aufstieg   [Blackreach: Arkthzand Cavern, Blackreach: Greymoor Caverns, Blackreach: Greymoor Caverns]</v>
      </c>
    </row>
    <row r="480" spans="1:59" x14ac:dyDescent="0.25">
      <c r="A480" s="5">
        <v>542</v>
      </c>
      <c r="B480" t="s">
        <v>2249</v>
      </c>
      <c r="C480" t="s">
        <v>2269</v>
      </c>
      <c r="D480" s="3">
        <f t="shared" si="48"/>
        <v>542</v>
      </c>
      <c r="G480" s="3" t="s">
        <v>1481</v>
      </c>
      <c r="I480" t="s">
        <v>91</v>
      </c>
      <c r="J480" t="s">
        <v>91</v>
      </c>
      <c r="K480">
        <v>441</v>
      </c>
      <c r="L480">
        <v>441</v>
      </c>
      <c r="M480">
        <v>441</v>
      </c>
      <c r="O480" s="65" t="s">
        <v>2223</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WayshrineInfo'!$K$3:$N$9999,4,FALSE),"")))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constants'!$B$4:$C$1003,2,FALSE),"")</f>
        <v>Markarth</v>
      </c>
      <c r="V480" s="33" t="s">
        <v>1561</v>
      </c>
      <c r="Y480" s="65"/>
      <c r="Z480" s="3">
        <f>IF(AND(G480&lt;&gt;"LIBSETS_SETTYPE_BATTLEGROUND",G480&lt;&gt;"LIBSETS_SETTYPE_SPECIAL"),
IF(AND(Y480&lt;&gt;"",ISNUMBER(Y480),NOT(ISNA(Y480))),Y480,
   IF(AND(L480&lt;&gt;"",ISNUMBER(L480),L480&gt;0,NOT(ISNA(L480))),VLOOKUP(L480,'ESO dumped WayshrineInfo'!$K$3:$L$9999,2,FALSE),"")
),"")</f>
        <v>1207</v>
      </c>
      <c r="AA480" t="str">
        <f>IF(AND(Z480&lt;&gt;"",ISNUMBER(Z480),NOT(ISNA(Z480))),VLOOKUP(Z480,'ESO zone constants'!$A$3:$D$9999,4,FALSE),"")</f>
        <v>The Reach</v>
      </c>
      <c r="AB480" s="33" t="s">
        <v>1561</v>
      </c>
      <c r="AC480" s="43"/>
      <c r="AD480" s="43"/>
      <c r="AE480" s="43"/>
      <c r="AF480" s="3">
        <f>IF(AND(G480&lt;&gt;"LIBSETS_SETTYPE_BATTLEGROUND",G480&lt;&gt;"LIBSETS_SETTYPE_SPECIAL"),
IF(AND(AE480&lt;&gt;"",ISNUMBER(AE480),NOT(ISNA(AE480))),AE480,
   IF(AND(M480&lt;&gt;"",ISNUMBER(M480),M480&gt;0,NOT(ISNA(M480))),VLOOKUP(M480,'ESO dumped WayshrineInfo'!$K$3:$L$9999,2,FALSE),"")
),"")</f>
        <v>1207</v>
      </c>
      <c r="AG480" t="str">
        <f>IF(AND(AF480&lt;&gt;"",ISNUMBER(AF480),NOT(ISNA(AF480))),VLOOKUP(AF480,'ESO zone constants'!$A$3:$D$9999,4,FALSE),"")</f>
        <v>The Reach</v>
      </c>
      <c r="AH480" s="44" t="s">
        <v>1563</v>
      </c>
      <c r="AI480" s="43"/>
      <c r="AJ480" s="43"/>
      <c r="AK480" s="3">
        <f>IF(AND(G480&lt;&gt;"LIBSETS_SETTYPE_BATTLEGROUND",G480&lt;&gt;"LIBSETS_SETTYPE_SPECIAL"),IF(AL480&lt;&gt;"",VLOOKUP(AL480,'ESO zone constants'!$D$3:$H$4953,5,FALSE),""),"")</f>
        <v>1207</v>
      </c>
      <c r="AL480" t="s">
        <v>2223</v>
      </c>
      <c r="AM480" s="44" t="s">
        <v>1564</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5" t="s">
        <v>2672</v>
      </c>
      <c r="BA480" s="85"/>
      <c r="BB480" s="85"/>
      <c r="BC480" s="21" t="str">
        <f t="shared" si="52"/>
        <v>[542] = {wayshrines={441,441,441,}, dlcId=DLC_MARKARTH</v>
      </c>
      <c r="BD480" s="21" t="str">
        <f t="shared" si="51"/>
        <v>, zoneIds={1207,1207,1207,1207}, veteran=false</v>
      </c>
      <c r="BE480" s="21" t="str">
        <f t="shared" si="49"/>
        <v>, setType=LIBSETS_SETTYPE_OVERLAND</v>
      </c>
      <c r="BF480" s="21" t="str">
        <f t="shared" si="45"/>
        <v>, dropMechanic={LIBSETS_DROP_MECHANIC_OVERLAND_BOSS_DELVE,LIBSETS_DROP_MECHANIC_OVERLAND_BOSS_DELVE,LIBSETS_DROP_MECHANIC_OVERLAND_BOSS_PUBLIC_DUNGEON,LIBSETS_DROP_MECHANIC_OVERLAND_CHEST}</v>
      </c>
      <c r="BG480" s="21" t="str">
        <f t="shared" si="50"/>
        <v>}, --Hex Siphon / Fluchsiphon   [The Reach, The Reach, The Reach, The Reach]</v>
      </c>
    </row>
    <row r="481" spans="1:59" x14ac:dyDescent="0.25">
      <c r="A481" s="5">
        <v>543</v>
      </c>
      <c r="B481" t="s">
        <v>2250</v>
      </c>
      <c r="C481" t="s">
        <v>2270</v>
      </c>
      <c r="D481" s="3">
        <f t="shared" si="48"/>
        <v>543</v>
      </c>
      <c r="G481" s="3" t="s">
        <v>1481</v>
      </c>
      <c r="I481" t="s">
        <v>91</v>
      </c>
      <c r="J481" t="s">
        <v>91</v>
      </c>
      <c r="K481">
        <v>441</v>
      </c>
      <c r="L481">
        <v>441</v>
      </c>
      <c r="M481">
        <v>441</v>
      </c>
      <c r="O481" s="65" t="s">
        <v>2223</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WayshrineInfo'!$K$3:$N$9999,4,FALSE),"")))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constants'!$B$4:$C$1003,2,FALSE),"")</f>
        <v>Markarth</v>
      </c>
      <c r="V481" s="33" t="s">
        <v>1561</v>
      </c>
      <c r="Y481" s="65"/>
      <c r="Z481" s="3">
        <f>IF(AND(G481&lt;&gt;"LIBSETS_SETTYPE_BATTLEGROUND",G481&lt;&gt;"LIBSETS_SETTYPE_SPECIAL"),
IF(AND(Y481&lt;&gt;"",ISNUMBER(Y481),NOT(ISNA(Y481))),Y481,
   IF(AND(L481&lt;&gt;"",ISNUMBER(L481),L481&gt;0,NOT(ISNA(L481))),VLOOKUP(L481,'ESO dumped WayshrineInfo'!$K$3:$L$9999,2,FALSE),"")
),"")</f>
        <v>1207</v>
      </c>
      <c r="AA481" t="str">
        <f>IF(AND(Z481&lt;&gt;"",ISNUMBER(Z481),NOT(ISNA(Z481))),VLOOKUP(Z481,'ESO zone constants'!$A$3:$D$9999,4,FALSE),"")</f>
        <v>The Reach</v>
      </c>
      <c r="AB481" s="33" t="s">
        <v>1561</v>
      </c>
      <c r="AC481" s="43"/>
      <c r="AD481" s="43"/>
      <c r="AE481" s="43"/>
      <c r="AF481" s="3">
        <f>IF(AND(G481&lt;&gt;"LIBSETS_SETTYPE_BATTLEGROUND",G481&lt;&gt;"LIBSETS_SETTYPE_SPECIAL"),
IF(AND(AE481&lt;&gt;"",ISNUMBER(AE481),NOT(ISNA(AE481))),AE481,
   IF(AND(M481&lt;&gt;"",ISNUMBER(M481),M481&gt;0,NOT(ISNA(M481))),VLOOKUP(M481,'ESO dumped WayshrineInfo'!$K$3:$L$9999,2,FALSE),"")
),"")</f>
        <v>1207</v>
      </c>
      <c r="AG481" t="str">
        <f>IF(AND(AF481&lt;&gt;"",ISNUMBER(AF481),NOT(ISNA(AF481))),VLOOKUP(AF481,'ESO zone constants'!$A$3:$D$9999,4,FALSE),"")</f>
        <v>The Reach</v>
      </c>
      <c r="AH481" s="44" t="s">
        <v>1563</v>
      </c>
      <c r="AI481" s="43"/>
      <c r="AJ481" s="43"/>
      <c r="AK481" s="3">
        <f>IF(AND(G481&lt;&gt;"LIBSETS_SETTYPE_BATTLEGROUND",G481&lt;&gt;"LIBSETS_SETTYPE_SPECIAL"),IF(AL481&lt;&gt;"",VLOOKUP(AL481,'ESO zone constants'!$D$3:$H$4953,5,FALSE),""),"")</f>
        <v>1207</v>
      </c>
      <c r="AL481" t="s">
        <v>2223</v>
      </c>
      <c r="AM481" s="44" t="s">
        <v>1564</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5" t="s">
        <v>2672</v>
      </c>
      <c r="BA481" s="85"/>
      <c r="BB481" s="85"/>
      <c r="BC481" s="21" t="str">
        <f t="shared" si="52"/>
        <v>[543] = {wayshrines={441,441,441,}, dlcId=DLC_MARKARTH</v>
      </c>
      <c r="BD481" s="21" t="str">
        <f t="shared" si="51"/>
        <v>, zoneIds={1207,1207,1207,1207}, veteran=false</v>
      </c>
      <c r="BE481" s="21" t="str">
        <f t="shared" si="49"/>
        <v>, setType=LIBSETS_SETTYPE_OVERLAND</v>
      </c>
      <c r="BF481" s="21" t="str">
        <f t="shared" si="45"/>
        <v>, dropMechanic={LIBSETS_DROP_MECHANIC_OVERLAND_BOSS_DELVE,LIBSETS_DROP_MECHANIC_OVERLAND_BOSS_DELVE,LIBSETS_DROP_MECHANIC_OVERLAND_BOSS_PUBLIC_DUNGEON,LIBSETS_DROP_MECHANIC_OVERLAND_CHEST}</v>
      </c>
      <c r="BG481" s="21" t="str">
        <f t="shared" si="50"/>
        <v>}, --Pestilent Host / Pestilenter Wirt   [The Reach, The Reach, The Reach, The Reach]</v>
      </c>
    </row>
    <row r="482" spans="1:59" x14ac:dyDescent="0.25">
      <c r="A482" s="5">
        <v>544</v>
      </c>
      <c r="B482" t="s">
        <v>2251</v>
      </c>
      <c r="C482" t="s">
        <v>2271</v>
      </c>
      <c r="D482" s="3">
        <f t="shared" si="48"/>
        <v>544</v>
      </c>
      <c r="G482" s="3" t="s">
        <v>1481</v>
      </c>
      <c r="I482" t="s">
        <v>91</v>
      </c>
      <c r="J482" t="s">
        <v>91</v>
      </c>
      <c r="K482">
        <v>441</v>
      </c>
      <c r="L482">
        <v>441</v>
      </c>
      <c r="M482">
        <v>441</v>
      </c>
      <c r="O482" s="65" t="s">
        <v>2223</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WayshrineInfo'!$K$3:$N$9999,4,FALSE),"")))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constants'!$B$4:$C$1003,2,FALSE),"")</f>
        <v>Markarth</v>
      </c>
      <c r="V482" s="33" t="s">
        <v>1561</v>
      </c>
      <c r="Y482" s="65"/>
      <c r="Z482" s="3">
        <f>IF(AND(G482&lt;&gt;"LIBSETS_SETTYPE_BATTLEGROUND",G482&lt;&gt;"LIBSETS_SETTYPE_SPECIAL"),
IF(AND(Y482&lt;&gt;"",ISNUMBER(Y482),NOT(ISNA(Y482))),Y482,
   IF(AND(L482&lt;&gt;"",ISNUMBER(L482),L482&gt;0,NOT(ISNA(L482))),VLOOKUP(L482,'ESO dumped WayshrineInfo'!$K$3:$L$9999,2,FALSE),"")
),"")</f>
        <v>1207</v>
      </c>
      <c r="AA482" t="str">
        <f>IF(AND(Z482&lt;&gt;"",ISNUMBER(Z482),NOT(ISNA(Z482))),VLOOKUP(Z482,'ESO zone constants'!$A$3:$D$9999,4,FALSE),"")</f>
        <v>The Reach</v>
      </c>
      <c r="AB482" s="33" t="s">
        <v>1561</v>
      </c>
      <c r="AC482" s="43"/>
      <c r="AD482" s="43"/>
      <c r="AE482" s="43"/>
      <c r="AF482" s="3">
        <f>IF(AND(G482&lt;&gt;"LIBSETS_SETTYPE_BATTLEGROUND",G482&lt;&gt;"LIBSETS_SETTYPE_SPECIAL"),
IF(AND(AE482&lt;&gt;"",ISNUMBER(AE482),NOT(ISNA(AE482))),AE482,
   IF(AND(M482&lt;&gt;"",ISNUMBER(M482),M482&gt;0,NOT(ISNA(M482))),VLOOKUP(M482,'ESO dumped WayshrineInfo'!$K$3:$L$9999,2,FALSE),"")
),"")</f>
        <v>1207</v>
      </c>
      <c r="AG482" t="str">
        <f>IF(AND(AF482&lt;&gt;"",ISNUMBER(AF482),NOT(ISNA(AF482))),VLOOKUP(AF482,'ESO zone constants'!$A$3:$D$9999,4,FALSE),"")</f>
        <v>The Reach</v>
      </c>
      <c r="AH482" s="44" t="s">
        <v>1563</v>
      </c>
      <c r="AI482" s="43"/>
      <c r="AJ482" s="43"/>
      <c r="AK482" s="3">
        <f>IF(AND(G482&lt;&gt;"LIBSETS_SETTYPE_BATTLEGROUND",G482&lt;&gt;"LIBSETS_SETTYPE_SPECIAL"),IF(AL482&lt;&gt;"",VLOOKUP(AL482,'ESO zone constants'!$D$3:$H$4953,5,FALSE),""),"")</f>
        <v>1207</v>
      </c>
      <c r="AL482" t="s">
        <v>2223</v>
      </c>
      <c r="AM482" s="44" t="s">
        <v>1564</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5" t="s">
        <v>2672</v>
      </c>
      <c r="BA482" s="85"/>
      <c r="BB482" s="85"/>
      <c r="BC482" s="21" t="str">
        <f t="shared" si="52"/>
        <v>[544] = {wayshrines={441,441,441,}, dlcId=DLC_MARKARTH</v>
      </c>
      <c r="BD482" s="21" t="str">
        <f t="shared" si="51"/>
        <v>, zoneIds={1207,1207,1207,1207}, veteran=false</v>
      </c>
      <c r="BE482" s="21" t="str">
        <f t="shared" si="49"/>
        <v>, setType=LIBSETS_SETTYPE_OVERLAND</v>
      </c>
      <c r="BF482" s="21" t="str">
        <f t="shared" si="45"/>
        <v>, dropMechanic={LIBSETS_DROP_MECHANIC_OVERLAND_BOSS_DELVE,LIBSETS_DROP_MECHANIC_OVERLAND_BOSS_DELVE,LIBSETS_DROP_MECHANIC_OVERLAND_BOSS_PUBLIC_DUNGEON,LIBSETS_DROP_MECHANIC_OVERLAND_CHEST}</v>
      </c>
      <c r="BG482" s="21" t="str">
        <f t="shared" si="50"/>
        <v>}, --Explosive Rebuke / Explosiver Tadel   [The Reach, The Reach, The Reach, The Reach]</v>
      </c>
    </row>
    <row r="483" spans="1:59" x14ac:dyDescent="0.25">
      <c r="A483" s="5">
        <v>557</v>
      </c>
      <c r="B483" t="s">
        <v>2252</v>
      </c>
      <c r="C483" t="s">
        <v>2669</v>
      </c>
      <c r="D483" s="3">
        <f t="shared" si="48"/>
        <v>557</v>
      </c>
      <c r="E483" s="42"/>
      <c r="G483" s="8" t="s">
        <v>1473</v>
      </c>
      <c r="I483" t="s">
        <v>91</v>
      </c>
      <c r="J483" t="s">
        <v>91</v>
      </c>
      <c r="K483">
        <v>457</v>
      </c>
      <c r="L483">
        <v>457</v>
      </c>
      <c r="M483">
        <v>457</v>
      </c>
      <c r="O483" s="65" t="s">
        <v>2222</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WayshrineInfo'!$K$3:$N$9999,4,FALSE),"")))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constants'!$B$4:$C$1003,2,FALSE),"")</f>
        <v>Markarth</v>
      </c>
      <c r="V483" s="33" t="s">
        <v>1557</v>
      </c>
      <c r="Y483" s="65"/>
      <c r="Z483" s="3">
        <f>IF(AND(G483&lt;&gt;"LIBSETS_SETTYPE_BATTLEGROUND",G483&lt;&gt;"LIBSETS_SETTYPE_SPECIAL"),
IF(AND(Y483&lt;&gt;"",ISNUMBER(Y483),NOT(ISNA(Y483))),Y483,
   IF(AND(L483&lt;&gt;"",ISNUMBER(L483),L483&gt;0,NOT(ISNA(L483))),VLOOKUP(L483,'ESO dumped WayshrineInfo'!$K$3:$L$9999,2,FALSE),"")
),"")</f>
        <v>1207</v>
      </c>
      <c r="AA483" t="str">
        <f>IF(AND(Z483&lt;&gt;"",ISNUMBER(Z483),NOT(ISNA(Z483))),VLOOKUP(Z483,'ESO zone constants'!$A$3:$D$9999,4,FALSE),"")</f>
        <v>The Reach</v>
      </c>
      <c r="AB483" s="33" t="s">
        <v>1557</v>
      </c>
      <c r="AC483" s="43" t="str">
        <f>IF(AB483&lt;&gt;"",IF(AB483&lt;&gt;"LIBSETS_DROP_MECHANIC_MONSTER_NAME",VLOOKUP(AB483,'LibSets constants'!$I$4:$L$1003,3,FALSE),""),"")</f>
        <v>Arena stage chest</v>
      </c>
      <c r="AD483" s="43" t="str">
        <f>IF(AB483&lt;&gt;"",IF(AB483&lt;&gt;"LIBSETS_DROP_MECHANIC_MONSTER_NAME",VLOOKUP(AB483,'LibSets constants'!$I$4:$L$1003,4,FALSE),""),"")</f>
        <v>Arena-Phasen Schatztruhe</v>
      </c>
      <c r="AE483" s="43"/>
      <c r="AF483" s="3">
        <f>IF(AND(G483&lt;&gt;"LIBSETS_SETTYPE_BATTLEGROUND",G483&lt;&gt;"LIBSETS_SETTYPE_SPECIAL"),
IF(AND(AE483&lt;&gt;"",ISNUMBER(AE483),NOT(ISNA(AE483))),AE483,
   IF(AND(M483&lt;&gt;"",ISNUMBER(M483),M483&gt;0,NOT(ISNA(M483))),VLOOKUP(M483,'ESO dumped WayshrineInfo'!$K$3:$L$9999,2,FALSE),"")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5" t="s">
        <v>2672</v>
      </c>
      <c r="BA483" s="85"/>
      <c r="BB483" s="85"/>
      <c r="BC483" s="21" t="str">
        <f t="shared" si="52"/>
        <v>[557] = {wayshrines={457,457,457,}, dlcId=DLC_MARKARTH</v>
      </c>
      <c r="BD483" s="21" t="str">
        <f t="shared" si="51"/>
        <v>, zoneIds={1227,1207,1207}, veteran=false</v>
      </c>
      <c r="BE483" s="21" t="str">
        <f t="shared" si="49"/>
        <v>, setType=LIBSETS_SETTYPE_ARENA</v>
      </c>
      <c r="BF483" s="21" t="str">
        <f t="shared" si="45"/>
        <v>, dropMechanic={LIBSETS_DROP_MECHANIC_ARENA_STAGE_CHEST,LIBSETS_DROP_MECHANIC_ARENA_STAGE_CHEST}, dropMechanicDropLocationNames={['en']={'','Arena stage chest','','','','',},['de']={'','Arena-Phasen Schatztruhe','','','','',},}</v>
      </c>
      <c r="BG483" s="21" t="str">
        <f t="shared" si="50"/>
        <v>}, --Executioner\'s Blade / Henkersklinge   [Vateshran Hollows, The Reach, The Reach]</v>
      </c>
    </row>
    <row r="484" spans="1:59" x14ac:dyDescent="0.25">
      <c r="A484" s="5">
        <v>558</v>
      </c>
      <c r="B484" t="s">
        <v>2253</v>
      </c>
      <c r="C484" t="s">
        <v>2272</v>
      </c>
      <c r="D484" s="3">
        <f t="shared" si="48"/>
        <v>558</v>
      </c>
      <c r="E484" s="42"/>
      <c r="G484" s="8" t="s">
        <v>1473</v>
      </c>
      <c r="I484" t="s">
        <v>91</v>
      </c>
      <c r="J484" t="s">
        <v>91</v>
      </c>
      <c r="K484">
        <v>457</v>
      </c>
      <c r="L484">
        <v>457</v>
      </c>
      <c r="M484">
        <v>457</v>
      </c>
      <c r="O484" s="65" t="s">
        <v>2222</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WayshrineInfo'!$K$3:$N$9999,4,FALSE),"")))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constants'!$B$4:$C$1003,2,FALSE),"")</f>
        <v>Markarth</v>
      </c>
      <c r="V484" s="33" t="s">
        <v>1557</v>
      </c>
      <c r="Y484" s="65"/>
      <c r="Z484" s="3">
        <f>IF(AND(G484&lt;&gt;"LIBSETS_SETTYPE_BATTLEGROUND",G484&lt;&gt;"LIBSETS_SETTYPE_SPECIAL"),
IF(AND(Y484&lt;&gt;"",ISNUMBER(Y484),NOT(ISNA(Y484))),Y484,
   IF(AND(L484&lt;&gt;"",ISNUMBER(L484),L484&gt;0,NOT(ISNA(L484))),VLOOKUP(L484,'ESO dumped WayshrineInfo'!$K$3:$L$9999,2,FALSE),"")
),"")</f>
        <v>1207</v>
      </c>
      <c r="AA484" t="str">
        <f>IF(AND(Z484&lt;&gt;"",ISNUMBER(Z484),NOT(ISNA(Z484))),VLOOKUP(Z484,'ESO zone constants'!$A$3:$D$9999,4,FALSE),"")</f>
        <v>The Reach</v>
      </c>
      <c r="AB484" s="33" t="s">
        <v>1557</v>
      </c>
      <c r="AC484" s="43" t="str">
        <f>IF(AB484&lt;&gt;"",IF(AB484&lt;&gt;"LIBSETS_DROP_MECHANIC_MONSTER_NAME",VLOOKUP(AB484,'LibSets constants'!$I$4:$L$1003,3,FALSE),""),"")</f>
        <v>Arena stage chest</v>
      </c>
      <c r="AD484" s="43" t="str">
        <f>IF(AB484&lt;&gt;"",IF(AB484&lt;&gt;"LIBSETS_DROP_MECHANIC_MONSTER_NAME",VLOOKUP(AB484,'LibSets constants'!$I$4:$L$1003,4,FALSE),""),"")</f>
        <v>Arena-Phasen Schatztruhe</v>
      </c>
      <c r="AE484" s="43"/>
      <c r="AF484" s="3">
        <f>IF(AND(G484&lt;&gt;"LIBSETS_SETTYPE_BATTLEGROUND",G484&lt;&gt;"LIBSETS_SETTYPE_SPECIAL"),
IF(AND(AE484&lt;&gt;"",ISNUMBER(AE484),NOT(ISNA(AE484))),AE484,
   IF(AND(M484&lt;&gt;"",ISNUMBER(M484),M484&gt;0,NOT(ISNA(M484))),VLOOKUP(M484,'ESO dumped WayshrineInfo'!$K$3:$L$9999,2,FALSE),"")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5" t="s">
        <v>2672</v>
      </c>
      <c r="BA484" s="85"/>
      <c r="BB484" s="85"/>
      <c r="BC484" s="21" t="str">
        <f t="shared" si="52"/>
        <v>[558] = {wayshrines={457,457,457,}, dlcId=DLC_MARKARTH</v>
      </c>
      <c r="BD484" s="21" t="str">
        <f t="shared" si="51"/>
        <v>, zoneIds={1227,1207,1207}, veteran=false</v>
      </c>
      <c r="BE484" s="21" t="str">
        <f t="shared" si="49"/>
        <v>, setType=LIBSETS_SETTYPE_ARENA</v>
      </c>
      <c r="BF484" s="21" t="str">
        <f t="shared" si="45"/>
        <v>, dropMechanic={LIBSETS_DROP_MECHANIC_ARENA_STAGE_CHEST,LIBSETS_DROP_MECHANIC_ARENA_STAGE_CHEST}, dropMechanicDropLocationNames={['en']={'','Arena stage chest','','','','',},['de']={'','Arena-Phasen Schatztruhe','','','','',},}</v>
      </c>
      <c r="BG484" s="21" t="str">
        <f t="shared" si="50"/>
        <v>}, --Void Bash / LeerenWucht   [Vateshran Hollows, The Reach, The Reach]</v>
      </c>
    </row>
    <row r="485" spans="1:59" x14ac:dyDescent="0.25">
      <c r="A485" s="5">
        <v>559</v>
      </c>
      <c r="B485" t="s">
        <v>2254</v>
      </c>
      <c r="C485" t="s">
        <v>2273</v>
      </c>
      <c r="D485" s="3">
        <f t="shared" si="48"/>
        <v>559</v>
      </c>
      <c r="E485" s="42"/>
      <c r="G485" s="8" t="s">
        <v>1473</v>
      </c>
      <c r="I485" t="s">
        <v>91</v>
      </c>
      <c r="J485" t="s">
        <v>91</v>
      </c>
      <c r="K485">
        <v>457</v>
      </c>
      <c r="L485">
        <v>457</v>
      </c>
      <c r="M485">
        <v>457</v>
      </c>
      <c r="O485" s="65" t="s">
        <v>2222</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WayshrineInfo'!$K$3:$N$9999,4,FALSE),"")))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constants'!$B$4:$C$1003,2,FALSE),"")</f>
        <v>Markarth</v>
      </c>
      <c r="V485" s="33" t="s">
        <v>1557</v>
      </c>
      <c r="Y485" s="65"/>
      <c r="Z485" s="3">
        <f>IF(AND(G485&lt;&gt;"LIBSETS_SETTYPE_BATTLEGROUND",G485&lt;&gt;"LIBSETS_SETTYPE_SPECIAL"),
IF(AND(Y485&lt;&gt;"",ISNUMBER(Y485),NOT(ISNA(Y485))),Y485,
   IF(AND(L485&lt;&gt;"",ISNUMBER(L485),L485&gt;0,NOT(ISNA(L485))),VLOOKUP(L485,'ESO dumped WayshrineInfo'!$K$3:$L$9999,2,FALSE),"")
),"")</f>
        <v>1207</v>
      </c>
      <c r="AA485" t="str">
        <f>IF(AND(Z485&lt;&gt;"",ISNUMBER(Z485),NOT(ISNA(Z485))),VLOOKUP(Z485,'ESO zone constants'!$A$3:$D$9999,4,FALSE),"")</f>
        <v>The Reach</v>
      </c>
      <c r="AB485" s="33" t="s">
        <v>1557</v>
      </c>
      <c r="AC485" s="43" t="str">
        <f>IF(AB485&lt;&gt;"",IF(AB485&lt;&gt;"LIBSETS_DROP_MECHANIC_MONSTER_NAME",VLOOKUP(AB485,'LibSets constants'!$I$4:$L$1003,3,FALSE),""),"")</f>
        <v>Arena stage chest</v>
      </c>
      <c r="AD485" s="43" t="str">
        <f>IF(AB485&lt;&gt;"",IF(AB485&lt;&gt;"LIBSETS_DROP_MECHANIC_MONSTER_NAME",VLOOKUP(AB485,'LibSets constants'!$I$4:$L$1003,4,FALSE),""),"")</f>
        <v>Arena-Phasen Schatztruhe</v>
      </c>
      <c r="AE485" s="43"/>
      <c r="AF485" s="3">
        <f>IF(AND(G485&lt;&gt;"LIBSETS_SETTYPE_BATTLEGROUND",G485&lt;&gt;"LIBSETS_SETTYPE_SPECIAL"),
IF(AND(AE485&lt;&gt;"",ISNUMBER(AE485),NOT(ISNA(AE485))),AE485,
   IF(AND(M485&lt;&gt;"",ISNUMBER(M485),M485&gt;0,NOT(ISNA(M485))),VLOOKUP(M485,'ESO dumped WayshrineInfo'!$K$3:$L$9999,2,FALSE),"")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5" t="s">
        <v>2672</v>
      </c>
      <c r="BA485" s="85"/>
      <c r="BB485" s="85"/>
      <c r="BC485" s="21" t="str">
        <f t="shared" si="52"/>
        <v>[559] = {wayshrines={457,457,457,}, dlcId=DLC_MARKARTH</v>
      </c>
      <c r="BD485" s="21" t="str">
        <f t="shared" si="51"/>
        <v>, zoneIds={1227,1207,1207}, veteran=false</v>
      </c>
      <c r="BE485" s="21" t="str">
        <f t="shared" si="49"/>
        <v>, setType=LIBSETS_SETTYPE_ARENA</v>
      </c>
      <c r="BF485" s="21" t="str">
        <f t="shared" si="45"/>
        <v>, dropMechanic={LIBSETS_DROP_MECHANIC_ARENA_STAGE_CHEST,LIBSETS_DROP_MECHANIC_ARENA_STAGE_CHEST}, dropMechanicDropLocationNames={['en']={'','Arena stage chest','','','','',},['de']={'','Arena-Phasen Schatztruhe','','','','',},}</v>
      </c>
      <c r="BG485" s="21" t="str">
        <f t="shared" si="50"/>
        <v>}, --Frenzied Momentum / Tobendes Momentum   [Vateshran Hollows, The Reach, The Reach]</v>
      </c>
    </row>
    <row r="486" spans="1:59" x14ac:dyDescent="0.25">
      <c r="A486" s="5">
        <v>560</v>
      </c>
      <c r="B486" t="s">
        <v>2255</v>
      </c>
      <c r="C486" t="s">
        <v>2274</v>
      </c>
      <c r="D486" s="3">
        <f t="shared" si="48"/>
        <v>560</v>
      </c>
      <c r="E486" s="42"/>
      <c r="G486" s="8" t="s">
        <v>1473</v>
      </c>
      <c r="I486" t="s">
        <v>91</v>
      </c>
      <c r="J486" t="s">
        <v>91</v>
      </c>
      <c r="K486">
        <v>457</v>
      </c>
      <c r="L486">
        <v>457</v>
      </c>
      <c r="M486">
        <v>457</v>
      </c>
      <c r="O486" s="65" t="s">
        <v>2222</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WayshrineInfo'!$K$3:$N$9999,4,FALSE),"")))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constants'!$B$4:$C$1003,2,FALSE),"")</f>
        <v>Markarth</v>
      </c>
      <c r="V486" s="33" t="s">
        <v>1557</v>
      </c>
      <c r="Y486" s="65"/>
      <c r="Z486" s="3">
        <f>IF(AND(G486&lt;&gt;"LIBSETS_SETTYPE_BATTLEGROUND",G486&lt;&gt;"LIBSETS_SETTYPE_SPECIAL"),
IF(AND(Y486&lt;&gt;"",ISNUMBER(Y486),NOT(ISNA(Y486))),Y486,
   IF(AND(L486&lt;&gt;"",ISNUMBER(L486),L486&gt;0,NOT(ISNA(L486))),VLOOKUP(L486,'ESO dumped WayshrineInfo'!$K$3:$L$9999,2,FALSE),"")
),"")</f>
        <v>1207</v>
      </c>
      <c r="AA486" t="str">
        <f>IF(AND(Z486&lt;&gt;"",ISNUMBER(Z486),NOT(ISNA(Z486))),VLOOKUP(Z486,'ESO zone constants'!$A$3:$D$9999,4,FALSE),"")</f>
        <v>The Reach</v>
      </c>
      <c r="AB486" s="33" t="s">
        <v>1557</v>
      </c>
      <c r="AC486" s="43" t="str">
        <f>IF(AB486&lt;&gt;"",IF(AB486&lt;&gt;"LIBSETS_DROP_MECHANIC_MONSTER_NAME",VLOOKUP(AB486,'LibSets constants'!$I$4:$L$1003,3,FALSE),""),"")</f>
        <v>Arena stage chest</v>
      </c>
      <c r="AD486" s="43" t="str">
        <f>IF(AB486&lt;&gt;"",IF(AB486&lt;&gt;"LIBSETS_DROP_MECHANIC_MONSTER_NAME",VLOOKUP(AB486,'LibSets constants'!$I$4:$L$1003,4,FALSE),""),"")</f>
        <v>Arena-Phasen Schatztruhe</v>
      </c>
      <c r="AE486" s="43"/>
      <c r="AF486" s="3">
        <f>IF(AND(G486&lt;&gt;"LIBSETS_SETTYPE_BATTLEGROUND",G486&lt;&gt;"LIBSETS_SETTYPE_SPECIAL"),
IF(AND(AE486&lt;&gt;"",ISNUMBER(AE486),NOT(ISNA(AE486))),AE486,
   IF(AND(M486&lt;&gt;"",ISNUMBER(M486),M486&gt;0,NOT(ISNA(M486))),VLOOKUP(M486,'ESO dumped WayshrineInfo'!$K$3:$L$9999,2,FALSE),"")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5" t="s">
        <v>2672</v>
      </c>
      <c r="BA486" s="85"/>
      <c r="BB486" s="85"/>
      <c r="BC486" s="21" t="str">
        <f t="shared" si="52"/>
        <v>[560] = {wayshrines={457,457,457,}, dlcId=DLC_MARKARTH</v>
      </c>
      <c r="BD486" s="21" t="str">
        <f t="shared" si="51"/>
        <v>, zoneIds={1227,1207,1207}, veteran=false</v>
      </c>
      <c r="BE486" s="21" t="str">
        <f t="shared" si="49"/>
        <v>, setType=LIBSETS_SETTYPE_ARENA</v>
      </c>
      <c r="BF486" s="21" t="str">
        <f t="shared" si="45"/>
        <v>, dropMechanic={LIBSETS_DROP_MECHANIC_ARENA_STAGE_CHEST,LIBSETS_DROP_MECHANIC_ARENA_STAGE_CHEST}, dropMechanicDropLocationNames={['en']={'','Arena stage chest','','','','',},['de']={'','Arena-Phasen Schatztruhe','','','','',},}</v>
      </c>
      <c r="BG486" s="21" t="str">
        <f t="shared" si="50"/>
        <v>}, --Point-Blank Snipe / Volltreffer   [Vateshran Hollows, The Reach, The Reach]</v>
      </c>
    </row>
    <row r="487" spans="1:59" x14ac:dyDescent="0.25">
      <c r="A487" s="5">
        <v>561</v>
      </c>
      <c r="B487" t="s">
        <v>2256</v>
      </c>
      <c r="C487" t="s">
        <v>2275</v>
      </c>
      <c r="D487" s="3">
        <f t="shared" si="48"/>
        <v>561</v>
      </c>
      <c r="E487" s="42"/>
      <c r="G487" s="8" t="s">
        <v>1473</v>
      </c>
      <c r="I487" t="s">
        <v>91</v>
      </c>
      <c r="J487" t="s">
        <v>91</v>
      </c>
      <c r="K487">
        <v>457</v>
      </c>
      <c r="L487">
        <v>457</v>
      </c>
      <c r="M487">
        <v>457</v>
      </c>
      <c r="O487" s="65" t="s">
        <v>2222</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WayshrineInfo'!$K$3:$N$9999,4,FALSE),"")))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constants'!$B$4:$C$1003,2,FALSE),"")</f>
        <v>Markarth</v>
      </c>
      <c r="V487" s="33" t="s">
        <v>1557</v>
      </c>
      <c r="Y487" s="65"/>
      <c r="Z487" s="3">
        <f>IF(AND(G487&lt;&gt;"LIBSETS_SETTYPE_BATTLEGROUND",G487&lt;&gt;"LIBSETS_SETTYPE_SPECIAL"),
IF(AND(Y487&lt;&gt;"",ISNUMBER(Y487),NOT(ISNA(Y487))),Y487,
   IF(AND(L487&lt;&gt;"",ISNUMBER(L487),L487&gt;0,NOT(ISNA(L487))),VLOOKUP(L487,'ESO dumped WayshrineInfo'!$K$3:$L$9999,2,FALSE),"")
),"")</f>
        <v>1207</v>
      </c>
      <c r="AA487" t="str">
        <f>IF(AND(Z487&lt;&gt;"",ISNUMBER(Z487),NOT(ISNA(Z487))),VLOOKUP(Z487,'ESO zone constants'!$A$3:$D$9999,4,FALSE),"")</f>
        <v>The Reach</v>
      </c>
      <c r="AB487" s="33" t="s">
        <v>1557</v>
      </c>
      <c r="AC487" s="43" t="str">
        <f>IF(AB487&lt;&gt;"",IF(AB487&lt;&gt;"LIBSETS_DROP_MECHANIC_MONSTER_NAME",VLOOKUP(AB487,'LibSets constants'!$I$4:$L$1003,3,FALSE),""),"")</f>
        <v>Arena stage chest</v>
      </c>
      <c r="AD487" s="43" t="str">
        <f>IF(AB487&lt;&gt;"",IF(AB487&lt;&gt;"LIBSETS_DROP_MECHANIC_MONSTER_NAME",VLOOKUP(AB487,'LibSets constants'!$I$4:$L$1003,4,FALSE),""),"")</f>
        <v>Arena-Phasen Schatztruhe</v>
      </c>
      <c r="AE487" s="43"/>
      <c r="AF487" s="3">
        <f>IF(AND(G487&lt;&gt;"LIBSETS_SETTYPE_BATTLEGROUND",G487&lt;&gt;"LIBSETS_SETTYPE_SPECIAL"),
IF(AND(AE487&lt;&gt;"",ISNUMBER(AE487),NOT(ISNA(AE487))),AE487,
   IF(AND(M487&lt;&gt;"",ISNUMBER(M487),M487&gt;0,NOT(ISNA(M487))),VLOOKUP(M487,'ESO dumped WayshrineInfo'!$K$3:$L$9999,2,FALSE),"")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5" t="s">
        <v>2672</v>
      </c>
      <c r="BA487" s="85"/>
      <c r="BB487" s="85"/>
      <c r="BC487" s="21" t="str">
        <f t="shared" si="52"/>
        <v>[561] = {wayshrines={457,457,457,}, dlcId=DLC_MARKARTH</v>
      </c>
      <c r="BD487" s="21" t="str">
        <f t="shared" si="51"/>
        <v>, zoneIds={1227,1207,1207}, veteran=false</v>
      </c>
      <c r="BE487" s="21" t="str">
        <f t="shared" si="49"/>
        <v>, setType=LIBSETS_SETTYPE_ARENA</v>
      </c>
      <c r="BF487" s="21" t="str">
        <f t="shared" si="45"/>
        <v>, dropMechanic={LIBSETS_DROP_MECHANIC_ARENA_STAGE_CHEST,LIBSETS_DROP_MECHANIC_ARENA_STAGE_CHEST}, dropMechanicDropLocationNames={['en']={'','Arena stage chest','','','','',},['de']={'','Arena-Phasen Schatztruhe','','','','',},}</v>
      </c>
      <c r="BG487" s="21" t="str">
        <f t="shared" si="50"/>
        <v>}, --Wrath of Elements / Zorn der Elemente   [Vateshran Hollows, The Reach, The Reach]</v>
      </c>
    </row>
    <row r="488" spans="1:59" x14ac:dyDescent="0.25">
      <c r="A488" s="5">
        <v>562</v>
      </c>
      <c r="B488" t="s">
        <v>2257</v>
      </c>
      <c r="C488" t="s">
        <v>2276</v>
      </c>
      <c r="D488" s="3">
        <f t="shared" si="48"/>
        <v>562</v>
      </c>
      <c r="E488" s="42"/>
      <c r="G488" s="8" t="s">
        <v>1473</v>
      </c>
      <c r="I488" t="s">
        <v>91</v>
      </c>
      <c r="J488" t="s">
        <v>91</v>
      </c>
      <c r="K488">
        <v>457</v>
      </c>
      <c r="L488">
        <v>457</v>
      </c>
      <c r="M488">
        <v>457</v>
      </c>
      <c r="O488" s="65" t="s">
        <v>2222</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WayshrineInfo'!$K$3:$N$9999,4,FALSE),"")))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constants'!$B$4:$C$1003,2,FALSE),"")</f>
        <v>Markarth</v>
      </c>
      <c r="V488" s="33" t="s">
        <v>1557</v>
      </c>
      <c r="Y488" s="65"/>
      <c r="Z488" s="3">
        <f>IF(AND(G488&lt;&gt;"LIBSETS_SETTYPE_BATTLEGROUND",G488&lt;&gt;"LIBSETS_SETTYPE_SPECIAL"),
IF(AND(Y488&lt;&gt;"",ISNUMBER(Y488),NOT(ISNA(Y488))),Y488,
   IF(AND(L488&lt;&gt;"",ISNUMBER(L488),L488&gt;0,NOT(ISNA(L488))),VLOOKUP(L488,'ESO dumped WayshrineInfo'!$K$3:$L$9999,2,FALSE),"")
),"")</f>
        <v>1207</v>
      </c>
      <c r="AA488" t="str">
        <f>IF(AND(Z488&lt;&gt;"",ISNUMBER(Z488),NOT(ISNA(Z488))),VLOOKUP(Z488,'ESO zone constants'!$A$3:$D$9999,4,FALSE),"")</f>
        <v>The Reach</v>
      </c>
      <c r="AB488" s="33" t="s">
        <v>1557</v>
      </c>
      <c r="AC488" s="43" t="str">
        <f>IF(AB488&lt;&gt;"",IF(AB488&lt;&gt;"LIBSETS_DROP_MECHANIC_MONSTER_NAME",VLOOKUP(AB488,'LibSets constants'!$I$4:$L$1003,3,FALSE),""),"")</f>
        <v>Arena stage chest</v>
      </c>
      <c r="AD488" s="43" t="str">
        <f>IF(AB488&lt;&gt;"",IF(AB488&lt;&gt;"LIBSETS_DROP_MECHANIC_MONSTER_NAME",VLOOKUP(AB488,'LibSets constants'!$I$4:$L$1003,4,FALSE),""),"")</f>
        <v>Arena-Phasen Schatztruhe</v>
      </c>
      <c r="AE488" s="43"/>
      <c r="AF488" s="3">
        <f>IF(AND(G488&lt;&gt;"LIBSETS_SETTYPE_BATTLEGROUND",G488&lt;&gt;"LIBSETS_SETTYPE_SPECIAL"),
IF(AND(AE488&lt;&gt;"",ISNUMBER(AE488),NOT(ISNA(AE488))),AE488,
   IF(AND(M488&lt;&gt;"",ISNUMBER(M488),M488&gt;0,NOT(ISNA(M488))),VLOOKUP(M488,'ESO dumped WayshrineInfo'!$K$3:$L$9999,2,FALSE),"")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5" t="s">
        <v>2672</v>
      </c>
      <c r="BA488" s="85"/>
      <c r="BB488" s="85"/>
      <c r="BC488" s="21" t="str">
        <f t="shared" si="52"/>
        <v>[562] = {wayshrines={457,457,457,}, dlcId=DLC_MARKARTH</v>
      </c>
      <c r="BD488" s="21" t="str">
        <f t="shared" si="51"/>
        <v>, zoneIds={1227,1207,1207}, veteran=false</v>
      </c>
      <c r="BE488" s="21" t="str">
        <f t="shared" si="49"/>
        <v>, setType=LIBSETS_SETTYPE_ARENA</v>
      </c>
      <c r="BF488" s="21" t="str">
        <f t="shared" si="45"/>
        <v>, dropMechanic={LIBSETS_DROP_MECHANIC_ARENA_STAGE_CHEST,LIBSETS_DROP_MECHANIC_ARENA_STAGE_CHEST}, dropMechanicDropLocationNames={['en']={'','Arena stage chest','','','','',},['de']={'','Arena-Phasen Schatztruhe','','','','',},}</v>
      </c>
      <c r="BG488" s="21" t="str">
        <f t="shared" si="50"/>
        <v>}, --Force Overflow / Machtüberschuss   [Vateshran Hollows, The Reach, The Reach]</v>
      </c>
    </row>
    <row r="489" spans="1:59" x14ac:dyDescent="0.25">
      <c r="A489" s="5">
        <v>563</v>
      </c>
      <c r="B489" t="s">
        <v>2260</v>
      </c>
      <c r="C489" t="s">
        <v>2670</v>
      </c>
      <c r="D489" s="3">
        <f t="shared" si="48"/>
        <v>563</v>
      </c>
      <c r="E489" s="42"/>
      <c r="G489" s="8" t="s">
        <v>1473</v>
      </c>
      <c r="I489" t="s">
        <v>92</v>
      </c>
      <c r="J489" t="s">
        <v>91</v>
      </c>
      <c r="K489">
        <v>457</v>
      </c>
      <c r="L489">
        <v>457</v>
      </c>
      <c r="M489">
        <v>457</v>
      </c>
      <c r="O489" s="65" t="s">
        <v>2222</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WayshrineInfo'!$K$3:$N$9999,4,FALSE),"")))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constants'!$B$4:$C$1003,2,FALSE),"")</f>
        <v>Markarth</v>
      </c>
      <c r="V489" s="33" t="s">
        <v>1557</v>
      </c>
      <c r="Y489" s="65"/>
      <c r="Z489" s="3">
        <f>IF(AND(G489&lt;&gt;"LIBSETS_SETTYPE_BATTLEGROUND",G489&lt;&gt;"LIBSETS_SETTYPE_SPECIAL"),
IF(AND(Y489&lt;&gt;"",ISNUMBER(Y489),NOT(ISNA(Y489))),Y489,
   IF(AND(L489&lt;&gt;"",ISNUMBER(L489),L489&gt;0,NOT(ISNA(L489))),VLOOKUP(L489,'ESO dumped WayshrineInfo'!$K$3:$L$9999,2,FALSE),"")
),"")</f>
        <v>1207</v>
      </c>
      <c r="AA489" t="str">
        <f>IF(AND(Z489&lt;&gt;"",ISNUMBER(Z489),NOT(ISNA(Z489))),VLOOKUP(Z489,'ESO zone constants'!$A$3:$D$9999,4,FALSE),"")</f>
        <v>The Reach</v>
      </c>
      <c r="AB489" s="33" t="s">
        <v>1557</v>
      </c>
      <c r="AC489" s="43" t="str">
        <f>IF(AB489&lt;&gt;"",IF(AB489&lt;&gt;"LIBSETS_DROP_MECHANIC_MONSTER_NAME",VLOOKUP(AB489,'LibSets constants'!$I$4:$L$1003,3,FALSE),""),"")</f>
        <v>Arena stage chest</v>
      </c>
      <c r="AD489" s="43" t="str">
        <f>IF(AB489&lt;&gt;"",IF(AB489&lt;&gt;"LIBSETS_DROP_MECHANIC_MONSTER_NAME",VLOOKUP(AB489,'LibSets constants'!$I$4:$L$1003,4,FALSE),""),"")</f>
        <v>Arena-Phasen Schatztruhe</v>
      </c>
      <c r="AE489" s="43"/>
      <c r="AF489" s="3">
        <f>IF(AND(G489&lt;&gt;"LIBSETS_SETTYPE_BATTLEGROUND",G489&lt;&gt;"LIBSETS_SETTYPE_SPECIAL"),
IF(AND(AE489&lt;&gt;"",ISNUMBER(AE489),NOT(ISNA(AE489))),AE489,
   IF(AND(M489&lt;&gt;"",ISNUMBER(M489),M489&gt;0,NOT(ISNA(M489))),VLOOKUP(M489,'ESO dumped WayshrineInfo'!$K$3:$L$9999,2,FALSE),"")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5" t="s">
        <v>2672</v>
      </c>
      <c r="BA489" s="85"/>
      <c r="BB489" s="85"/>
      <c r="BC489" s="21" t="str">
        <f t="shared" si="52"/>
        <v>[563] = {wayshrines={457,457,457,}, dlcId=DLC_MARKARTH</v>
      </c>
      <c r="BD489" s="21" t="str">
        <f t="shared" si="51"/>
        <v>, zoneIds={1227,1207,1207}, veteran=true</v>
      </c>
      <c r="BE489" s="21" t="str">
        <f t="shared" si="49"/>
        <v>, setType=LIBSETS_SETTYPE_ARENA</v>
      </c>
      <c r="BF489" s="21" t="str">
        <f t="shared" si="45"/>
        <v>, dropMechanic={LIBSETS_DROP_MECHANIC_ARENA_STAGE_CHEST,LIBSETS_DROP_MECHANIC_ARENA_STAGE_CHEST}, dropMechanicDropLocationNames={['en']={'','Arena stage chest','','','','',},['de']={'','Arena-Phasen Schatztruhe','','','','',},}</v>
      </c>
      <c r="BG489" s="21" t="str">
        <f t="shared" si="50"/>
        <v>}, --Perfected Executioner\'s Blade / Perfektionierte Klinge des Henkers   [Vateshran Hollows, The Reach, The Reach]</v>
      </c>
    </row>
    <row r="490" spans="1:59" x14ac:dyDescent="0.25">
      <c r="A490" s="5">
        <v>564</v>
      </c>
      <c r="B490" t="s">
        <v>2261</v>
      </c>
      <c r="C490" t="s">
        <v>2277</v>
      </c>
      <c r="D490" s="3">
        <f t="shared" si="48"/>
        <v>564</v>
      </c>
      <c r="E490" s="42"/>
      <c r="G490" s="8" t="s">
        <v>1473</v>
      </c>
      <c r="I490" t="s">
        <v>92</v>
      </c>
      <c r="J490" t="s">
        <v>91</v>
      </c>
      <c r="K490">
        <v>457</v>
      </c>
      <c r="L490">
        <v>457</v>
      </c>
      <c r="M490">
        <v>457</v>
      </c>
      <c r="O490" s="65" t="s">
        <v>2222</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WayshrineInfo'!$K$3:$N$9999,4,FALSE),"")))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constants'!$B$4:$C$1003,2,FALSE),"")</f>
        <v>Markarth</v>
      </c>
      <c r="V490" s="33" t="s">
        <v>1557</v>
      </c>
      <c r="Y490" s="65"/>
      <c r="Z490" s="3">
        <f>IF(AND(G490&lt;&gt;"LIBSETS_SETTYPE_BATTLEGROUND",G490&lt;&gt;"LIBSETS_SETTYPE_SPECIAL"),
IF(AND(Y490&lt;&gt;"",ISNUMBER(Y490),NOT(ISNA(Y490))),Y490,
   IF(AND(L490&lt;&gt;"",ISNUMBER(L490),L490&gt;0,NOT(ISNA(L490))),VLOOKUP(L490,'ESO dumped WayshrineInfo'!$K$3:$L$9999,2,FALSE),"")
),"")</f>
        <v>1207</v>
      </c>
      <c r="AA490" t="str">
        <f>IF(AND(Z490&lt;&gt;"",ISNUMBER(Z490),NOT(ISNA(Z490))),VLOOKUP(Z490,'ESO zone constants'!$A$3:$D$9999,4,FALSE),"")</f>
        <v>The Reach</v>
      </c>
      <c r="AB490" s="33" t="s">
        <v>1557</v>
      </c>
      <c r="AC490" s="43" t="str">
        <f>IF(AB490&lt;&gt;"",IF(AB490&lt;&gt;"LIBSETS_DROP_MECHANIC_MONSTER_NAME",VLOOKUP(AB490,'LibSets constants'!$I$4:$L$1003,3,FALSE),""),"")</f>
        <v>Arena stage chest</v>
      </c>
      <c r="AD490" s="43" t="str">
        <f>IF(AB490&lt;&gt;"",IF(AB490&lt;&gt;"LIBSETS_DROP_MECHANIC_MONSTER_NAME",VLOOKUP(AB490,'LibSets constants'!$I$4:$L$1003,4,FALSE),""),"")</f>
        <v>Arena-Phasen Schatztruhe</v>
      </c>
      <c r="AE490" s="43"/>
      <c r="AF490" s="3">
        <f>IF(AND(G490&lt;&gt;"LIBSETS_SETTYPE_BATTLEGROUND",G490&lt;&gt;"LIBSETS_SETTYPE_SPECIAL"),
IF(AND(AE490&lt;&gt;"",ISNUMBER(AE490),NOT(ISNA(AE490))),AE490,
   IF(AND(M490&lt;&gt;"",ISNUMBER(M490),M490&gt;0,NOT(ISNA(M490))),VLOOKUP(M490,'ESO dumped WayshrineInfo'!$K$3:$L$9999,2,FALSE),"")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5" t="s">
        <v>2672</v>
      </c>
      <c r="BA490" s="85"/>
      <c r="BB490" s="85"/>
      <c r="BC490" s="21" t="str">
        <f t="shared" si="52"/>
        <v>[564] = {wayshrines={457,457,457,}, dlcId=DLC_MARKARTH</v>
      </c>
      <c r="BD490" s="21" t="str">
        <f t="shared" si="51"/>
        <v>, zoneIds={1227,1207,1207}, veteran=true</v>
      </c>
      <c r="BE490" s="21" t="str">
        <f t="shared" si="49"/>
        <v>, setType=LIBSETS_SETTYPE_ARENA</v>
      </c>
      <c r="BF490" s="21" t="str">
        <f t="shared" si="45"/>
        <v>, dropMechanic={LIBSETS_DROP_MECHANIC_ARENA_STAGE_CHEST,LIBSETS_DROP_MECHANIC_ARENA_STAGE_CHEST}, dropMechanicDropLocationNames={['en']={'','Arena stage chest','','','','',},['de']={'','Arena-Phasen Schatztruhe','','','','',},}</v>
      </c>
      <c r="BG490" s="21" t="str">
        <f t="shared" si="50"/>
        <v>}, --Perfected Void Bash / Perfektionierte Leerenwucht   [Vateshran Hollows, The Reach, The Reach]</v>
      </c>
    </row>
    <row r="491" spans="1:59" x14ac:dyDescent="0.25">
      <c r="A491" s="5">
        <v>565</v>
      </c>
      <c r="B491" t="s">
        <v>2262</v>
      </c>
      <c r="C491" t="s">
        <v>2278</v>
      </c>
      <c r="D491" s="3">
        <f t="shared" si="48"/>
        <v>565</v>
      </c>
      <c r="E491" s="42"/>
      <c r="G491" s="8" t="s">
        <v>1473</v>
      </c>
      <c r="I491" t="s">
        <v>92</v>
      </c>
      <c r="J491" t="s">
        <v>91</v>
      </c>
      <c r="K491">
        <v>457</v>
      </c>
      <c r="L491">
        <v>457</v>
      </c>
      <c r="M491">
        <v>457</v>
      </c>
      <c r="O491" s="65" t="s">
        <v>2222</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WayshrineInfo'!$K$3:$N$9999,4,FALSE),"")))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constants'!$B$4:$C$1003,2,FALSE),"")</f>
        <v>Markarth</v>
      </c>
      <c r="V491" s="33" t="s">
        <v>1557</v>
      </c>
      <c r="Y491" s="65"/>
      <c r="Z491" s="3">
        <f>IF(AND(G491&lt;&gt;"LIBSETS_SETTYPE_BATTLEGROUND",G491&lt;&gt;"LIBSETS_SETTYPE_SPECIAL"),
IF(AND(Y491&lt;&gt;"",ISNUMBER(Y491),NOT(ISNA(Y491))),Y491,
   IF(AND(L491&lt;&gt;"",ISNUMBER(L491),L491&gt;0,NOT(ISNA(L491))),VLOOKUP(L491,'ESO dumped WayshrineInfo'!$K$3:$L$9999,2,FALSE),"")
),"")</f>
        <v>1207</v>
      </c>
      <c r="AA491" t="str">
        <f>IF(AND(Z491&lt;&gt;"",ISNUMBER(Z491),NOT(ISNA(Z491))),VLOOKUP(Z491,'ESO zone constants'!$A$3:$D$9999,4,FALSE),"")</f>
        <v>The Reach</v>
      </c>
      <c r="AB491" s="33" t="s">
        <v>1557</v>
      </c>
      <c r="AC491" s="43" t="str">
        <f>IF(AB491&lt;&gt;"",IF(AB491&lt;&gt;"LIBSETS_DROP_MECHANIC_MONSTER_NAME",VLOOKUP(AB491,'LibSets constants'!$I$4:$L$1003,3,FALSE),""),"")</f>
        <v>Arena stage chest</v>
      </c>
      <c r="AD491" s="43" t="str">
        <f>IF(AB491&lt;&gt;"",IF(AB491&lt;&gt;"LIBSETS_DROP_MECHANIC_MONSTER_NAME",VLOOKUP(AB491,'LibSets constants'!$I$4:$L$1003,4,FALSE),""),"")</f>
        <v>Arena-Phasen Schatztruhe</v>
      </c>
      <c r="AE491" s="43"/>
      <c r="AF491" s="3">
        <f>IF(AND(G491&lt;&gt;"LIBSETS_SETTYPE_BATTLEGROUND",G491&lt;&gt;"LIBSETS_SETTYPE_SPECIAL"),
IF(AND(AE491&lt;&gt;"",ISNUMBER(AE491),NOT(ISNA(AE491))),AE491,
   IF(AND(M491&lt;&gt;"",ISNUMBER(M491),M491&gt;0,NOT(ISNA(M491))),VLOOKUP(M491,'ESO dumped WayshrineInfo'!$K$3:$L$9999,2,FALSE),"")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5" t="s">
        <v>2672</v>
      </c>
      <c r="BA491" s="85"/>
      <c r="BB491" s="85"/>
      <c r="BC491" s="21" t="str">
        <f t="shared" si="52"/>
        <v>[565] = {wayshrines={457,457,457,}, dlcId=DLC_MARKARTH</v>
      </c>
      <c r="BD491" s="21" t="str">
        <f t="shared" si="51"/>
        <v>, zoneIds={1227,1207,1207}, veteran=true</v>
      </c>
      <c r="BE491" s="21" t="str">
        <f t="shared" si="49"/>
        <v>, setType=LIBSETS_SETTYPE_ARENA</v>
      </c>
      <c r="BF491" s="21" t="str">
        <f t="shared" si="45"/>
        <v>, dropMechanic={LIBSETS_DROP_MECHANIC_ARENA_STAGE_CHEST,LIBSETS_DROP_MECHANIC_ARENA_STAGE_CHEST}, dropMechanicDropLocationNames={['en']={'','Arena stage chest','','','','',},['de']={'','Arena-Phasen Schatztruhe','','','','',},}</v>
      </c>
      <c r="BG491" s="21" t="str">
        <f t="shared" si="50"/>
        <v>}, --Perfected Frenzied Momentum / Perfektioniertes tobendes Momentum   [Vateshran Hollows, The Reach, The Reach]</v>
      </c>
    </row>
    <row r="492" spans="1:59" x14ac:dyDescent="0.25">
      <c r="A492" s="5">
        <v>566</v>
      </c>
      <c r="B492" t="s">
        <v>2263</v>
      </c>
      <c r="C492" t="s">
        <v>2279</v>
      </c>
      <c r="D492" s="3">
        <f t="shared" si="48"/>
        <v>566</v>
      </c>
      <c r="E492" s="42"/>
      <c r="G492" s="8" t="s">
        <v>1473</v>
      </c>
      <c r="I492" t="s">
        <v>92</v>
      </c>
      <c r="J492" t="s">
        <v>91</v>
      </c>
      <c r="K492">
        <v>457</v>
      </c>
      <c r="L492">
        <v>457</v>
      </c>
      <c r="M492">
        <v>457</v>
      </c>
      <c r="O492" s="65" t="s">
        <v>2222</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WayshrineInfo'!$K$3:$N$9999,4,FALSE),"")))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constants'!$B$4:$C$1003,2,FALSE),"")</f>
        <v>Markarth</v>
      </c>
      <c r="V492" s="33" t="s">
        <v>1557</v>
      </c>
      <c r="Y492" s="65"/>
      <c r="Z492" s="3">
        <f>IF(AND(G492&lt;&gt;"LIBSETS_SETTYPE_BATTLEGROUND",G492&lt;&gt;"LIBSETS_SETTYPE_SPECIAL"),
IF(AND(Y492&lt;&gt;"",ISNUMBER(Y492),NOT(ISNA(Y492))),Y492,
   IF(AND(L492&lt;&gt;"",ISNUMBER(L492),L492&gt;0,NOT(ISNA(L492))),VLOOKUP(L492,'ESO dumped WayshrineInfo'!$K$3:$L$9999,2,FALSE),"")
),"")</f>
        <v>1207</v>
      </c>
      <c r="AA492" t="str">
        <f>IF(AND(Z492&lt;&gt;"",ISNUMBER(Z492),NOT(ISNA(Z492))),VLOOKUP(Z492,'ESO zone constants'!$A$3:$D$9999,4,FALSE),"")</f>
        <v>The Reach</v>
      </c>
      <c r="AB492" s="33" t="s">
        <v>1557</v>
      </c>
      <c r="AC492" s="43" t="str">
        <f>IF(AB492&lt;&gt;"",IF(AB492&lt;&gt;"LIBSETS_DROP_MECHANIC_MONSTER_NAME",VLOOKUP(AB492,'LibSets constants'!$I$4:$L$1003,3,FALSE),""),"")</f>
        <v>Arena stage chest</v>
      </c>
      <c r="AD492" s="43" t="str">
        <f>IF(AB492&lt;&gt;"",IF(AB492&lt;&gt;"LIBSETS_DROP_MECHANIC_MONSTER_NAME",VLOOKUP(AB492,'LibSets constants'!$I$4:$L$1003,4,FALSE),""),"")</f>
        <v>Arena-Phasen Schatztruhe</v>
      </c>
      <c r="AE492" s="43"/>
      <c r="AF492" s="3">
        <f>IF(AND(G492&lt;&gt;"LIBSETS_SETTYPE_BATTLEGROUND",G492&lt;&gt;"LIBSETS_SETTYPE_SPECIAL"),
IF(AND(AE492&lt;&gt;"",ISNUMBER(AE492),NOT(ISNA(AE492))),AE492,
   IF(AND(M492&lt;&gt;"",ISNUMBER(M492),M492&gt;0,NOT(ISNA(M492))),VLOOKUP(M492,'ESO dumped WayshrineInfo'!$K$3:$L$9999,2,FALSE),"")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5" t="s">
        <v>2672</v>
      </c>
      <c r="BA492" s="85"/>
      <c r="BB492" s="85"/>
      <c r="BC492" s="21" t="str">
        <f t="shared" si="52"/>
        <v>[566] = {wayshrines={457,457,457,}, dlcId=DLC_MARKARTH</v>
      </c>
      <c r="BD492" s="21" t="str">
        <f t="shared" si="51"/>
        <v>, zoneIds={1227,1207,1207}, veteran=true</v>
      </c>
      <c r="BE492" s="21" t="str">
        <f t="shared" si="49"/>
        <v>, setType=LIBSETS_SETTYPE_ARENA</v>
      </c>
      <c r="BF492" s="21" t="str">
        <f t="shared" si="45"/>
        <v>, dropMechanic={LIBSETS_DROP_MECHANIC_ARENA_STAGE_CHEST,LIBSETS_DROP_MECHANIC_ARENA_STAGE_CHEST}, dropMechanicDropLocationNames={['en']={'','Arena stage chest','','','','',},['de']={'','Arena-Phasen Schatztruhe','','','','',},}</v>
      </c>
      <c r="BG492" s="21" t="str">
        <f t="shared" si="50"/>
        <v>}, --Perfected Point-Blank Snipe / Perfektionierter Volltreffer   [Vateshran Hollows, The Reach, The Reach]</v>
      </c>
    </row>
    <row r="493" spans="1:59" x14ac:dyDescent="0.25">
      <c r="A493" s="5">
        <v>567</v>
      </c>
      <c r="B493" t="s">
        <v>2264</v>
      </c>
      <c r="C493" t="s">
        <v>2280</v>
      </c>
      <c r="D493" s="3">
        <f t="shared" si="48"/>
        <v>567</v>
      </c>
      <c r="E493" s="42"/>
      <c r="G493" s="8" t="s">
        <v>1473</v>
      </c>
      <c r="I493" t="s">
        <v>92</v>
      </c>
      <c r="J493" t="s">
        <v>91</v>
      </c>
      <c r="K493">
        <v>457</v>
      </c>
      <c r="L493">
        <v>457</v>
      </c>
      <c r="M493">
        <v>457</v>
      </c>
      <c r="O493" s="65" t="s">
        <v>2222</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WayshrineInfo'!$K$3:$N$9999,4,FALSE),"")))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constants'!$B$4:$C$1003,2,FALSE),"")</f>
        <v>Markarth</v>
      </c>
      <c r="V493" s="33" t="s">
        <v>1557</v>
      </c>
      <c r="Y493" s="65"/>
      <c r="Z493" s="3">
        <f>IF(AND(G493&lt;&gt;"LIBSETS_SETTYPE_BATTLEGROUND",G493&lt;&gt;"LIBSETS_SETTYPE_SPECIAL"),
IF(AND(Y493&lt;&gt;"",ISNUMBER(Y493),NOT(ISNA(Y493))),Y493,
   IF(AND(L493&lt;&gt;"",ISNUMBER(L493),L493&gt;0,NOT(ISNA(L493))),VLOOKUP(L493,'ESO dumped WayshrineInfo'!$K$3:$L$9999,2,FALSE),"")
),"")</f>
        <v>1207</v>
      </c>
      <c r="AA493" t="str">
        <f>IF(AND(Z493&lt;&gt;"",ISNUMBER(Z493),NOT(ISNA(Z493))),VLOOKUP(Z493,'ESO zone constants'!$A$3:$D$9999,4,FALSE),"")</f>
        <v>The Reach</v>
      </c>
      <c r="AB493" s="33" t="s">
        <v>1557</v>
      </c>
      <c r="AC493" s="43" t="str">
        <f>IF(AB493&lt;&gt;"",IF(AB493&lt;&gt;"LIBSETS_DROP_MECHANIC_MONSTER_NAME",VLOOKUP(AB493,'LibSets constants'!$I$4:$L$1003,3,FALSE),""),"")</f>
        <v>Arena stage chest</v>
      </c>
      <c r="AD493" s="43" t="str">
        <f>IF(AB493&lt;&gt;"",IF(AB493&lt;&gt;"LIBSETS_DROP_MECHANIC_MONSTER_NAME",VLOOKUP(AB493,'LibSets constants'!$I$4:$L$1003,4,FALSE),""),"")</f>
        <v>Arena-Phasen Schatztruhe</v>
      </c>
      <c r="AE493" s="43"/>
      <c r="AF493" s="3">
        <f>IF(AND(G493&lt;&gt;"LIBSETS_SETTYPE_BATTLEGROUND",G493&lt;&gt;"LIBSETS_SETTYPE_SPECIAL"),
IF(AND(AE493&lt;&gt;"",ISNUMBER(AE493),NOT(ISNA(AE493))),AE493,
   IF(AND(M493&lt;&gt;"",ISNUMBER(M493),M493&gt;0,NOT(ISNA(M493))),VLOOKUP(M493,'ESO dumped WayshrineInfo'!$K$3:$L$9999,2,FALSE),"")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5" t="s">
        <v>2672</v>
      </c>
      <c r="BA493" s="85"/>
      <c r="BB493" s="85"/>
      <c r="BC493" s="21" t="str">
        <f t="shared" si="52"/>
        <v>[567] = {wayshrines={457,457,457,}, dlcId=DLC_MARKARTH</v>
      </c>
      <c r="BD493" s="21" t="str">
        <f t="shared" si="51"/>
        <v>, zoneIds={1227,1207,1207}, veteran=true</v>
      </c>
      <c r="BE493" s="21" t="str">
        <f t="shared" si="49"/>
        <v>, setType=LIBSETS_SETTYPE_ARENA</v>
      </c>
      <c r="BF493" s="21" t="str">
        <f t="shared" si="45"/>
        <v>, dropMechanic={LIBSETS_DROP_MECHANIC_ARENA_STAGE_CHEST,LIBSETS_DROP_MECHANIC_ARENA_STAGE_CHEST}, dropMechanicDropLocationNames={['en']={'','Arena stage chest','','','','',},['de']={'','Arena-Phasen Schatztruhe','','','','',},}</v>
      </c>
      <c r="BG493" s="21" t="str">
        <f t="shared" si="50"/>
        <v>}, --Perfected Wrath of Elements / Perfektionierter Zorn der Elemente   [Vateshran Hollows, The Reach, The Reach]</v>
      </c>
    </row>
    <row r="494" spans="1:59" x14ac:dyDescent="0.25">
      <c r="A494" s="5">
        <v>568</v>
      </c>
      <c r="B494" t="s">
        <v>2265</v>
      </c>
      <c r="C494" t="s">
        <v>2281</v>
      </c>
      <c r="D494" s="3">
        <f t="shared" si="48"/>
        <v>568</v>
      </c>
      <c r="E494" s="42"/>
      <c r="G494" s="8" t="s">
        <v>1473</v>
      </c>
      <c r="I494" t="s">
        <v>92</v>
      </c>
      <c r="J494" t="s">
        <v>91</v>
      </c>
      <c r="K494">
        <v>457</v>
      </c>
      <c r="L494">
        <v>457</v>
      </c>
      <c r="M494">
        <v>457</v>
      </c>
      <c r="O494" s="65" t="s">
        <v>2222</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WayshrineInfo'!$K$3:$N$9999,4,FALSE),"")))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constants'!$B$4:$C$1003,2,FALSE),"")</f>
        <v>Markarth</v>
      </c>
      <c r="V494" s="33" t="s">
        <v>1557</v>
      </c>
      <c r="Y494" s="65"/>
      <c r="Z494" s="3">
        <f>IF(AND(G494&lt;&gt;"LIBSETS_SETTYPE_BATTLEGROUND",G494&lt;&gt;"LIBSETS_SETTYPE_SPECIAL"),
IF(AND(Y494&lt;&gt;"",ISNUMBER(Y494),NOT(ISNA(Y494))),Y494,
   IF(AND(L494&lt;&gt;"",ISNUMBER(L494),L494&gt;0,NOT(ISNA(L494))),VLOOKUP(L494,'ESO dumped WayshrineInfo'!$K$3:$L$9999,2,FALSE),"")
),"")</f>
        <v>1207</v>
      </c>
      <c r="AA494" t="str">
        <f>IF(AND(Z494&lt;&gt;"",ISNUMBER(Z494),NOT(ISNA(Z494))),VLOOKUP(Z494,'ESO zone constants'!$A$3:$D$9999,4,FALSE),"")</f>
        <v>The Reach</v>
      </c>
      <c r="AB494" s="33" t="s">
        <v>1557</v>
      </c>
      <c r="AC494" s="43" t="str">
        <f>IF(AB494&lt;&gt;"",IF(AB494&lt;&gt;"LIBSETS_DROP_MECHANIC_MONSTER_NAME",VLOOKUP(AB494,'LibSets constants'!$I$4:$L$1003,3,FALSE),""),"")</f>
        <v>Arena stage chest</v>
      </c>
      <c r="AD494" s="43" t="str">
        <f>IF(AB494&lt;&gt;"",IF(AB494&lt;&gt;"LIBSETS_DROP_MECHANIC_MONSTER_NAME",VLOOKUP(AB494,'LibSets constants'!$I$4:$L$1003,4,FALSE),""),"")</f>
        <v>Arena-Phasen Schatztruhe</v>
      </c>
      <c r="AE494" s="43"/>
      <c r="AF494" s="3">
        <f>IF(AND(G494&lt;&gt;"LIBSETS_SETTYPE_BATTLEGROUND",G494&lt;&gt;"LIBSETS_SETTYPE_SPECIAL"),
IF(AND(AE494&lt;&gt;"",ISNUMBER(AE494),NOT(ISNA(AE494))),AE494,
   IF(AND(M494&lt;&gt;"",ISNUMBER(M494),M494&gt;0,NOT(ISNA(M494))),VLOOKUP(M494,'ESO dumped WayshrineInfo'!$K$3:$L$9999,2,FALSE),"")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5" t="s">
        <v>2672</v>
      </c>
      <c r="BA494" s="85"/>
      <c r="BB494" s="85"/>
      <c r="BC494" s="21" t="str">
        <f t="shared" si="52"/>
        <v>[568] = {wayshrines={457,457,457,}, dlcId=DLC_MARKARTH</v>
      </c>
      <c r="BD494" s="21" t="str">
        <f t="shared" si="51"/>
        <v>, zoneIds={1227,1207,1207}, veteran=true</v>
      </c>
      <c r="BE494" s="21" t="str">
        <f t="shared" si="49"/>
        <v>, setType=LIBSETS_SETTYPE_ARENA</v>
      </c>
      <c r="BF494" s="21" t="str">
        <f t="shared" ref="BF494:BF560" si="53">IF(F494&lt;&gt;"Not in the game (anymore)",IF(AZ494&lt;&gt;"",", isProcSetAllowedInPvP="&amp; AZ494,"")
&amp; IF(F494&lt;&gt;"Not in the game (anymore)",
  IF(V494&lt;&gt;"",", dropMechanic={"&amp;V494&amp;IF(AB494&lt;&gt;"",","&amp;AB494,"")&amp;IF(AH494&lt;&gt;"",","&amp;AH494,"")&amp;IF(AM494&lt;&gt;"",","&amp;AM494,"")&amp;IF(AR494&lt;&gt;"",","&amp;AR494,"")&amp;IF(AW494&lt;&gt;"",","&amp;AW494,"")&amp;"}"
     &amp;IF(OR(W494&lt;&gt;"",AC494&lt;&gt;"",AI494&lt;&gt;"",AN494&lt;&gt;"",AS494&lt;&gt;"",AX494&lt;&gt;"",X494&lt;&gt;"",AD494&lt;&gt;"",AJ494&lt;&gt;"",AO494&lt;&gt;"",AT494&lt;&gt;"",AY494&lt;&gt;""),", dropMechanicDropLocationNames={"
        &amp; IF(OR(W494&lt;&gt;"",AC494&lt;&gt;"",AI494&lt;&gt;"",AN494&lt;&gt;"",AS494&lt;&gt;"",AX494&lt;&gt;""),"['en']={"&amp;IF(W494&lt;&gt;"","'"&amp;W494&amp;"',","'',")&amp;IF(AC494&lt;&gt;"","'"&amp;AC494&amp;"',","'',")&amp;IF(AI494&lt;&gt;"","'"&amp;AI494&amp;"',","'',")&amp;IF(AN494&lt;&gt;"","'"&amp;AN494&amp;"',","'',")&amp;IF(AS494&lt;&gt;"","'"&amp;AS494&amp;"',","'',")&amp;IF(AX494&lt;&gt;"","'"&amp;AX494&amp;"',","'',")&amp;"},","")
        &amp; IF(OR(X494&lt;&gt;"",AD494&lt;&gt;"",AJ494&lt;&gt;"",AO494&lt;&gt;"",AT494&lt;&gt;"",AY494&lt;&gt;""),"['de']={"&amp;IF(X494&lt;&gt;"","'"&amp;X494&amp;"',","'',")&amp;IF(AD494&lt;&gt;"","'"&amp;AD494&amp;"',","'',")&amp;IF(AJ494&lt;&gt;"","'"&amp;AJ494&amp;"',","'',")&amp;IF(AO494&lt;&gt;"","'"&amp;AO494&amp;"',","'',")&amp;IF(AT494&lt;&gt;"","'"&amp;AT494&amp;"',","'',")&amp;IF(AY494&lt;&gt;"","'"&amp;AY494&amp;"',","'',")&amp;"},","")
     &amp; "}",""),"")),"")</f>
        <v>, dropMechanic={LIBSETS_DROP_MECHANIC_ARENA_STAGE_CHEST,LIBSETS_DROP_MECHANIC_ARENA_STAGE_CHEST}, dropMechanicDropLocationNames={['en']={'','Arena stage chest','','','','',},['de']={'','Arena-Phasen Schatztruhe','','','','',},}</v>
      </c>
      <c r="BG494" s="21" t="str">
        <f t="shared" si="50"/>
        <v>}, --Perfected Force Overflow / Perfektionierter Machtüberschuss   [Vateshran Hollows, The Reach, The Reach]</v>
      </c>
    </row>
    <row r="495" spans="1:59" x14ac:dyDescent="0.25">
      <c r="A495" s="5">
        <v>569</v>
      </c>
      <c r="B495" t="s">
        <v>2420</v>
      </c>
      <c r="C495" t="s">
        <v>2404</v>
      </c>
      <c r="D495" s="3">
        <f t="shared" si="48"/>
        <v>569</v>
      </c>
      <c r="G495" s="3" t="s">
        <v>1478</v>
      </c>
      <c r="I495" t="s">
        <v>91</v>
      </c>
      <c r="J495" t="s">
        <v>91</v>
      </c>
      <c r="K495" s="37">
        <v>437</v>
      </c>
      <c r="L495" s="37">
        <v>437</v>
      </c>
      <c r="M495" s="37">
        <v>437</v>
      </c>
      <c r="O495" s="65" t="s">
        <v>2407</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WayshrineInfo'!$K$3:$N$9999,4,FALSE),"")))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constants'!$B$4:$C$1003,2,FALSE),"")</f>
        <v>Flames of Ambition</v>
      </c>
      <c r="V495" s="33" t="s">
        <v>3369</v>
      </c>
      <c r="Y495" s="65"/>
      <c r="Z495" s="3">
        <f>IF(AND(G495&lt;&gt;"LIBSETS_SETTYPE_BATTLEGROUND",G495&lt;&gt;"LIBSETS_SETTYPE_SPECIAL"),
IF(AND(Y495&lt;&gt;"",ISNUMBER(Y495),NOT(ISNA(Y495))),Y495,
   IF(AND(L495&lt;&gt;"",ISNUMBER(L495),L495&gt;0,NOT(ISNA(L495))),VLOOKUP(L495,'ESO dumped WayshrineInfo'!$K$3:$L$9999,2,FALSE),"")
),"")</f>
        <v>823</v>
      </c>
      <c r="AA495" t="str">
        <f>IF(AND(Z495&lt;&gt;"",ISNUMBER(Z495),NOT(ISNA(Z495))),VLOOKUP(Z495,'ESO zone constants'!$A$3:$D$9999,4,FALSE),"")</f>
        <v>Gold Coast</v>
      </c>
      <c r="AB495" s="33" t="s">
        <v>3369</v>
      </c>
      <c r="AC495" s="43"/>
      <c r="AD495" s="43"/>
      <c r="AE495" s="43"/>
      <c r="AF495" s="3">
        <f>IF(AND(G495&lt;&gt;"LIBSETS_SETTYPE_BATTLEGROUND",G495&lt;&gt;"LIBSETS_SETTYPE_SPECIAL"),
IF(AND(AE495&lt;&gt;"",ISNUMBER(AE495),NOT(ISNA(AE495))),AE495,
   IF(AND(M495&lt;&gt;"",ISNUMBER(M495),M495&gt;0,NOT(ISNA(M495))),VLOOKUP(M495,'ESO dumped WayshrineInfo'!$K$3:$L$9999,2,FALSE),"")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5" t="s">
        <v>2672</v>
      </c>
      <c r="BA495" s="85"/>
      <c r="BB495" s="85"/>
      <c r="BC495" s="21" t="str">
        <f t="shared" si="52"/>
        <v>[569] = {wayshrines={437,437,437,}, dlcId=DLC_FLAMES_OF_AMBITION</v>
      </c>
      <c r="BD495" s="21" t="str">
        <f t="shared" si="51"/>
        <v>, zoneIds={1228,823,823}, veteran=false</v>
      </c>
      <c r="BE495" s="21" t="str">
        <f t="shared" si="49"/>
        <v>, setType=LIBSETS_SETTYPE_DUNGEON</v>
      </c>
      <c r="BF495" s="21" t="str">
        <f t="shared" si="53"/>
        <v>, dropMechanic={LIBSETS_DROP_MECHANIC_GROUP_DUNGEON_BOSS,LIBSETS_DROP_MECHANIC_GROUP_DUNGEON_BOSS}</v>
      </c>
      <c r="BG495" s="21" t="str">
        <f t="shared" si="50"/>
        <v>}, --True-Sworn Fury  / Wahrgeschworenen-Raserei   [Black Drake Villa, Gold Coast, Gold Coast]</v>
      </c>
    </row>
    <row r="496" spans="1:59" x14ac:dyDescent="0.25">
      <c r="A496" s="5">
        <v>570</v>
      </c>
      <c r="B496" t="s">
        <v>2421</v>
      </c>
      <c r="C496" t="s">
        <v>2780</v>
      </c>
      <c r="D496" s="3">
        <f t="shared" si="48"/>
        <v>570</v>
      </c>
      <c r="G496" s="3" t="s">
        <v>1478</v>
      </c>
      <c r="I496" t="s">
        <v>91</v>
      </c>
      <c r="J496" t="s">
        <v>91</v>
      </c>
      <c r="K496" s="37">
        <v>437</v>
      </c>
      <c r="L496" s="37">
        <v>437</v>
      </c>
      <c r="M496" s="37">
        <v>437</v>
      </c>
      <c r="O496" s="65" t="s">
        <v>2407</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WayshrineInfo'!$K$3:$N$9999,4,FALSE),"")))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constants'!$B$4:$C$1003,2,FALSE),"")</f>
        <v>Flames of Ambition</v>
      </c>
      <c r="V496" s="33" t="s">
        <v>3369</v>
      </c>
      <c r="Y496" s="65"/>
      <c r="Z496" s="3">
        <f>IF(AND(G496&lt;&gt;"LIBSETS_SETTYPE_BATTLEGROUND",G496&lt;&gt;"LIBSETS_SETTYPE_SPECIAL"),
IF(AND(Y496&lt;&gt;"",ISNUMBER(Y496),NOT(ISNA(Y496))),Y496,
   IF(AND(L496&lt;&gt;"",ISNUMBER(L496),L496&gt;0,NOT(ISNA(L496))),VLOOKUP(L496,'ESO dumped WayshrineInfo'!$K$3:$L$9999,2,FALSE),"")
),"")</f>
        <v>823</v>
      </c>
      <c r="AA496" t="str">
        <f>IF(AND(Z496&lt;&gt;"",ISNUMBER(Z496),NOT(ISNA(Z496))),VLOOKUP(Z496,'ESO zone constants'!$A$3:$D$9999,4,FALSE),"")</f>
        <v>Gold Coast</v>
      </c>
      <c r="AB496" s="33" t="s">
        <v>3369</v>
      </c>
      <c r="AC496" s="43"/>
      <c r="AD496" s="43"/>
      <c r="AE496" s="43"/>
      <c r="AF496" s="3">
        <f>IF(AND(G496&lt;&gt;"LIBSETS_SETTYPE_BATTLEGROUND",G496&lt;&gt;"LIBSETS_SETTYPE_SPECIAL"),
IF(AND(AE496&lt;&gt;"",ISNUMBER(AE496),NOT(ISNA(AE496))),AE496,
   IF(AND(M496&lt;&gt;"",ISNUMBER(M496),M496&gt;0,NOT(ISNA(M496))),VLOOKUP(M496,'ESO dumped WayshrineInfo'!$K$3:$L$9999,2,FALSE),"")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5" t="s">
        <v>2672</v>
      </c>
      <c r="BA496" s="85"/>
      <c r="BB496" s="85"/>
      <c r="BC496" s="21" t="str">
        <f t="shared" si="52"/>
        <v>[570] = {wayshrines={437,437,437,}, dlcId=DLC_FLAMES_OF_AMBITION</v>
      </c>
      <c r="BD496" s="21" t="str">
        <f t="shared" si="51"/>
        <v>, zoneIds={1228,823,823}, veteran=false</v>
      </c>
      <c r="BE496" s="21" t="str">
        <f t="shared" si="49"/>
        <v>, setType=LIBSETS_SETTYPE_DUNGEON</v>
      </c>
      <c r="BF496" s="21" t="str">
        <f t="shared" si="53"/>
        <v>, dropMechanic={LIBSETS_DROP_MECHANIC_GROUP_DUNGEON_BOSS,LIBSETS_DROP_MECHANIC_GROUP_DUNGEON_BOSS}</v>
      </c>
      <c r="BG496" s="21" t="str">
        <f t="shared" si="50"/>
        <v>}, --Kinras\'s Wrath / Kinra's Zorn   [Black Drake Villa, Gold Coast, Gold Coast]</v>
      </c>
    </row>
    <row r="497" spans="1:59" x14ac:dyDescent="0.25">
      <c r="A497" s="5">
        <v>571</v>
      </c>
      <c r="B497" t="s">
        <v>2422</v>
      </c>
      <c r="C497" t="s">
        <v>2779</v>
      </c>
      <c r="D497" s="3">
        <f t="shared" si="48"/>
        <v>571</v>
      </c>
      <c r="E497" s="42"/>
      <c r="G497" s="3" t="s">
        <v>1478</v>
      </c>
      <c r="I497" t="s">
        <v>91</v>
      </c>
      <c r="J497" t="s">
        <v>91</v>
      </c>
      <c r="K497" s="37">
        <v>437</v>
      </c>
      <c r="L497" s="37">
        <v>437</v>
      </c>
      <c r="M497" s="37">
        <v>437</v>
      </c>
      <c r="O497" s="65" t="s">
        <v>2407</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WayshrineInfo'!$K$3:$N$9999,4,FALSE),"")))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constants'!$B$4:$C$1003,2,FALSE),"")</f>
        <v>Flames of Ambition</v>
      </c>
      <c r="V497" s="33" t="s">
        <v>3369</v>
      </c>
      <c r="Y497" s="65"/>
      <c r="Z497" s="3">
        <f>IF(AND(G497&lt;&gt;"LIBSETS_SETTYPE_BATTLEGROUND",G497&lt;&gt;"LIBSETS_SETTYPE_SPECIAL"),
IF(AND(Y497&lt;&gt;"",ISNUMBER(Y497),NOT(ISNA(Y497))),Y497,
   IF(AND(L497&lt;&gt;"",ISNUMBER(L497),L497&gt;0,NOT(ISNA(L497))),VLOOKUP(L497,'ESO dumped WayshrineInfo'!$K$3:$L$9999,2,FALSE),"")
),"")</f>
        <v>823</v>
      </c>
      <c r="AA497" t="str">
        <f>IF(AND(Z497&lt;&gt;"",ISNUMBER(Z497),NOT(ISNA(Z497))),VLOOKUP(Z497,'ESO zone constants'!$A$3:$D$9999,4,FALSE),"")</f>
        <v>Gold Coast</v>
      </c>
      <c r="AB497" s="33" t="s">
        <v>3369</v>
      </c>
      <c r="AC497" s="43"/>
      <c r="AD497" s="43"/>
      <c r="AE497" s="43"/>
      <c r="AF497" s="3">
        <f>IF(AND(G497&lt;&gt;"LIBSETS_SETTYPE_BATTLEGROUND",G497&lt;&gt;"LIBSETS_SETTYPE_SPECIAL"),
IF(AND(AE497&lt;&gt;"",ISNUMBER(AE497),NOT(ISNA(AE497))),AE497,
   IF(AND(M497&lt;&gt;"",ISNUMBER(M497),M497&gt;0,NOT(ISNA(M497))),VLOOKUP(M497,'ESO dumped WayshrineInfo'!$K$3:$L$9999,2,FALSE),"")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5" t="s">
        <v>2672</v>
      </c>
      <c r="BA497" s="85"/>
      <c r="BB497" s="85"/>
      <c r="BC497" s="21" t="str">
        <f t="shared" si="52"/>
        <v>[571] = {wayshrines={437,437,437,}, dlcId=DLC_FLAMES_OF_AMBITION</v>
      </c>
      <c r="BD497" s="21" t="str">
        <f t="shared" si="51"/>
        <v>, zoneIds={1228,823,823}, veteran=false</v>
      </c>
      <c r="BE497" s="21" t="str">
        <f t="shared" si="49"/>
        <v>, setType=LIBSETS_SETTYPE_DUNGEON</v>
      </c>
      <c r="BF497" s="21" t="str">
        <f t="shared" si="53"/>
        <v>, dropMechanic={LIBSETS_DROP_MECHANIC_GROUP_DUNGEON_BOSS,LIBSETS_DROP_MECHANIC_GROUP_DUNGEON_BOSS}</v>
      </c>
      <c r="BG497" s="21" t="str">
        <f t="shared" si="50"/>
        <v>}, --Drake\'s Rush / Dracheneile   [Black Drake Villa, Gold Coast, Gold Coast]</v>
      </c>
    </row>
    <row r="498" spans="1:59" x14ac:dyDescent="0.25">
      <c r="A498" s="5">
        <v>572</v>
      </c>
      <c r="B498" t="s">
        <v>2423</v>
      </c>
      <c r="C498" t="s">
        <v>2405</v>
      </c>
      <c r="D498" s="3">
        <f t="shared" si="48"/>
        <v>572</v>
      </c>
      <c r="G498" s="3" t="s">
        <v>1478</v>
      </c>
      <c r="I498" t="s">
        <v>91</v>
      </c>
      <c r="J498" t="s">
        <v>91</v>
      </c>
      <c r="K498" s="37">
        <v>454</v>
      </c>
      <c r="L498" s="37">
        <v>454</v>
      </c>
      <c r="M498" s="37">
        <v>454</v>
      </c>
      <c r="O498" s="65" t="s">
        <v>2408</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WayshrineInfo'!$K$3:$N$9999,4,FALSE),"")))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constants'!$B$4:$C$1003,2,FALSE),"")</f>
        <v>Flames of Ambition</v>
      </c>
      <c r="V498" s="33" t="s">
        <v>3369</v>
      </c>
      <c r="Y498" s="65"/>
      <c r="Z498" s="3">
        <f>IF(AND(G498&lt;&gt;"LIBSETS_SETTYPE_BATTLEGROUND",G498&lt;&gt;"LIBSETS_SETTYPE_SPECIAL"),
IF(AND(Y498&lt;&gt;"",ISNUMBER(Y498),NOT(ISNA(Y498))),Y498,
   IF(AND(L498&lt;&gt;"",ISNUMBER(L498),L498&gt;0,NOT(ISNA(L498))),VLOOKUP(L498,'ESO dumped WayshrineInfo'!$K$3:$L$9999,2,FALSE),"")
),"")</f>
        <v>57</v>
      </c>
      <c r="AA498" t="str">
        <f>IF(AND(Z498&lt;&gt;"",ISNUMBER(Z498),NOT(ISNA(Z498))),VLOOKUP(Z498,'ESO zone constants'!$A$3:$D$9999,4,FALSE),"")</f>
        <v>Deshaan</v>
      </c>
      <c r="AB498" s="33" t="s">
        <v>3369</v>
      </c>
      <c r="AC498" s="43"/>
      <c r="AD498" s="43"/>
      <c r="AE498" s="43"/>
      <c r="AF498" s="3">
        <f>IF(AND(G498&lt;&gt;"LIBSETS_SETTYPE_BATTLEGROUND",G498&lt;&gt;"LIBSETS_SETTYPE_SPECIAL"),
IF(AND(AE498&lt;&gt;"",ISNUMBER(AE498),NOT(ISNA(AE498))),AE498,
   IF(AND(M498&lt;&gt;"",ISNUMBER(M498),M498&gt;0,NOT(ISNA(M498))),VLOOKUP(M498,'ESO dumped WayshrineInfo'!$K$3:$L$9999,2,FALSE),"")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5" t="s">
        <v>2672</v>
      </c>
      <c r="BA498" s="85"/>
      <c r="BB498" s="85"/>
      <c r="BC498" s="21" t="str">
        <f t="shared" si="52"/>
        <v>[572] = {wayshrines={454,454,454,}, dlcId=DLC_FLAMES_OF_AMBITION</v>
      </c>
      <c r="BD498" s="21" t="str">
        <f t="shared" si="51"/>
        <v>, zoneIds={1229,57,57}, veteran=false</v>
      </c>
      <c r="BE498" s="21" t="str">
        <f t="shared" si="49"/>
        <v>, setType=LIBSETS_SETTYPE_DUNGEON</v>
      </c>
      <c r="BF498" s="21" t="str">
        <f t="shared" si="53"/>
        <v>, dropMechanic={LIBSETS_DROP_MECHANIC_GROUP_DUNGEON_BOSS,LIBSETS_DROP_MECHANIC_GROUP_DUNGEON_BOSS}</v>
      </c>
      <c r="BG498" s="21" t="str">
        <f t="shared" si="50"/>
        <v>}, --Unleashed Ritualist / Entfesselter Ritualist   [The Cauldron, Deshaan, Deshaan]</v>
      </c>
    </row>
    <row r="499" spans="1:59" x14ac:dyDescent="0.25">
      <c r="A499" s="5">
        <v>573</v>
      </c>
      <c r="B499" t="s">
        <v>2424</v>
      </c>
      <c r="C499" t="s">
        <v>2775</v>
      </c>
      <c r="D499" s="3">
        <f t="shared" si="48"/>
        <v>573</v>
      </c>
      <c r="G499" s="3" t="s">
        <v>1478</v>
      </c>
      <c r="I499" t="s">
        <v>91</v>
      </c>
      <c r="J499" t="s">
        <v>91</v>
      </c>
      <c r="K499" s="37">
        <v>454</v>
      </c>
      <c r="L499" s="37">
        <v>454</v>
      </c>
      <c r="M499" s="37">
        <v>454</v>
      </c>
      <c r="O499" s="65" t="s">
        <v>2408</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WayshrineInfo'!$K$3:$N$9999,4,FALSE),"")))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constants'!$B$4:$C$1003,2,FALSE),"")</f>
        <v>Flames of Ambition</v>
      </c>
      <c r="V499" s="33" t="s">
        <v>3369</v>
      </c>
      <c r="Y499" s="65"/>
      <c r="Z499" s="3">
        <f>IF(AND(G499&lt;&gt;"LIBSETS_SETTYPE_BATTLEGROUND",G499&lt;&gt;"LIBSETS_SETTYPE_SPECIAL"),
IF(AND(Y499&lt;&gt;"",ISNUMBER(Y499),NOT(ISNA(Y499))),Y499,
   IF(AND(L499&lt;&gt;"",ISNUMBER(L499),L499&gt;0,NOT(ISNA(L499))),VLOOKUP(L499,'ESO dumped WayshrineInfo'!$K$3:$L$9999,2,FALSE),"")
),"")</f>
        <v>57</v>
      </c>
      <c r="AA499" t="str">
        <f>IF(AND(Z499&lt;&gt;"",ISNUMBER(Z499),NOT(ISNA(Z499))),VLOOKUP(Z499,'ESO zone constants'!$A$3:$D$9999,4,FALSE),"")</f>
        <v>Deshaan</v>
      </c>
      <c r="AB499" s="33" t="s">
        <v>3369</v>
      </c>
      <c r="AC499" s="43"/>
      <c r="AD499" s="43"/>
      <c r="AE499" s="43"/>
      <c r="AF499" s="3">
        <f>IF(AND(G499&lt;&gt;"LIBSETS_SETTYPE_BATTLEGROUND",G499&lt;&gt;"LIBSETS_SETTYPE_SPECIAL"),
IF(AND(AE499&lt;&gt;"",ISNUMBER(AE499),NOT(ISNA(AE499))),AE499,
   IF(AND(M499&lt;&gt;"",ISNUMBER(M499),M499&gt;0,NOT(ISNA(M499))),VLOOKUP(M499,'ESO dumped WayshrineInfo'!$K$3:$L$9999,2,FALSE),"")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5" t="s">
        <v>2673</v>
      </c>
      <c r="BA499" s="85"/>
      <c r="BB499" s="85"/>
      <c r="BC499" s="21" t="str">
        <f t="shared" si="52"/>
        <v>[573] = {wayshrines={454,454,454,}, dlcId=DLC_FLAMES_OF_AMBITION</v>
      </c>
      <c r="BD499" s="21" t="str">
        <f t="shared" si="51"/>
        <v>, zoneIds={1229,57,57}, veteran=false</v>
      </c>
      <c r="BE499" s="21" t="str">
        <f t="shared" si="49"/>
        <v>, setType=LIBSETS_SETTYPE_DUNGEON</v>
      </c>
      <c r="BF499" s="21" t="str">
        <f t="shared" si="53"/>
        <v>, isProcSetAllowedInPvP=1, dropMechanic={LIBSETS_DROP_MECHANIC_GROUP_DUNGEON_BOSS,LIBSETS_DROP_MECHANIC_GROUP_DUNGEON_BOSS}</v>
      </c>
      <c r="BG499" s="21" t="str">
        <f t="shared" si="50"/>
        <v>}, --Dagon\'s Dominion / Dagons Herrschaft   [The Cauldron, Deshaan, Deshaan]</v>
      </c>
    </row>
    <row r="500" spans="1:59" x14ac:dyDescent="0.25">
      <c r="A500" s="5">
        <v>574</v>
      </c>
      <c r="B500" t="s">
        <v>2425</v>
      </c>
      <c r="C500" t="s">
        <v>2776</v>
      </c>
      <c r="D500" s="3">
        <f t="shared" si="48"/>
        <v>574</v>
      </c>
      <c r="G500" s="3" t="s">
        <v>1478</v>
      </c>
      <c r="I500" t="s">
        <v>91</v>
      </c>
      <c r="J500" t="s">
        <v>91</v>
      </c>
      <c r="K500" s="37">
        <v>454</v>
      </c>
      <c r="L500" s="37">
        <v>454</v>
      </c>
      <c r="M500" s="37">
        <v>454</v>
      </c>
      <c r="O500" s="65" t="s">
        <v>2408</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WayshrineInfo'!$K$3:$N$9999,4,FALSE),"")))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constants'!$B$4:$C$1003,2,FALSE),"")</f>
        <v>Flames of Ambition</v>
      </c>
      <c r="V500" s="33" t="s">
        <v>3369</v>
      </c>
      <c r="Y500" s="65"/>
      <c r="Z500" s="3">
        <f>IF(AND(G500&lt;&gt;"LIBSETS_SETTYPE_BATTLEGROUND",G500&lt;&gt;"LIBSETS_SETTYPE_SPECIAL"),
IF(AND(Y500&lt;&gt;"",ISNUMBER(Y500),NOT(ISNA(Y500))),Y500,
   IF(AND(L500&lt;&gt;"",ISNUMBER(L500),L500&gt;0,NOT(ISNA(L500))),VLOOKUP(L500,'ESO dumped WayshrineInfo'!$K$3:$L$9999,2,FALSE),"")
),"")</f>
        <v>57</v>
      </c>
      <c r="AA500" t="str">
        <f>IF(AND(Z500&lt;&gt;"",ISNUMBER(Z500),NOT(ISNA(Z500))),VLOOKUP(Z500,'ESO zone constants'!$A$3:$D$9999,4,FALSE),"")</f>
        <v>Deshaan</v>
      </c>
      <c r="AB500" s="33" t="s">
        <v>3369</v>
      </c>
      <c r="AC500" s="43"/>
      <c r="AD500" s="43"/>
      <c r="AE500" s="43"/>
      <c r="AF500" s="3">
        <f>IF(AND(G500&lt;&gt;"LIBSETS_SETTYPE_BATTLEGROUND",G500&lt;&gt;"LIBSETS_SETTYPE_SPECIAL"),
IF(AND(AE500&lt;&gt;"",ISNUMBER(AE500),NOT(ISNA(AE500))),AE500,
   IF(AND(M500&lt;&gt;"",ISNUMBER(M500),M500&gt;0,NOT(ISNA(M500))),VLOOKUP(M500,'ESO dumped WayshrineInfo'!$K$3:$L$9999,2,FALSE),"")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5" t="s">
        <v>2672</v>
      </c>
      <c r="BA500" s="85"/>
      <c r="BB500" s="85"/>
      <c r="BC500" s="21" t="str">
        <f t="shared" si="52"/>
        <v>[574] = {wayshrines={454,454,454,}, dlcId=DLC_FLAMES_OF_AMBITION</v>
      </c>
      <c r="BD500" s="21" t="str">
        <f t="shared" si="51"/>
        <v>, zoneIds={1229,57,57}, veteran=false</v>
      </c>
      <c r="BE500" s="21" t="str">
        <f t="shared" si="49"/>
        <v>, setType=LIBSETS_SETTYPE_DUNGEON</v>
      </c>
      <c r="BF500" s="21" t="str">
        <f t="shared" si="53"/>
        <v>, dropMechanic={LIBSETS_DROP_MECHANIC_GROUP_DUNGEON_BOSS,LIBSETS_DROP_MECHANIC_GROUP_DUNGEON_BOSS}</v>
      </c>
      <c r="BG500" s="21" t="str">
        <f t="shared" si="50"/>
        <v>}, --Foolkiller\'s Ward / Schutz des Narrentöters   [The Cauldron, Deshaan, Deshaan]</v>
      </c>
    </row>
    <row r="501" spans="1:59" x14ac:dyDescent="0.25">
      <c r="A501" s="5">
        <v>575</v>
      </c>
      <c r="B501" t="s">
        <v>2258</v>
      </c>
      <c r="C501" t="s">
        <v>2240</v>
      </c>
      <c r="D501" s="3">
        <f t="shared" si="48"/>
        <v>575</v>
      </c>
      <c r="G501" s="3" t="s">
        <v>1688</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WayshrineInfo'!$K$3:$N$9999,4,FALSE),"")))</f>
        <v>Wrothgar</v>
      </c>
      <c r="S501" s="65" t="s">
        <v>2175</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constants'!$B$4:$C$1003,2,FALSE),"")</f>
        <v>Markarth</v>
      </c>
      <c r="V501" s="33" t="s">
        <v>1562</v>
      </c>
      <c r="Y501" s="65"/>
      <c r="Z501" s="3">
        <f>IF(AND(G501&lt;&gt;"LIBSETS_SETTYPE_BATTLEGROUND",G501&lt;&gt;"LIBSETS_SETTYPE_SPECIAL"),
IF(AND(Y501&lt;&gt;"",ISNUMBER(Y501),NOT(ISNA(Y501))),Y501,
   IF(AND(L501&lt;&gt;"",ISNUMBER(L501),L501&gt;0,NOT(ISNA(L501))),VLOOKUP(L501,'ESO dumped WayshrineInfo'!$K$3:$L$9999,2,FALSE),"")
),"")</f>
        <v>104</v>
      </c>
      <c r="AA501" t="str">
        <f>IF(AND(Z501&lt;&gt;"",ISNUMBER(Z501),NOT(ISNA(Z501))),VLOOKUP(Z501,'ESO zone constants'!$A$3:$D$9999,4,FALSE),"")</f>
        <v>Alik'r Desert</v>
      </c>
      <c r="AB501" s="33" t="s">
        <v>1561</v>
      </c>
      <c r="AC501" s="43" t="s">
        <v>229</v>
      </c>
      <c r="AD501" s="43" t="s">
        <v>3315</v>
      </c>
      <c r="AE501" s="43"/>
      <c r="AF501" s="3">
        <f>IF(AND(G501&lt;&gt;"LIBSETS_SETTYPE_BATTLEGROUND",G501&lt;&gt;"LIBSETS_SETTYPE_SPECIAL"),
IF(AND(AE501&lt;&gt;"",ISNUMBER(AE501),NOT(ISNA(AE501))),AE501,
   IF(AND(M501&lt;&gt;"",ISNUMBER(M501),M501&gt;0,NOT(ISNA(M501))),VLOOKUP(M501,'ESO dumped WayshrineInfo'!$K$3:$L$9999,2,FALSE),"")
),"")</f>
        <v>3</v>
      </c>
      <c r="AG501" t="str">
        <f>IF(AND(AF501&lt;&gt;"",ISNUMBER(AF501),NOT(ISNA(AF501))),VLOOKUP(AF501,'ESO zone constants'!$A$3:$D$9999,4,FALSE),"")</f>
        <v>Glenumbra</v>
      </c>
      <c r="AH501" s="44" t="s">
        <v>1563</v>
      </c>
      <c r="AI501" s="43"/>
      <c r="AJ501" s="43"/>
      <c r="AK501" s="3">
        <f>IF(AND(G501&lt;&gt;"LIBSETS_SETTYPE_BATTLEGROUND",G501&lt;&gt;"LIBSETS_SETTYPE_SPECIAL"),IF(AL501&lt;&gt;"",VLOOKUP(AL501,'ESO zone constants'!$D$3:$H$4953,5,FALSE),""),"")</f>
        <v>1208</v>
      </c>
      <c r="AL501" t="s">
        <v>2224</v>
      </c>
      <c r="AM501" s="44" t="s">
        <v>3303</v>
      </c>
      <c r="AN501" s="43" t="s">
        <v>3316</v>
      </c>
      <c r="AO501" s="43" t="s">
        <v>3317</v>
      </c>
      <c r="AP501" s="3">
        <f>IF(AND(G501&lt;&gt;"LIBSETS_SETTYPE_BATTLEGROUND",G501&lt;&gt;"LIBSETS_SETTYPE_SPECIAL"),IF(AQ501&lt;&gt;"",VLOOKUP(AQ501,'ESO zone constants'!$D$3:$H$4953,5,FALSE),""),"")</f>
        <v>92</v>
      </c>
      <c r="AQ501" t="s">
        <v>109</v>
      </c>
      <c r="AR501" s="44" t="s">
        <v>1564</v>
      </c>
      <c r="AS501" s="43"/>
      <c r="AT501" s="43"/>
      <c r="AU501" s="3" t="str">
        <f>IF(AND(G501&lt;&gt;"LIBSETS_SETTYPE_BATTLEGROUND",G501&lt;&gt;"LIBSETS_SETTYPE_SPECIAL"),IF(AV501&lt;&gt;"",VLOOKUP(AV501,'ESO zone constants'!$D$3:$H$4953,5,FALSE),""),"")</f>
        <v/>
      </c>
      <c r="AV501" s="96"/>
      <c r="AW501" s="44"/>
      <c r="AX501" s="43"/>
      <c r="AY501" s="43"/>
      <c r="AZ501" s="85" t="s">
        <v>2672</v>
      </c>
      <c r="BA501" s="37" t="s">
        <v>3257</v>
      </c>
      <c r="BB501" s="37" t="s">
        <v>3257</v>
      </c>
      <c r="BC501" s="21" t="str">
        <f t="shared" si="52"/>
        <v>[575] = {wayshrines={240,137,62,}, dlcId=DLC_MARKARTH</v>
      </c>
      <c r="BD501" s="21" t="str">
        <f t="shared" si="51"/>
        <v>, zoneIds={684,104,3,1208,92}, veteran=false</v>
      </c>
      <c r="BE501" s="21" t="str">
        <f t="shared" si="49"/>
        <v>, setType=LIBSETS_SETTYPE_MYTHIC</v>
      </c>
      <c r="BF501" s="21" t="str">
        <f t="shared" si="53"/>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50"/>
        <v>, addTooltip={['en']='https://en.uesp.net/wiki/Online:Ring_of_the_Pale_Order',},}, --Ring of the Pale Order / Ring des Fahlen Ordens   [Wrothgar, Alik'r Desert, Glenumbra, Blackreach: Arkthzand Cavern, Bangkorai]</v>
      </c>
    </row>
    <row r="502" spans="1:59" x14ac:dyDescent="0.25">
      <c r="A502" s="5">
        <v>576</v>
      </c>
      <c r="B502" t="s">
        <v>2259</v>
      </c>
      <c r="C502" t="s">
        <v>2282</v>
      </c>
      <c r="D502" s="3">
        <f t="shared" si="48"/>
        <v>576</v>
      </c>
      <c r="G502" s="3" t="s">
        <v>1688</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WayshrineInfo'!$K$3:$N$9999,4,FALSE),"")))</f>
        <v>Auridon</v>
      </c>
      <c r="S502" s="65" t="s">
        <v>2175</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constants'!$B$4:$C$1003,2,FALSE),"")</f>
        <v>Markarth</v>
      </c>
      <c r="V502" s="33" t="s">
        <v>1561</v>
      </c>
      <c r="Y502" s="65"/>
      <c r="Z502" s="3">
        <f>IF(AND(G502&lt;&gt;"LIBSETS_SETTYPE_BATTLEGROUND",G502&lt;&gt;"LIBSETS_SETTYPE_SPECIAL"),
IF(AND(Y502&lt;&gt;"",ISNUMBER(Y502),NOT(ISNA(Y502))),Y502,
   IF(AND(L502&lt;&gt;"",ISNUMBER(L502),L502&gt;0,NOT(ISNA(L502))),VLOOKUP(L502,'ESO dumped WayshrineInfo'!$K$3:$L$9999,2,FALSE),"")
),"")</f>
        <v>383</v>
      </c>
      <c r="AA502" t="str">
        <f>IF(AND(Z502&lt;&gt;"",ISNUMBER(Z502),NOT(ISNA(Z502))),VLOOKUP(Z502,'ESO zone constants'!$A$3:$D$9999,4,FALSE),"")</f>
        <v>Grahtwood</v>
      </c>
      <c r="AB502" s="33" t="s">
        <v>1563</v>
      </c>
      <c r="AC502" s="43"/>
      <c r="AD502" s="43"/>
      <c r="AE502" s="43"/>
      <c r="AF502" s="3">
        <f>IF(AND(G502&lt;&gt;"LIBSETS_SETTYPE_BATTLEGROUND",G502&lt;&gt;"LIBSETS_SETTYPE_SPECIAL"),
IF(AND(AE502&lt;&gt;"",ISNUMBER(AE502),NOT(ISNA(AE502))),AE502,
   IF(AND(M502&lt;&gt;"",ISNUMBER(M502),M502&gt;0,NOT(ISNA(M502))),VLOOKUP(M502,'ESO dumped WayshrineInfo'!$K$3:$L$9999,2,FALSE),"")
),"")</f>
        <v>1207</v>
      </c>
      <c r="AG502" t="str">
        <f>IF(AND(AF502&lt;&gt;"",ISNUMBER(AF502),NOT(ISNA(AF502))),VLOOKUP(AF502,'ESO zone constants'!$A$3:$D$9999,4,FALSE),"")</f>
        <v>The Reach</v>
      </c>
      <c r="AH502" s="44" t="s">
        <v>3303</v>
      </c>
      <c r="AI502" s="43" t="s">
        <v>3312</v>
      </c>
      <c r="AJ502" s="43" t="str">
        <f>IF(AH502&lt;&gt;"",IF(AH502&lt;&gt;"LIBSETS_DROP_MECHANIC_MONSTER_NAME",VLOOKUP(AH502,'LibSets constants'!$I$4:$L$1003,4,FALSE),""),"")</f>
        <v>Überland Loot Gegenstände</v>
      </c>
      <c r="AK502" s="3">
        <f>IF(AND(G502&lt;&gt;"LIBSETS_SETTYPE_BATTLEGROUND",G502&lt;&gt;"LIBSETS_SETTYPE_SPECIAL"),IF(AL502&lt;&gt;"",VLOOKUP(AL502,'ESO zone constants'!$D$3:$H$4953,5,FALSE),""),"")</f>
        <v>380</v>
      </c>
      <c r="AL502" t="s">
        <v>96</v>
      </c>
      <c r="AM502" s="44" t="s">
        <v>1545</v>
      </c>
      <c r="AN502" s="43" t="s">
        <v>3314</v>
      </c>
      <c r="AO502" s="43" t="s">
        <v>1623</v>
      </c>
      <c r="AP502" s="3">
        <f>IF(AND(G502&lt;&gt;"LIBSETS_SETTYPE_BATTLEGROUND",G502&lt;&gt;"LIBSETS_SETTYPE_SPECIAL"),IF(AQ502&lt;&gt;"",VLOOKUP(AQ502,'ESO zone constants'!$D$3:$H$4953,5,FALSE),""),"")</f>
        <v>932</v>
      </c>
      <c r="AQ502" t="s">
        <v>55</v>
      </c>
      <c r="AR502" s="44" t="s">
        <v>1545</v>
      </c>
      <c r="AS502" s="43" t="s">
        <v>1560</v>
      </c>
      <c r="AT502" s="43" t="s">
        <v>1560</v>
      </c>
      <c r="AU502" s="3" t="str">
        <f>IF(AND(G502&lt;&gt;"LIBSETS_SETTYPE_BATTLEGROUND",G502&lt;&gt;"LIBSETS_SETTYPE_SPECIAL"),IF(AV502&lt;&gt;"",VLOOKUP(AV502,'ESO zone constants'!$D$3:$H$4953,5,FALSE),""),"")</f>
        <v/>
      </c>
      <c r="AW502" s="44"/>
      <c r="AX502" s="43"/>
      <c r="AY502" s="43"/>
      <c r="AZ502" s="85" t="s">
        <v>2672</v>
      </c>
      <c r="BA502" s="37" t="s">
        <v>3256</v>
      </c>
      <c r="BB502" s="37" t="s">
        <v>3256</v>
      </c>
      <c r="BC502" s="21" t="str">
        <f t="shared" si="52"/>
        <v>[576] = {wayshrines={176,169,449,}, dlcId=DLC_MARKARTH</v>
      </c>
      <c r="BD502" s="21" t="str">
        <f t="shared" si="51"/>
        <v>, zoneIds={381,383,1207,380,932}, veteran=false</v>
      </c>
      <c r="BE502" s="21" t="str">
        <f t="shared" si="49"/>
        <v>, setType=LIBSETS_SETTYPE_MYTHIC</v>
      </c>
      <c r="BF502" s="21" t="str">
        <f t="shared" si="53"/>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50"/>
        <v>, addTooltip={['en']='https://en.uesp.net/wiki/Online:Pearls_of_Ehlnofey',},}, --Pearls of Ehlnofey / Perlen der Ehlnofey   [Auridon, Grahtwood, The Reach, The Banished Cells I, Crypt of Hearts II]</v>
      </c>
    </row>
    <row r="503" spans="1:59" x14ac:dyDescent="0.25">
      <c r="A503" s="5">
        <v>577</v>
      </c>
      <c r="B503" t="s">
        <v>2428</v>
      </c>
      <c r="C503" t="s">
        <v>2429</v>
      </c>
      <c r="D503" s="3">
        <f t="shared" si="48"/>
        <v>577</v>
      </c>
      <c r="E503" s="42"/>
      <c r="G503" s="3" t="s">
        <v>1480</v>
      </c>
      <c r="H503" s="95">
        <v>3</v>
      </c>
      <c r="I503" t="s">
        <v>1467</v>
      </c>
      <c r="J503" t="s">
        <v>91</v>
      </c>
      <c r="K503" s="37">
        <v>437</v>
      </c>
      <c r="L503" s="37">
        <v>437</v>
      </c>
      <c r="M503" s="37">
        <v>437</v>
      </c>
      <c r="O503" s="65" t="s">
        <v>2407</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WayshrineInfo'!$K$3:$N$9999,4,FALSE),"")))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constants'!$B$4:$C$1003,2,FALSE),"")</f>
        <v>Flames of Ambition</v>
      </c>
      <c r="V503" s="33" t="s">
        <v>1545</v>
      </c>
      <c r="W503" s="3" t="s">
        <v>2428</v>
      </c>
      <c r="X503" s="3" t="s">
        <v>2428</v>
      </c>
      <c r="Y503" s="65"/>
      <c r="Z503" s="3">
        <f>IF(AND(G503&lt;&gt;"LIBSETS_SETTYPE_BATTLEGROUND",G503&lt;&gt;"LIBSETS_SETTYPE_SPECIAL"),
IF(AND(Y503&lt;&gt;"",ISNUMBER(Y503),NOT(ISNA(Y503))),Y503,
   IF(AND(L503&lt;&gt;"",ISNUMBER(L503),L503&gt;0,NOT(ISNA(L503))),VLOOKUP(L503,'ESO dumped WayshrineInfo'!$K$3:$L$9999,2,FALSE),"")
),"")</f>
        <v>823</v>
      </c>
      <c r="AA503" t="str">
        <f>IF(AND(Z503&lt;&gt;"",ISNUMBER(Z503),NOT(ISNA(Z503))),VLOOKUP(Z503,'ESO zone constants'!$A$3:$D$9999,4,FALSE),"")</f>
        <v>Gold Coast</v>
      </c>
      <c r="AC503" s="43" t="str">
        <f>IF(AB503&lt;&gt;"",IF(AB503&lt;&gt;"LIBSETS_DROP_MECHANIC_MONSTER_NAME",VLOOKUP(AB503,'LibSets constants'!$I$4:$L$1003,3,FALSE),""),"")</f>
        <v/>
      </c>
      <c r="AD503" s="43" t="str">
        <f>IF(AB503&lt;&gt;"",IF(AB503&lt;&gt;"LIBSETS_DROP_MECHANIC_MONSTER_NAME",VLOOKUP(AB503,'LibSets constants'!$I$4:$L$1003,4,FALSE),""),"")</f>
        <v/>
      </c>
      <c r="AE503" s="43"/>
      <c r="AF503" s="3">
        <f>IF(AND(G503&lt;&gt;"LIBSETS_SETTYPE_BATTLEGROUND",G503&lt;&gt;"LIBSETS_SETTYPE_SPECIAL"),
IF(AND(AE503&lt;&gt;"",ISNUMBER(AE503),NOT(ISNA(AE503))),AE503,
   IF(AND(M503&lt;&gt;"",ISNUMBER(M503),M503&gt;0,NOT(ISNA(M503))),VLOOKUP(M503,'ESO dumped WayshrineInfo'!$K$3:$L$9999,2,FALSE),"")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5" t="s">
        <v>2672</v>
      </c>
      <c r="BA503" s="85"/>
      <c r="BB503" s="85"/>
      <c r="BC503" s="21" t="str">
        <f t="shared" si="52"/>
        <v>[577] = {wayshrines={437,437,437,}, dlcId=DLC_FLAMES_OF_AMBITION</v>
      </c>
      <c r="BD503" s="21" t="str">
        <f t="shared" si="51"/>
        <v>, zoneIds={1228,823,823}, veteran={[EQUIP_TYPE_HEAD]=true, [EQUIP_TYPE_SHOULDERS]=false}</v>
      </c>
      <c r="BE503" s="21" t="str">
        <f t="shared" si="49"/>
        <v>, setType=LIBSETS_SETTYPE_MONSTER, undauntedChestId=3</v>
      </c>
      <c r="BF503" s="21" t="str">
        <f t="shared" si="53"/>
        <v>, dropMechanic={LIBSETS_DROP_MECHANIC_MONSTER_NAME}, dropMechanicDropLocationNames={['en']={'Encrati\'s Behemoth','','','','','',},['de']={'Encrati\'s Behemoth','','','','','',},}</v>
      </c>
      <c r="BG503" s="21" t="str">
        <f t="shared" si="50"/>
        <v>}, --Encrati\’s Behemoth / Encrati\'s Behemoth   [Black Drake Villa, Gold Coast, Gold Coast]</v>
      </c>
    </row>
    <row r="504" spans="1:59" x14ac:dyDescent="0.25">
      <c r="A504" s="5">
        <v>578</v>
      </c>
      <c r="B504" t="s">
        <v>2406</v>
      </c>
      <c r="C504" t="s">
        <v>2406</v>
      </c>
      <c r="D504" s="3">
        <f t="shared" si="48"/>
        <v>578</v>
      </c>
      <c r="E504" s="42"/>
      <c r="G504" s="3" t="s">
        <v>1480</v>
      </c>
      <c r="H504" s="95">
        <v>3</v>
      </c>
      <c r="I504" t="s">
        <v>1467</v>
      </c>
      <c r="J504" t="s">
        <v>91</v>
      </c>
      <c r="K504" s="37">
        <v>454</v>
      </c>
      <c r="L504" s="37">
        <v>454</v>
      </c>
      <c r="M504" s="37">
        <v>454</v>
      </c>
      <c r="O504" s="65" t="s">
        <v>2408</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WayshrineInfo'!$K$3:$N$9999,4,FALSE),"")))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constants'!$B$4:$C$1003,2,FALSE),"")</f>
        <v>Flames of Ambition</v>
      </c>
      <c r="V504" s="33" t="s">
        <v>1545</v>
      </c>
      <c r="W504" s="3" t="s">
        <v>2406</v>
      </c>
      <c r="X504" s="3" t="s">
        <v>2406</v>
      </c>
      <c r="Y504" s="65"/>
      <c r="Z504" s="3">
        <f>IF(AND(G504&lt;&gt;"LIBSETS_SETTYPE_BATTLEGROUND",G504&lt;&gt;"LIBSETS_SETTYPE_SPECIAL"),
IF(AND(Y504&lt;&gt;"",ISNUMBER(Y504),NOT(ISNA(Y504))),Y504,
   IF(AND(L504&lt;&gt;"",ISNUMBER(L504),L504&gt;0,NOT(ISNA(L504))),VLOOKUP(L504,'ESO dumped WayshrineInfo'!$K$3:$L$9999,2,FALSE),"")
),"")</f>
        <v>57</v>
      </c>
      <c r="AA504" t="str">
        <f>IF(AND(Z504&lt;&gt;"",ISNUMBER(Z504),NOT(ISNA(Z504))),VLOOKUP(Z504,'ESO zone constants'!$A$3:$D$9999,4,FALSE),"")</f>
        <v>Deshaan</v>
      </c>
      <c r="AC504" s="43" t="str">
        <f>IF(AB504&lt;&gt;"",IF(AB504&lt;&gt;"LIBSETS_DROP_MECHANIC_MONSTER_NAME",VLOOKUP(AB504,'LibSets constants'!$I$4:$L$1003,3,FALSE),""),"")</f>
        <v/>
      </c>
      <c r="AD504" s="43" t="str">
        <f>IF(AB504&lt;&gt;"",IF(AB504&lt;&gt;"LIBSETS_DROP_MECHANIC_MONSTER_NAME",VLOOKUP(AB504,'LibSets constants'!$I$4:$L$1003,4,FALSE),""),"")</f>
        <v/>
      </c>
      <c r="AE504" s="43"/>
      <c r="AF504" s="3">
        <f>IF(AND(G504&lt;&gt;"LIBSETS_SETTYPE_BATTLEGROUND",G504&lt;&gt;"LIBSETS_SETTYPE_SPECIAL"),
IF(AND(AE504&lt;&gt;"",ISNUMBER(AE504),NOT(ISNA(AE504))),AE504,
   IF(AND(M504&lt;&gt;"",ISNUMBER(M504),M504&gt;0,NOT(ISNA(M504))),VLOOKUP(M504,'ESO dumped WayshrineInfo'!$K$3:$L$9999,2,FALSE),"")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5" t="s">
        <v>2672</v>
      </c>
      <c r="BA504" s="85"/>
      <c r="BB504" s="85"/>
      <c r="BC504" s="21" t="str">
        <f t="shared" si="52"/>
        <v>[578] = {wayshrines={454,454,454,}, dlcId=DLC_FLAMES_OF_AMBITION</v>
      </c>
      <c r="BD504" s="21" t="str">
        <f t="shared" si="51"/>
        <v>, zoneIds={1229,57,57}, veteran={[EQUIP_TYPE_HEAD]=true, [EQUIP_TYPE_SHOULDERS]=false}</v>
      </c>
      <c r="BE504" s="21" t="str">
        <f t="shared" si="49"/>
        <v>, setType=LIBSETS_SETTYPE_MONSTER, undauntedChestId=3</v>
      </c>
      <c r="BF504" s="21" t="str">
        <f t="shared" si="53"/>
        <v>, dropMechanic={LIBSETS_DROP_MECHANIC_MONSTER_NAME}, dropMechanicDropLocationNames={['en']={'Baron Zaudrus','','','','','',},['de']={'Baron Zaudrus','','','','','',},}</v>
      </c>
      <c r="BG504" s="21" t="str">
        <f t="shared" si="50"/>
        <v>}, --Baron Zaudrus / Baron Zaudrus   [The Cauldron, Deshaan, Deshaan]</v>
      </c>
    </row>
    <row r="505" spans="1:59" x14ac:dyDescent="0.25">
      <c r="A505" s="5">
        <v>579</v>
      </c>
      <c r="B505" t="s">
        <v>2481</v>
      </c>
      <c r="C505" t="s">
        <v>2480</v>
      </c>
      <c r="D505" s="3">
        <f t="shared" si="48"/>
        <v>579</v>
      </c>
      <c r="G505" s="3" t="s">
        <v>1481</v>
      </c>
      <c r="I505" t="s">
        <v>91</v>
      </c>
      <c r="J505" t="s">
        <v>91</v>
      </c>
      <c r="K505" s="37">
        <v>458</v>
      </c>
      <c r="L505" s="37">
        <v>458</v>
      </c>
      <c r="M505" s="37">
        <v>458</v>
      </c>
      <c r="O505" s="65" t="s">
        <v>2401</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WayshrineInfo'!$K$3:$N$9999,4,FALSE),"")))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constants'!$B$4:$C$1003,2,FALSE),"")</f>
        <v>Blackwood</v>
      </c>
      <c r="V505" s="33" t="s">
        <v>1561</v>
      </c>
      <c r="Y505" s="65"/>
      <c r="Z505" s="3">
        <f>IF(AND(G505&lt;&gt;"LIBSETS_SETTYPE_BATTLEGROUND",G505&lt;&gt;"LIBSETS_SETTYPE_SPECIAL"),
IF(AND(Y505&lt;&gt;"",ISNUMBER(Y505),NOT(ISNA(Y505))),Y505,
   IF(AND(L505&lt;&gt;"",ISNUMBER(L505),L505&gt;0,NOT(ISNA(L505))),VLOOKUP(L505,'ESO dumped WayshrineInfo'!$K$3:$L$9999,2,FALSE),"")
),"")</f>
        <v>1261</v>
      </c>
      <c r="AA505" t="str">
        <f>IF(AND(Z505&lt;&gt;"",ISNUMBER(Z505),NOT(ISNA(Z505))),VLOOKUP(Z505,'ESO zone constants'!$A$3:$D$9999,4,FALSE),"")</f>
        <v>Blackwood</v>
      </c>
      <c r="AB505" s="33" t="s">
        <v>1561</v>
      </c>
      <c r="AC505" s="43"/>
      <c r="AD505" s="43"/>
      <c r="AE505" s="43"/>
      <c r="AF505" s="3">
        <f>IF(AND(G505&lt;&gt;"LIBSETS_SETTYPE_BATTLEGROUND",G505&lt;&gt;"LIBSETS_SETTYPE_SPECIAL"),
IF(AND(AE505&lt;&gt;"",ISNUMBER(AE505),NOT(ISNA(AE505))),AE505,
   IF(AND(M505&lt;&gt;"",ISNUMBER(M505),M505&gt;0,NOT(ISNA(M505))),VLOOKUP(M505,'ESO dumped WayshrineInfo'!$K$3:$L$9999,2,FALSE),"")
),"")</f>
        <v>1261</v>
      </c>
      <c r="AG505" t="str">
        <f>IF(AND(AF505&lt;&gt;"",ISNUMBER(AF505),NOT(ISNA(AF505))),VLOOKUP(AF505,'ESO zone constants'!$A$3:$D$9999,4,FALSE),"")</f>
        <v>Blackwood</v>
      </c>
      <c r="AH505" s="44" t="s">
        <v>1563</v>
      </c>
      <c r="AI505" s="43"/>
      <c r="AJ505" s="43"/>
      <c r="AK505" s="3">
        <f>IF(AND(G505&lt;&gt;"LIBSETS_SETTYPE_BATTLEGROUND",G505&lt;&gt;"LIBSETS_SETTYPE_SPECIAL"),IF(AL505&lt;&gt;"",VLOOKUP(AL505,'ESO zone constants'!$D$3:$H$4953,5,FALSE),""),"")</f>
        <v>1261</v>
      </c>
      <c r="AL505" t="s">
        <v>2401</v>
      </c>
      <c r="AM505" s="44" t="s">
        <v>1564</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5" t="s">
        <v>2673</v>
      </c>
      <c r="BA505" s="85"/>
      <c r="BB505" s="85"/>
      <c r="BC505" s="21" t="str">
        <f t="shared" si="52"/>
        <v>[579] = {wayshrines={458,458,458,}, dlcId=DLC_BLACKWOOD</v>
      </c>
      <c r="BD505" s="21" t="str">
        <f t="shared" si="51"/>
        <v>, zoneIds={1261,1261,1261,1261}, veteran=false</v>
      </c>
      <c r="BE505" s="21" t="str">
        <f t="shared" si="49"/>
        <v>, setType=LIBSETS_SETTYPE_OVERLAND</v>
      </c>
      <c r="BF505" s="21" t="str">
        <f t="shared" si="53"/>
        <v>, isProcSetAllowedInPvP=1, dropMechanic={LIBSETS_DROP_MECHANIC_OVERLAND_BOSS_DELVE,LIBSETS_DROP_MECHANIC_OVERLAND_BOSS_DELVE,LIBSETS_DROP_MECHANIC_OVERLAND_BOSS_PUBLIC_DUNGEON,LIBSETS_DROP_MECHANIC_OVERLAND_CHEST}</v>
      </c>
      <c r="BG505" s="21" t="str">
        <f t="shared" si="50"/>
        <v>}, --Frostbite / Frostbiss   [Blackwood, Blackwood, Blackwood, Blackwood]</v>
      </c>
    </row>
    <row r="506" spans="1:59" x14ac:dyDescent="0.25">
      <c r="A506" s="5">
        <v>580</v>
      </c>
      <c r="B506" t="s">
        <v>2477</v>
      </c>
      <c r="C506" t="s">
        <v>2478</v>
      </c>
      <c r="D506" s="3">
        <f t="shared" si="48"/>
        <v>580</v>
      </c>
      <c r="G506" s="3" t="s">
        <v>1481</v>
      </c>
      <c r="I506" t="s">
        <v>91</v>
      </c>
      <c r="J506" t="s">
        <v>91</v>
      </c>
      <c r="K506" s="37">
        <v>458</v>
      </c>
      <c r="L506" s="37">
        <v>458</v>
      </c>
      <c r="M506" s="37">
        <v>458</v>
      </c>
      <c r="O506" s="65" t="s">
        <v>2401</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WayshrineInfo'!$K$3:$N$9999,4,FALSE),"")))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constants'!$B$4:$C$1003,2,FALSE),"")</f>
        <v>Blackwood</v>
      </c>
      <c r="V506" s="33" t="s">
        <v>1561</v>
      </c>
      <c r="Y506" s="65"/>
      <c r="Z506" s="3">
        <f>IF(AND(G506&lt;&gt;"LIBSETS_SETTYPE_BATTLEGROUND",G506&lt;&gt;"LIBSETS_SETTYPE_SPECIAL"),
IF(AND(Y506&lt;&gt;"",ISNUMBER(Y506),NOT(ISNA(Y506))),Y506,
   IF(AND(L506&lt;&gt;"",ISNUMBER(L506),L506&gt;0,NOT(ISNA(L506))),VLOOKUP(L506,'ESO dumped WayshrineInfo'!$K$3:$L$9999,2,FALSE),"")
),"")</f>
        <v>1261</v>
      </c>
      <c r="AA506" t="str">
        <f>IF(AND(Z506&lt;&gt;"",ISNUMBER(Z506),NOT(ISNA(Z506))),VLOOKUP(Z506,'ESO zone constants'!$A$3:$D$9999,4,FALSE),"")</f>
        <v>Blackwood</v>
      </c>
      <c r="AB506" s="33" t="s">
        <v>1561</v>
      </c>
      <c r="AC506" s="43"/>
      <c r="AD506" s="43"/>
      <c r="AE506" s="43"/>
      <c r="AF506" s="3">
        <f>IF(AND(G506&lt;&gt;"LIBSETS_SETTYPE_BATTLEGROUND",G506&lt;&gt;"LIBSETS_SETTYPE_SPECIAL"),
IF(AND(AE506&lt;&gt;"",ISNUMBER(AE506),NOT(ISNA(AE506))),AE506,
   IF(AND(M506&lt;&gt;"",ISNUMBER(M506),M506&gt;0,NOT(ISNA(M506))),VLOOKUP(M506,'ESO dumped WayshrineInfo'!$K$3:$L$9999,2,FALSE),"")
),"")</f>
        <v>1261</v>
      </c>
      <c r="AG506" t="str">
        <f>IF(AND(AF506&lt;&gt;"",ISNUMBER(AF506),NOT(ISNA(AF506))),VLOOKUP(AF506,'ESO zone constants'!$A$3:$D$9999,4,FALSE),"")</f>
        <v>Blackwood</v>
      </c>
      <c r="AH506" s="44" t="s">
        <v>1563</v>
      </c>
      <c r="AI506" s="43"/>
      <c r="AJ506" s="43"/>
      <c r="AK506" s="3">
        <f>IF(AND(G506&lt;&gt;"LIBSETS_SETTYPE_BATTLEGROUND",G506&lt;&gt;"LIBSETS_SETTYPE_SPECIAL"),IF(AL506&lt;&gt;"",VLOOKUP(AL506,'ESO zone constants'!$D$3:$H$4953,5,FALSE),""),"")</f>
        <v>1261</v>
      </c>
      <c r="AL506" t="s">
        <v>2401</v>
      </c>
      <c r="AM506" s="44" t="s">
        <v>1564</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5" t="s">
        <v>2672</v>
      </c>
      <c r="BA506" s="85"/>
      <c r="BB506" s="85"/>
      <c r="BC506" s="21" t="str">
        <f t="shared" si="52"/>
        <v>[580] = {wayshrines={458,458,458,}, dlcId=DLC_BLACKWOOD</v>
      </c>
      <c r="BD506" s="21" t="str">
        <f t="shared" si="51"/>
        <v>, zoneIds={1261,1261,1261,1261}, veteran=false</v>
      </c>
      <c r="BE506" s="21" t="str">
        <f t="shared" si="49"/>
        <v>, setType=LIBSETS_SETTYPE_OVERLAND</v>
      </c>
      <c r="BF506" s="21" t="str">
        <f t="shared" si="53"/>
        <v>, dropMechanic={LIBSETS_DROP_MECHANIC_OVERLAND_BOSS_DELVE,LIBSETS_DROP_MECHANIC_OVERLAND_BOSS_DELVE,LIBSETS_DROP_MECHANIC_OVERLAND_BOSS_PUBLIC_DUNGEON,LIBSETS_DROP_MECHANIC_OVERLAND_CHEST}</v>
      </c>
      <c r="BG506" s="21" t="str">
        <f t="shared" si="50"/>
        <v>}, --Deadlands Assassin / Totenländer-Assassine   [Blackwood, Blackwood, Blackwood, Blackwood]</v>
      </c>
    </row>
    <row r="507" spans="1:59" x14ac:dyDescent="0.25">
      <c r="A507" s="5">
        <v>581</v>
      </c>
      <c r="B507" t="s">
        <v>2475</v>
      </c>
      <c r="C507" t="s">
        <v>2476</v>
      </c>
      <c r="D507" s="3">
        <f t="shared" si="48"/>
        <v>581</v>
      </c>
      <c r="E507" s="42"/>
      <c r="G507" s="3" t="s">
        <v>1481</v>
      </c>
      <c r="I507" t="s">
        <v>91</v>
      </c>
      <c r="J507" t="s">
        <v>91</v>
      </c>
      <c r="K507" s="37">
        <v>458</v>
      </c>
      <c r="L507" s="37">
        <v>458</v>
      </c>
      <c r="M507" s="37">
        <v>458</v>
      </c>
      <c r="O507" s="65" t="s">
        <v>2401</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WayshrineInfo'!$K$3:$N$9999,4,FALSE),"")))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constants'!$B$4:$C$1003,2,FALSE),"")</f>
        <v>Blackwood</v>
      </c>
      <c r="V507" s="33" t="s">
        <v>1561</v>
      </c>
      <c r="Y507" s="65"/>
      <c r="Z507" s="3">
        <f>IF(AND(G507&lt;&gt;"LIBSETS_SETTYPE_BATTLEGROUND",G507&lt;&gt;"LIBSETS_SETTYPE_SPECIAL"),
IF(AND(Y507&lt;&gt;"",ISNUMBER(Y507),NOT(ISNA(Y507))),Y507,
   IF(AND(L507&lt;&gt;"",ISNUMBER(L507),L507&gt;0,NOT(ISNA(L507))),VLOOKUP(L507,'ESO dumped WayshrineInfo'!$K$3:$L$9999,2,FALSE),"")
),"")</f>
        <v>1261</v>
      </c>
      <c r="AA507" t="str">
        <f>IF(AND(Z507&lt;&gt;"",ISNUMBER(Z507),NOT(ISNA(Z507))),VLOOKUP(Z507,'ESO zone constants'!$A$3:$D$9999,4,FALSE),"")</f>
        <v>Blackwood</v>
      </c>
      <c r="AB507" s="33" t="s">
        <v>1561</v>
      </c>
      <c r="AC507" s="43"/>
      <c r="AD507" s="43"/>
      <c r="AE507" s="43"/>
      <c r="AF507" s="3">
        <f>IF(AND(G507&lt;&gt;"LIBSETS_SETTYPE_BATTLEGROUND",G507&lt;&gt;"LIBSETS_SETTYPE_SPECIAL"),
IF(AND(AE507&lt;&gt;"",ISNUMBER(AE507),NOT(ISNA(AE507))),AE507,
   IF(AND(M507&lt;&gt;"",ISNUMBER(M507),M507&gt;0,NOT(ISNA(M507))),VLOOKUP(M507,'ESO dumped WayshrineInfo'!$K$3:$L$9999,2,FALSE),"")
),"")</f>
        <v>1261</v>
      </c>
      <c r="AG507" t="str">
        <f>IF(AND(AF507&lt;&gt;"",ISNUMBER(AF507),NOT(ISNA(AF507))),VLOOKUP(AF507,'ESO zone constants'!$A$3:$D$9999,4,FALSE),"")</f>
        <v>Blackwood</v>
      </c>
      <c r="AH507" s="44" t="s">
        <v>1563</v>
      </c>
      <c r="AI507" s="43"/>
      <c r="AJ507" s="43"/>
      <c r="AK507" s="3">
        <f>IF(AND(G507&lt;&gt;"LIBSETS_SETTYPE_BATTLEGROUND",G507&lt;&gt;"LIBSETS_SETTYPE_SPECIAL"),IF(AL507&lt;&gt;"",VLOOKUP(AL507,'ESO zone constants'!$D$3:$H$4953,5,FALSE),""),"")</f>
        <v>1261</v>
      </c>
      <c r="AL507" t="s">
        <v>2401</v>
      </c>
      <c r="AM507" s="44" t="s">
        <v>1564</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5" t="s">
        <v>2672</v>
      </c>
      <c r="BA507" s="85"/>
      <c r="BB507" s="85"/>
      <c r="BC507" s="21" t="str">
        <f t="shared" si="52"/>
        <v>[581] = {wayshrines={458,458,458,}, dlcId=DLC_BLACKWOOD</v>
      </c>
      <c r="BD507" s="21" t="str">
        <f t="shared" si="51"/>
        <v>, zoneIds={1261,1261,1261,1261}, veteran=false</v>
      </c>
      <c r="BE507" s="21" t="str">
        <f t="shared" si="49"/>
        <v>, setType=LIBSETS_SETTYPE_OVERLAND</v>
      </c>
      <c r="BF507" s="21" t="str">
        <f t="shared" si="53"/>
        <v>, dropMechanic={LIBSETS_DROP_MECHANIC_OVERLAND_BOSS_DELVE,LIBSETS_DROP_MECHANIC_OVERLAND_BOSS_DELVE,LIBSETS_DROP_MECHANIC_OVERLAND_BOSS_PUBLIC_DUNGEON,LIBSETS_DROP_MECHANIC_OVERLAND_CHEST}</v>
      </c>
      <c r="BG507" s="21" t="str">
        <f t="shared" si="50"/>
        <v>}, --Bog Raider / Moorräuber   [Blackwood, Blackwood, Blackwood, Blackwood]</v>
      </c>
    </row>
    <row r="508" spans="1:59" x14ac:dyDescent="0.25">
      <c r="A508" s="5">
        <v>582</v>
      </c>
      <c r="B508" t="s">
        <v>2474</v>
      </c>
      <c r="C508" t="s">
        <v>2471</v>
      </c>
      <c r="D508" s="3">
        <f t="shared" si="48"/>
        <v>582</v>
      </c>
      <c r="G508" s="3" t="s">
        <v>1475</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WayshrineInfo'!$K$3:$N$9999,4,FALSE),"")))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constants'!$B$4:$C$1003,2,FALSE),"")</f>
        <v>Blackwood</v>
      </c>
      <c r="V508" s="33" t="s">
        <v>3372</v>
      </c>
      <c r="Y508" s="65"/>
      <c r="Z508" s="3">
        <f>IF(AND(G508&lt;&gt;"LIBSETS_SETTYPE_BATTLEGROUND",G508&lt;&gt;"LIBSETS_SETTYPE_SPECIAL"),
IF(AND(Y508&lt;&gt;"",ISNUMBER(Y508),NOT(ISNA(Y508))),Y508,
   IF(AND(L508&lt;&gt;"",ISNUMBER(L508),L508&gt;0,NOT(ISNA(L508))),VLOOKUP(L508,'ESO dumped WayshrineInfo'!$K$3:$L$9999,2,FALSE),"")
),"")</f>
        <v>1261</v>
      </c>
      <c r="AA508" t="str">
        <f>IF(AND(Z508&lt;&gt;"",ISNUMBER(Z508),NOT(ISNA(Z508))),VLOOKUP(Z508,'ESO zone constants'!$A$3:$D$9999,4,FALSE),"")</f>
        <v>Blackwood</v>
      </c>
      <c r="AB508" s="33" t="s">
        <v>3372</v>
      </c>
      <c r="AC508" s="43"/>
      <c r="AD508" s="43"/>
      <c r="AE508" s="43"/>
      <c r="AF508" s="3">
        <f>IF(AND(G508&lt;&gt;"LIBSETS_SETTYPE_BATTLEGROUND",G508&lt;&gt;"LIBSETS_SETTYPE_SPECIAL"),
IF(AND(AE508&lt;&gt;"",ISNUMBER(AE508),NOT(ISNA(AE508))),AE508,
   IF(AND(M508&lt;&gt;"",ISNUMBER(M508),M508&gt;0,NOT(ISNA(M508))),VLOOKUP(M508,'ESO dumped WayshrineInfo'!$K$3:$L$9999,2,FALSE),"")
),"")</f>
        <v>1261</v>
      </c>
      <c r="AG508" t="str">
        <f>IF(AND(AF508&lt;&gt;"",ISNUMBER(AF508),NOT(ISNA(AF508))),VLOOKUP(AF508,'ESO zone constants'!$A$3:$D$9999,4,FALSE),"")</f>
        <v>Blackwood</v>
      </c>
      <c r="AH508" s="44"/>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5" t="s">
        <v>2672</v>
      </c>
      <c r="BA508" s="85"/>
      <c r="BB508" s="85"/>
      <c r="BC508" s="21" t="str">
        <f t="shared" si="52"/>
        <v>[582] = {wayshrines={484,484,484,}, traitsNeeded=3, dlcId=DLC_BLACKWOOD</v>
      </c>
      <c r="BD508" s="21" t="str">
        <f t="shared" ref="BD508:BD539" si="54">IF(F508&lt;&gt;"Not in the game (anymore)",IF(A508&lt;&gt;"",IF(Q508&lt;&gt;"",CONCATENATE(", zoneIds={",Q508),"")&amp;IF(Z508&lt;&gt;"",CONCATENATE(",",Z508),"")&amp;IF(AF508&lt;&gt;"",CONCATENATE(",",AF508),"")&amp;IF(AK508&lt;&gt;"",CONCATENATE(",",AK508),"")&amp;IF(AP508&lt;&gt;"",CONCATENATE(",",AP508),"")&amp;IF(AU508&lt;&gt;"",CONCATENATE(",",AU508),"")&amp;IF(Q508&lt;&gt;"",CONCATENATE("}",""),"")&amp;IF(OR(I508="true",I508="false",I508&lt;&gt;""), CONCATENATE(", veteran=", I508), ""),""),"")</f>
        <v>, zoneIds={1261,1261,1261}, veteran=false</v>
      </c>
      <c r="BE508" s="21" t="str">
        <f t="shared" si="49"/>
        <v>, setType=LIBSETS_SETTYPE_CRAFTED</v>
      </c>
      <c r="BF508" s="21" t="str">
        <f t="shared" si="53"/>
        <v>, dropMechanic={LIBSETS_DROP_MECHANIC_CRAFTED,LIBSETS_DROP_MECHANIC_CRAFTED}</v>
      </c>
      <c r="BG508" s="21" t="str">
        <f t="shared" si="50"/>
        <v>}, --Hist Whisperer / Histflüsterer   [Blackwood, Blackwood, Blackwood]</v>
      </c>
    </row>
    <row r="509" spans="1:59" x14ac:dyDescent="0.25">
      <c r="A509" s="5">
        <v>583</v>
      </c>
      <c r="B509" t="s">
        <v>2473</v>
      </c>
      <c r="C509" t="s">
        <v>2472</v>
      </c>
      <c r="D509" s="3">
        <f t="shared" si="48"/>
        <v>583</v>
      </c>
      <c r="G509" s="3" t="s">
        <v>1475</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WayshrineInfo'!$K$3:$N$9999,4,FALSE),"")))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constants'!$B$4:$C$1003,2,FALSE),"")</f>
        <v>Blackwood</v>
      </c>
      <c r="V509" s="33" t="s">
        <v>3372</v>
      </c>
      <c r="Y509" s="65"/>
      <c r="Z509" s="3">
        <f>IF(AND(G509&lt;&gt;"LIBSETS_SETTYPE_BATTLEGROUND",G509&lt;&gt;"LIBSETS_SETTYPE_SPECIAL"),
IF(AND(Y509&lt;&gt;"",ISNUMBER(Y509),NOT(ISNA(Y509))),Y509,
   IF(AND(L509&lt;&gt;"",ISNUMBER(L509),L509&gt;0,NOT(ISNA(L509))),VLOOKUP(L509,'ESO dumped WayshrineInfo'!$K$3:$L$9999,2,FALSE),"")
),"")</f>
        <v>1261</v>
      </c>
      <c r="AA509" t="str">
        <f>IF(AND(Z509&lt;&gt;"",ISNUMBER(Z509),NOT(ISNA(Z509))),VLOOKUP(Z509,'ESO zone constants'!$A$3:$D$9999,4,FALSE),"")</f>
        <v>Blackwood</v>
      </c>
      <c r="AB509" s="33" t="s">
        <v>3372</v>
      </c>
      <c r="AC509" s="43"/>
      <c r="AD509" s="43"/>
      <c r="AE509" s="43"/>
      <c r="AF509" s="3">
        <f>IF(AND(G509&lt;&gt;"LIBSETS_SETTYPE_BATTLEGROUND",G509&lt;&gt;"LIBSETS_SETTYPE_SPECIAL"),
IF(AND(AE509&lt;&gt;"",ISNUMBER(AE509),NOT(ISNA(AE509))),AE509,
   IF(AND(M509&lt;&gt;"",ISNUMBER(M509),M509&gt;0,NOT(ISNA(M509))),VLOOKUP(M509,'ESO dumped WayshrineInfo'!$K$3:$L$9999,2,FALSE),"")
),"")</f>
        <v>1261</v>
      </c>
      <c r="AG509" t="str">
        <f>IF(AND(AF509&lt;&gt;"",ISNUMBER(AF509),NOT(ISNA(AF509))),VLOOKUP(AF509,'ESO zone constants'!$A$3:$D$9999,4,FALSE),"")</f>
        <v>Blackwood</v>
      </c>
      <c r="AH509" s="44"/>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5" t="s">
        <v>2672</v>
      </c>
      <c r="BA509" s="85"/>
      <c r="BB509" s="85"/>
      <c r="BC509" s="21" t="str">
        <f t="shared" si="52"/>
        <v>[583] = {wayshrines={483,483,483,}, traitsNeeded=7, dlcId=DLC_BLACKWOOD</v>
      </c>
      <c r="BD509" s="21" t="str">
        <f t="shared" si="54"/>
        <v>, zoneIds={1261,1261,1261}, veteran=false</v>
      </c>
      <c r="BE509" s="21" t="str">
        <f t="shared" si="49"/>
        <v>, setType=LIBSETS_SETTYPE_CRAFTED</v>
      </c>
      <c r="BF509" s="21" t="str">
        <f t="shared" si="53"/>
        <v>, dropMechanic={LIBSETS_DROP_MECHANIC_CRAFTED,LIBSETS_DROP_MECHANIC_CRAFTED}</v>
      </c>
      <c r="BG509" s="21" t="str">
        <f t="shared" si="50"/>
        <v>}, --Heartland Conqueror / Herzlanderoberer   [Blackwood, Blackwood, Blackwood]</v>
      </c>
    </row>
    <row r="510" spans="1:59" x14ac:dyDescent="0.25">
      <c r="A510" s="5">
        <v>584</v>
      </c>
      <c r="B510" t="s">
        <v>2479</v>
      </c>
      <c r="C510" t="s">
        <v>2501</v>
      </c>
      <c r="D510" s="3">
        <f t="shared" si="48"/>
        <v>584</v>
      </c>
      <c r="G510" s="3" t="s">
        <v>1475</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WayshrineInfo'!$K$3:$N$9999,4,FALSE),"")))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constants'!$B$4:$C$1003,2,FALSE),"")</f>
        <v>Blackwood</v>
      </c>
      <c r="V510" s="33" t="s">
        <v>3372</v>
      </c>
      <c r="Y510" s="65"/>
      <c r="Z510" s="3">
        <f>IF(AND(G510&lt;&gt;"LIBSETS_SETTYPE_BATTLEGROUND",G510&lt;&gt;"LIBSETS_SETTYPE_SPECIAL"),
IF(AND(Y510&lt;&gt;"",ISNUMBER(Y510),NOT(ISNA(Y510))),Y510,
   IF(AND(L510&lt;&gt;"",ISNUMBER(L510),L510&gt;0,NOT(ISNA(L510))),VLOOKUP(L510,'ESO dumped WayshrineInfo'!$K$3:$L$9999,2,FALSE),"")
),"")</f>
        <v>1261</v>
      </c>
      <c r="AA510" t="str">
        <f>IF(AND(Z510&lt;&gt;"",ISNUMBER(Z510),NOT(ISNA(Z510))),VLOOKUP(Z510,'ESO zone constants'!$A$3:$D$9999,4,FALSE),"")</f>
        <v>Blackwood</v>
      </c>
      <c r="AB510" s="33" t="s">
        <v>3372</v>
      </c>
      <c r="AC510" s="43"/>
      <c r="AD510" s="43"/>
      <c r="AE510" s="43"/>
      <c r="AF510" s="3">
        <f>IF(AND(G510&lt;&gt;"LIBSETS_SETTYPE_BATTLEGROUND",G510&lt;&gt;"LIBSETS_SETTYPE_SPECIAL"),
IF(AND(AE510&lt;&gt;"",ISNUMBER(AE510),NOT(ISNA(AE510))),AE510,
   IF(AND(M510&lt;&gt;"",ISNUMBER(M510),M510&gt;0,NOT(ISNA(M510))),VLOOKUP(M510,'ESO dumped WayshrineInfo'!$K$3:$L$9999,2,FALSE),"")
),"")</f>
        <v>1261</v>
      </c>
      <c r="AG510" t="str">
        <f>IF(AND(AF510&lt;&gt;"",ISNUMBER(AF510),NOT(ISNA(AF510))),VLOOKUP(AF510,'ESO zone constants'!$A$3:$D$9999,4,FALSE),"")</f>
        <v>Blackwood</v>
      </c>
      <c r="AH510" s="44"/>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5" t="s">
        <v>2672</v>
      </c>
      <c r="BA510" s="85"/>
      <c r="BB510" s="85"/>
      <c r="BC510" s="21" t="str">
        <f t="shared" ref="BC510:BC541" si="55">IF(A510="???","--","")&amp;IF(F510&lt;&gt;"Not in the game (anymore)",IF(A510&lt;&gt;"",CONCATENATE("[",A510,"] = {wayshrines={")&amp;IF(K510&lt;&gt;"",CONCATENATE(K510,","),"")&amp;IF(L510&lt;&gt;"",CONCATENATE(L510,","),"")&amp;IF(M510&lt;&gt;"",CONCATENATE(M510,","),"")&amp;CONCATENATE("}")&amp;IF(VALUE(N510)&gt;0,CONCATENATE(", traitsNeeded=",N510),"")&amp;CONCATENATE(", dlcId=",IF(T510&lt;&gt;"",T510,"DLC_BASE_GAME")),""),"")</f>
        <v>[584] = {wayshrines={461,461,461,}, traitsNeeded=5, dlcId=DLC_BLACKWOOD</v>
      </c>
      <c r="BD510" s="21" t="str">
        <f t="shared" si="54"/>
        <v>, zoneIds={1261,1261,1261}, veteran=false</v>
      </c>
      <c r="BE510" s="21" t="str">
        <f t="shared" si="49"/>
        <v>, setType=LIBSETS_SETTYPE_CRAFTED</v>
      </c>
      <c r="BF510" s="21" t="str">
        <f t="shared" si="53"/>
        <v>, dropMechanic={LIBSETS_DROP_MECHANIC_CRAFTED,LIBSETS_DROP_MECHANIC_CRAFTED}</v>
      </c>
      <c r="BG510" s="21" t="str">
        <f t="shared" si="50"/>
        <v>}, --Diamond\'s Victory / Sieg des Diamanten   [Blackwood, Blackwood, Blackwood]</v>
      </c>
    </row>
    <row r="511" spans="1:59" x14ac:dyDescent="0.25">
      <c r="A511" s="5">
        <v>585</v>
      </c>
      <c r="B511" t="s">
        <v>2490</v>
      </c>
      <c r="C511" t="s">
        <v>2491</v>
      </c>
      <c r="D511" s="3">
        <f t="shared" si="48"/>
        <v>585</v>
      </c>
      <c r="G511" s="3" t="s">
        <v>1482</v>
      </c>
      <c r="I511" t="s">
        <v>91</v>
      </c>
      <c r="J511" t="s">
        <v>91</v>
      </c>
      <c r="K511" s="37">
        <v>468</v>
      </c>
      <c r="L511" s="37">
        <v>468</v>
      </c>
      <c r="M511" s="37">
        <v>468</v>
      </c>
      <c r="O511" s="65" t="s">
        <v>2458</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WayshrineInfo'!$K$3:$N$9999,4,FALSE),"")))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constants'!$B$4:$C$1003,2,FALSE),"")</f>
        <v>Blackwood</v>
      </c>
      <c r="V511" s="33" t="s">
        <v>3349</v>
      </c>
      <c r="Y511" s="65"/>
      <c r="Z511" s="3">
        <f>IF(AND(G511&lt;&gt;"LIBSETS_SETTYPE_BATTLEGROUND",G511&lt;&gt;"LIBSETS_SETTYPE_SPECIAL"),
IF(AND(Y511&lt;&gt;"",ISNUMBER(Y511),NOT(ISNA(Y511))),Y511,
   IF(AND(L511&lt;&gt;"",ISNUMBER(L511),L511&gt;0,NOT(ISNA(L511))),VLOOKUP(L511,'ESO dumped WayshrineInfo'!$K$3:$L$9999,2,FALSE),"")
),"")</f>
        <v>1261</v>
      </c>
      <c r="AA511" t="str">
        <f>IF(AND(Z511&lt;&gt;"",ISNUMBER(Z511),NOT(ISNA(Z511))),VLOOKUP(Z511,'ESO zone constants'!$A$3:$D$9999,4,FALSE),"")</f>
        <v>Blackwood</v>
      </c>
      <c r="AC511" s="43" t="str">
        <f>IF(AB511&lt;&gt;"",IF(AB511&lt;&gt;"LIBSETS_DROP_MECHANIC_MONSTER_NAME",VLOOKUP(AB511,'LibSets constants'!$I$4:$L$1003,3,FALSE),""),"")</f>
        <v/>
      </c>
      <c r="AD511" s="43" t="str">
        <f>IF(AB511&lt;&gt;"",IF(AB511&lt;&gt;"LIBSETS_DROP_MECHANIC_MONSTER_NAME",VLOOKUP(AB511,'LibSets constants'!$I$4:$L$1003,4,FALSE),""),"")</f>
        <v/>
      </c>
      <c r="AE511" s="43"/>
      <c r="AF511" s="3">
        <f>IF(AND(G511&lt;&gt;"LIBSETS_SETTYPE_BATTLEGROUND",G511&lt;&gt;"LIBSETS_SETTYPE_SPECIAL"),
IF(AND(AE511&lt;&gt;"",ISNUMBER(AE511),NOT(ISNA(AE511))),AE511,
   IF(AND(M511&lt;&gt;"",ISNUMBER(M511),M511&gt;0,NOT(ISNA(M511))),VLOOKUP(M511,'ESO dumped WayshrineInfo'!$K$3:$L$9999,2,FALSE),"")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5" t="s">
        <v>2672</v>
      </c>
      <c r="BA511" s="85"/>
      <c r="BB511" s="85"/>
      <c r="BC511" s="21" t="str">
        <f t="shared" si="55"/>
        <v>[585] = {wayshrines={468,468,468,}, dlcId=DLC_BLACKWOOD</v>
      </c>
      <c r="BD511" s="21" t="str">
        <f t="shared" si="54"/>
        <v>, zoneIds={1263,1261,1261}, veteran=false</v>
      </c>
      <c r="BE511" s="21" t="str">
        <f t="shared" si="49"/>
        <v>, setType=LIBSETS_SETTYPE_TRIAL</v>
      </c>
      <c r="BF511" s="21" t="str">
        <f t="shared" si="53"/>
        <v>, dropMechanic={LIBSETS_DROP_MECHANIC_TRIAL_BOSS}</v>
      </c>
      <c r="BG511" s="21" t="str">
        <f t="shared" si="50"/>
        <v>}, --Saxhleel Champion / Saxhleel-Champion   [Rockgrove, Blackwood, Blackwood]</v>
      </c>
    </row>
    <row r="512" spans="1:59" x14ac:dyDescent="0.25">
      <c r="A512" s="5">
        <v>586</v>
      </c>
      <c r="B512" t="s">
        <v>2492</v>
      </c>
      <c r="C512" t="s">
        <v>2502</v>
      </c>
      <c r="D512" s="3">
        <f t="shared" si="48"/>
        <v>586</v>
      </c>
      <c r="G512" s="3" t="s">
        <v>1482</v>
      </c>
      <c r="I512" t="s">
        <v>91</v>
      </c>
      <c r="J512" t="s">
        <v>91</v>
      </c>
      <c r="K512" s="37">
        <v>468</v>
      </c>
      <c r="L512" s="37">
        <v>468</v>
      </c>
      <c r="M512" s="37">
        <v>468</v>
      </c>
      <c r="O512" s="65" t="s">
        <v>2458</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WayshrineInfo'!$K$3:$N$9999,4,FALSE),"")))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constants'!$B$4:$C$1003,2,FALSE),"")</f>
        <v>Blackwood</v>
      </c>
      <c r="V512" s="33" t="s">
        <v>3349</v>
      </c>
      <c r="Y512" s="65"/>
      <c r="Z512" s="3">
        <f>IF(AND(G512&lt;&gt;"LIBSETS_SETTYPE_BATTLEGROUND",G512&lt;&gt;"LIBSETS_SETTYPE_SPECIAL"),
IF(AND(Y512&lt;&gt;"",ISNUMBER(Y512),NOT(ISNA(Y512))),Y512,
   IF(AND(L512&lt;&gt;"",ISNUMBER(L512),L512&gt;0,NOT(ISNA(L512))),VLOOKUP(L512,'ESO dumped WayshrineInfo'!$K$3:$L$9999,2,FALSE),"")
),"")</f>
        <v>1261</v>
      </c>
      <c r="AA512" t="str">
        <f>IF(AND(Z512&lt;&gt;"",ISNUMBER(Z512),NOT(ISNA(Z512))),VLOOKUP(Z512,'ESO zone constants'!$A$3:$D$9999,4,FALSE),"")</f>
        <v>Blackwood</v>
      </c>
      <c r="AC512" s="43" t="str">
        <f>IF(AB512&lt;&gt;"",IF(AB512&lt;&gt;"LIBSETS_DROP_MECHANIC_MONSTER_NAME",VLOOKUP(AB512,'LibSets constants'!$I$4:$L$1003,3,FALSE),""),"")</f>
        <v/>
      </c>
      <c r="AD512" s="43" t="str">
        <f>IF(AB512&lt;&gt;"",IF(AB512&lt;&gt;"LIBSETS_DROP_MECHANIC_MONSTER_NAME",VLOOKUP(AB512,'LibSets constants'!$I$4:$L$1003,4,FALSE),""),"")</f>
        <v/>
      </c>
      <c r="AE512" s="43"/>
      <c r="AF512" s="3">
        <f>IF(AND(G512&lt;&gt;"LIBSETS_SETTYPE_BATTLEGROUND",G512&lt;&gt;"LIBSETS_SETTYPE_SPECIAL"),
IF(AND(AE512&lt;&gt;"",ISNUMBER(AE512),NOT(ISNA(AE512))),AE512,
   IF(AND(M512&lt;&gt;"",ISNUMBER(M512),M512&gt;0,NOT(ISNA(M512))),VLOOKUP(M512,'ESO dumped WayshrineInfo'!$K$3:$L$9999,2,FALSE),"")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5" t="s">
        <v>2672</v>
      </c>
      <c r="BA512" s="85"/>
      <c r="BB512" s="85"/>
      <c r="BC512" s="21" t="str">
        <f t="shared" si="55"/>
        <v>[586] = {wayshrines={468,468,468,}, dlcId=DLC_BLACKWOOD</v>
      </c>
      <c r="BD512" s="21" t="str">
        <f t="shared" si="54"/>
        <v>, zoneIds={1263,1261,1261}, veteran=false</v>
      </c>
      <c r="BE512" s="21" t="str">
        <f t="shared" si="49"/>
        <v>, setType=LIBSETS_SETTYPE_TRIAL</v>
      </c>
      <c r="BF512" s="21" t="str">
        <f t="shared" si="53"/>
        <v>, dropMechanic={LIBSETS_DROP_MECHANIC_TRIAL_BOSS}</v>
      </c>
      <c r="BG512" s="21" t="str">
        <f t="shared" si="50"/>
        <v>}, --Sul-Xan\'s Torment / Sul-Xans Folter   [Rockgrove, Blackwood, Blackwood]</v>
      </c>
    </row>
    <row r="513" spans="1:59" x14ac:dyDescent="0.25">
      <c r="A513" s="5">
        <v>587</v>
      </c>
      <c r="B513" t="s">
        <v>2489</v>
      </c>
      <c r="C513" t="s">
        <v>2503</v>
      </c>
      <c r="D513" s="3">
        <f t="shared" si="48"/>
        <v>587</v>
      </c>
      <c r="G513" s="3" t="s">
        <v>1482</v>
      </c>
      <c r="I513" t="s">
        <v>91</v>
      </c>
      <c r="J513" t="s">
        <v>91</v>
      </c>
      <c r="K513" s="37">
        <v>468</v>
      </c>
      <c r="L513" s="37">
        <v>468</v>
      </c>
      <c r="M513" s="37">
        <v>468</v>
      </c>
      <c r="O513" s="65" t="s">
        <v>2458</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WayshrineInfo'!$K$3:$N$9999,4,FALSE),"")))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constants'!$B$4:$C$1003,2,FALSE),"")</f>
        <v>Blackwood</v>
      </c>
      <c r="V513" s="33" t="s">
        <v>3349</v>
      </c>
      <c r="Y513" s="65"/>
      <c r="Z513" s="3">
        <f>IF(AND(G513&lt;&gt;"LIBSETS_SETTYPE_BATTLEGROUND",G513&lt;&gt;"LIBSETS_SETTYPE_SPECIAL"),
IF(AND(Y513&lt;&gt;"",ISNUMBER(Y513),NOT(ISNA(Y513))),Y513,
   IF(AND(L513&lt;&gt;"",ISNUMBER(L513),L513&gt;0,NOT(ISNA(L513))),VLOOKUP(L513,'ESO dumped WayshrineInfo'!$K$3:$L$9999,2,FALSE),"")
),"")</f>
        <v>1261</v>
      </c>
      <c r="AA513" t="str">
        <f>IF(AND(Z513&lt;&gt;"",ISNUMBER(Z513),NOT(ISNA(Z513))),VLOOKUP(Z513,'ESO zone constants'!$A$3:$D$9999,4,FALSE),"")</f>
        <v>Blackwood</v>
      </c>
      <c r="AC513" s="43" t="str">
        <f>IF(AB513&lt;&gt;"",IF(AB513&lt;&gt;"LIBSETS_DROP_MECHANIC_MONSTER_NAME",VLOOKUP(AB513,'LibSets constants'!$I$4:$L$1003,3,FALSE),""),"")</f>
        <v/>
      </c>
      <c r="AD513" s="43" t="str">
        <f>IF(AB513&lt;&gt;"",IF(AB513&lt;&gt;"LIBSETS_DROP_MECHANIC_MONSTER_NAME",VLOOKUP(AB513,'LibSets constants'!$I$4:$L$1003,4,FALSE),""),"")</f>
        <v/>
      </c>
      <c r="AE513" s="43"/>
      <c r="AF513" s="3">
        <f>IF(AND(G513&lt;&gt;"LIBSETS_SETTYPE_BATTLEGROUND",G513&lt;&gt;"LIBSETS_SETTYPE_SPECIAL"),
IF(AND(AE513&lt;&gt;"",ISNUMBER(AE513),NOT(ISNA(AE513))),AE513,
   IF(AND(M513&lt;&gt;"",ISNUMBER(M513),M513&gt;0,NOT(ISNA(M513))),VLOOKUP(M513,'ESO dumped WayshrineInfo'!$K$3:$L$9999,2,FALSE),"")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5" t="s">
        <v>2672</v>
      </c>
      <c r="BA513" s="85"/>
      <c r="BB513" s="85"/>
      <c r="BC513" s="21" t="str">
        <f t="shared" si="55"/>
        <v>[587] = {wayshrines={468,468,468,}, dlcId=DLC_BLACKWOOD</v>
      </c>
      <c r="BD513" s="21" t="str">
        <f t="shared" si="54"/>
        <v>, zoneIds={1263,1261,1261}, veteran=false</v>
      </c>
      <c r="BE513" s="21" t="str">
        <f t="shared" si="49"/>
        <v>, setType=LIBSETS_SETTYPE_TRIAL</v>
      </c>
      <c r="BF513" s="21" t="str">
        <f t="shared" si="53"/>
        <v>, dropMechanic={LIBSETS_DROP_MECHANIC_TRIAL_BOSS}</v>
      </c>
      <c r="BG513" s="21" t="str">
        <f t="shared" si="50"/>
        <v>}, --Bahsei\'s Mania / Bahseis Manie   [Rockgrove, Blackwood, Blackwood]</v>
      </c>
    </row>
    <row r="514" spans="1:59" x14ac:dyDescent="0.25">
      <c r="A514" s="5">
        <v>588</v>
      </c>
      <c r="B514" t="s">
        <v>2485</v>
      </c>
      <c r="C514" t="s">
        <v>2504</v>
      </c>
      <c r="D514" s="3">
        <f t="shared" si="48"/>
        <v>588</v>
      </c>
      <c r="G514" s="3" t="s">
        <v>1482</v>
      </c>
      <c r="I514" t="s">
        <v>91</v>
      </c>
      <c r="J514" t="s">
        <v>91</v>
      </c>
      <c r="K514">
        <v>468</v>
      </c>
      <c r="L514">
        <v>468</v>
      </c>
      <c r="M514">
        <v>468</v>
      </c>
      <c r="O514" s="65" t="s">
        <v>2458</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WayshrineInfo'!$K$3:$N$9999,4,FALSE),"")))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constants'!$B$4:$C$1003,2,FALSE),"")</f>
        <v>Blackwood</v>
      </c>
      <c r="V514" s="33" t="s">
        <v>3349</v>
      </c>
      <c r="Y514" s="65"/>
      <c r="Z514" s="3">
        <f>IF(AND(G514&lt;&gt;"LIBSETS_SETTYPE_BATTLEGROUND",G514&lt;&gt;"LIBSETS_SETTYPE_SPECIAL"),
IF(AND(Y514&lt;&gt;"",ISNUMBER(Y514),NOT(ISNA(Y514))),Y514,
   IF(AND(L514&lt;&gt;"",ISNUMBER(L514),L514&gt;0,NOT(ISNA(L514))),VLOOKUP(L514,'ESO dumped WayshrineInfo'!$K$3:$L$9999,2,FALSE),"")
),"")</f>
        <v>1261</v>
      </c>
      <c r="AA514" t="str">
        <f>IF(AND(Z514&lt;&gt;"",ISNUMBER(Z514),NOT(ISNA(Z514))),VLOOKUP(Z514,'ESO zone constants'!$A$3:$D$9999,4,FALSE),"")</f>
        <v>Blackwood</v>
      </c>
      <c r="AC514" s="43" t="str">
        <f>IF(AB514&lt;&gt;"",IF(AB514&lt;&gt;"LIBSETS_DROP_MECHANIC_MONSTER_NAME",VLOOKUP(AB514,'LibSets constants'!$I$4:$L$1003,3,FALSE),""),"")</f>
        <v/>
      </c>
      <c r="AD514" s="43" t="str">
        <f>IF(AB514&lt;&gt;"",IF(AB514&lt;&gt;"LIBSETS_DROP_MECHANIC_MONSTER_NAME",VLOOKUP(AB514,'LibSets constants'!$I$4:$L$1003,4,FALSE),""),"")</f>
        <v/>
      </c>
      <c r="AE514" s="43"/>
      <c r="AF514" s="3">
        <f>IF(AND(G514&lt;&gt;"LIBSETS_SETTYPE_BATTLEGROUND",G514&lt;&gt;"LIBSETS_SETTYPE_SPECIAL"),
IF(AND(AE514&lt;&gt;"",ISNUMBER(AE514),NOT(ISNA(AE514))),AE514,
   IF(AND(M514&lt;&gt;"",ISNUMBER(M514),M514&gt;0,NOT(ISNA(M514))),VLOOKUP(M514,'ESO dumped WayshrineInfo'!$K$3:$L$9999,2,FALSE),"")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5" t="s">
        <v>2672</v>
      </c>
      <c r="BA514" s="85"/>
      <c r="BB514" s="85"/>
      <c r="BC514" s="21" t="str">
        <f t="shared" si="55"/>
        <v>[588] = {wayshrines={468,468,468,}, dlcId=DLC_BLACKWOOD</v>
      </c>
      <c r="BD514" s="21" t="str">
        <f t="shared" si="54"/>
        <v>, zoneIds={1263,1261,1261}, veteran=false</v>
      </c>
      <c r="BE514" s="21" t="str">
        <f t="shared" si="49"/>
        <v>, setType=LIBSETS_SETTYPE_TRIAL</v>
      </c>
      <c r="BF514" s="21" t="str">
        <f t="shared" si="53"/>
        <v>, dropMechanic={LIBSETS_DROP_MECHANIC_TRIAL_BOSS}</v>
      </c>
      <c r="BG514" s="21" t="str">
        <f t="shared" si="50"/>
        <v>}, --Stone-Talker\'s Oath / Eid des Steinsprechers   [Rockgrove, Blackwood, Blackwood]</v>
      </c>
    </row>
    <row r="515" spans="1:59" x14ac:dyDescent="0.25">
      <c r="A515" s="5">
        <v>589</v>
      </c>
      <c r="B515" t="s">
        <v>2483</v>
      </c>
      <c r="C515" t="s">
        <v>2484</v>
      </c>
      <c r="D515" s="3">
        <f t="shared" ref="D515:D560" si="56">A515</f>
        <v>589</v>
      </c>
      <c r="G515" s="3" t="s">
        <v>1482</v>
      </c>
      <c r="I515" t="s">
        <v>92</v>
      </c>
      <c r="J515" t="s">
        <v>91</v>
      </c>
      <c r="K515" s="37">
        <v>468</v>
      </c>
      <c r="L515" s="37">
        <v>468</v>
      </c>
      <c r="M515" s="37">
        <v>468</v>
      </c>
      <c r="O515" s="65" t="s">
        <v>2458</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WayshrineInfo'!$K$3:$N$9999,4,FALSE),"")))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constants'!$B$4:$C$1003,2,FALSE),"")</f>
        <v>Blackwood</v>
      </c>
      <c r="V515" s="33" t="s">
        <v>3349</v>
      </c>
      <c r="Y515" s="65"/>
      <c r="Z515" s="3">
        <f>IF(AND(G515&lt;&gt;"LIBSETS_SETTYPE_BATTLEGROUND",G515&lt;&gt;"LIBSETS_SETTYPE_SPECIAL"),
IF(AND(Y515&lt;&gt;"",ISNUMBER(Y515),NOT(ISNA(Y515))),Y515,
   IF(AND(L515&lt;&gt;"",ISNUMBER(L515),L515&gt;0,NOT(ISNA(L515))),VLOOKUP(L515,'ESO dumped WayshrineInfo'!$K$3:$L$9999,2,FALSE),"")
),"")</f>
        <v>1261</v>
      </c>
      <c r="AA515" t="str">
        <f>IF(AND(Z515&lt;&gt;"",ISNUMBER(Z515),NOT(ISNA(Z515))),VLOOKUP(Z515,'ESO zone constants'!$A$3:$D$9999,4,FALSE),"")</f>
        <v>Blackwood</v>
      </c>
      <c r="AC515" s="43" t="str">
        <f>IF(AB515&lt;&gt;"",IF(AB515&lt;&gt;"LIBSETS_DROP_MECHANIC_MONSTER_NAME",VLOOKUP(AB515,'LibSets constants'!$I$4:$L$1003,3,FALSE),""),"")</f>
        <v/>
      </c>
      <c r="AD515" s="43" t="str">
        <f>IF(AB515&lt;&gt;"",IF(AB515&lt;&gt;"LIBSETS_DROP_MECHANIC_MONSTER_NAME",VLOOKUP(AB515,'LibSets constants'!$I$4:$L$1003,4,FALSE),""),"")</f>
        <v/>
      </c>
      <c r="AE515" s="43"/>
      <c r="AF515" s="3">
        <f>IF(AND(G515&lt;&gt;"LIBSETS_SETTYPE_BATTLEGROUND",G515&lt;&gt;"LIBSETS_SETTYPE_SPECIAL"),
IF(AND(AE515&lt;&gt;"",ISNUMBER(AE515),NOT(ISNA(AE515))),AE515,
   IF(AND(M515&lt;&gt;"",ISNUMBER(M515),M515&gt;0,NOT(ISNA(M515))),VLOOKUP(M515,'ESO dumped WayshrineInfo'!$K$3:$L$9999,2,FALSE),"")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5" t="s">
        <v>2672</v>
      </c>
      <c r="BA515" s="85"/>
      <c r="BB515" s="85"/>
      <c r="BC515" s="21" t="str">
        <f t="shared" si="55"/>
        <v>[589] = {wayshrines={468,468,468,}, dlcId=DLC_BLACKWOOD</v>
      </c>
      <c r="BD515" s="21" t="str">
        <f t="shared" si="54"/>
        <v>, zoneIds={1263,1261,1261}, veteran=true</v>
      </c>
      <c r="BE515" s="21" t="str">
        <f t="shared" ref="BE515:BE554" si="57">IF(F515&lt;&gt;"Not in the game (anymore)",IF(A515&lt;&gt;"",", setType="&amp;G515,"")&amp;IF(J515="true",", multiTrialSet=true",""),"")
&amp; IF(AND(H515&lt;&gt;"",ISNUMBER(H515)),", undauntedChestId=" &amp; H515,"")</f>
        <v>, setType=LIBSETS_SETTYPE_TRIAL</v>
      </c>
      <c r="BF515" s="21" t="str">
        <f t="shared" si="53"/>
        <v>, dropMechanic={LIBSETS_DROP_MECHANIC_TRIAL_BOSS}</v>
      </c>
      <c r="BG515" s="21" t="str">
        <f t="shared" ref="BG515:BG560" si="58">IF(F515&lt;&gt;"Not in the game (anymore)",
IF(OR(BA515&lt;&gt;"",BB515&lt;&gt;""),", addTooltip={" &amp; IF(BA515&lt;&gt;"","['en']='"&amp; BA515 &amp; "',","")  &amp; IF(AND(BA515&lt;&gt;"",BA515&lt;&gt;BB515), IF(BB515&lt;&gt;"","['de']='"&amp; BB515 &amp; "',",""),"") &amp; "},","")
&amp; "},"
&amp; IF(C515&lt;&gt;"",CONCATENATE(" --",C515," / ",B515,"   [",IF(R515&lt;&gt;"",R515,""),IF(AA515&lt;&gt;"",", "&amp;AA515,""),IF(AG515&lt;&gt;"",", "&amp;AG515,""),IF(AL515&lt;&gt;"",", "&amp;AL515,""),IF(AQ515&lt;&gt;"",", "&amp;AQ515,""),IF(AV515&lt;&gt;"",", "&amp;AV515,""),"]")),"")</f>
        <v>}, --Perfected Saxhleel Champion / Perfektionierter Saxhleel-Champion   [Rockgrove, Blackwood, Blackwood]</v>
      </c>
    </row>
    <row r="516" spans="1:59" x14ac:dyDescent="0.25">
      <c r="A516" s="5">
        <v>590</v>
      </c>
      <c r="B516" t="s">
        <v>2500</v>
      </c>
      <c r="C516" t="s">
        <v>2500</v>
      </c>
      <c r="D516" s="3">
        <f t="shared" si="56"/>
        <v>590</v>
      </c>
      <c r="G516" s="3" t="s">
        <v>1482</v>
      </c>
      <c r="I516" t="s">
        <v>92</v>
      </c>
      <c r="J516" t="s">
        <v>91</v>
      </c>
      <c r="K516" s="37">
        <v>468</v>
      </c>
      <c r="L516" s="37">
        <v>468</v>
      </c>
      <c r="M516" s="37">
        <v>468</v>
      </c>
      <c r="O516" s="65" t="s">
        <v>2458</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WayshrineInfo'!$K$3:$N$9999,4,FALSE),"")))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constants'!$B$4:$C$1003,2,FALSE),"")</f>
        <v>Blackwood</v>
      </c>
      <c r="V516" s="33" t="s">
        <v>3349</v>
      </c>
      <c r="Y516" s="65"/>
      <c r="Z516" s="3">
        <f>IF(AND(G516&lt;&gt;"LIBSETS_SETTYPE_BATTLEGROUND",G516&lt;&gt;"LIBSETS_SETTYPE_SPECIAL"),
IF(AND(Y516&lt;&gt;"",ISNUMBER(Y516),NOT(ISNA(Y516))),Y516,
   IF(AND(L516&lt;&gt;"",ISNUMBER(L516),L516&gt;0,NOT(ISNA(L516))),VLOOKUP(L516,'ESO dumped WayshrineInfo'!$K$3:$L$9999,2,FALSE),"")
),"")</f>
        <v>1261</v>
      </c>
      <c r="AA516" t="str">
        <f>IF(AND(Z516&lt;&gt;"",ISNUMBER(Z516),NOT(ISNA(Z516))),VLOOKUP(Z516,'ESO zone constants'!$A$3:$D$9999,4,FALSE),"")</f>
        <v>Blackwood</v>
      </c>
      <c r="AC516" s="43" t="str">
        <f>IF(AB516&lt;&gt;"",IF(AB516&lt;&gt;"LIBSETS_DROP_MECHANIC_MONSTER_NAME",VLOOKUP(AB516,'LibSets constants'!$I$4:$L$1003,3,FALSE),""),"")</f>
        <v/>
      </c>
      <c r="AD516" s="43" t="str">
        <f>IF(AB516&lt;&gt;"",IF(AB516&lt;&gt;"LIBSETS_DROP_MECHANIC_MONSTER_NAME",VLOOKUP(AB516,'LibSets constants'!$I$4:$L$1003,4,FALSE),""),"")</f>
        <v/>
      </c>
      <c r="AE516" s="43"/>
      <c r="AF516" s="3">
        <f>IF(AND(G516&lt;&gt;"LIBSETS_SETTYPE_BATTLEGROUND",G516&lt;&gt;"LIBSETS_SETTYPE_SPECIAL"),
IF(AND(AE516&lt;&gt;"",ISNUMBER(AE516),NOT(ISNA(AE516))),AE516,
   IF(AND(M516&lt;&gt;"",ISNUMBER(M516),M516&gt;0,NOT(ISNA(M516))),VLOOKUP(M516,'ESO dumped WayshrineInfo'!$K$3:$L$9999,2,FALSE),"")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5" t="s">
        <v>2672</v>
      </c>
      <c r="BA516" s="85"/>
      <c r="BB516" s="85"/>
      <c r="BC516" s="21" t="str">
        <f t="shared" si="55"/>
        <v>[590] = {wayshrines={468,468,468,}, dlcId=DLC_BLACKWOOD</v>
      </c>
      <c r="BD516" s="21" t="str">
        <f t="shared" si="54"/>
        <v>, zoneIds={1263,1261,1261}, veteran=true</v>
      </c>
      <c r="BE516" s="21" t="str">
        <f t="shared" si="57"/>
        <v>, setType=LIBSETS_SETTYPE_TRIAL</v>
      </c>
      <c r="BF516" s="21" t="str">
        <f t="shared" si="53"/>
        <v>, dropMechanic={LIBSETS_DROP_MECHANIC_TRIAL_BOSS}</v>
      </c>
      <c r="BG516" s="21" t="str">
        <f t="shared" si="58"/>
        <v>}, --Perfected Sul-Xan\'s Torment / Perfected Sul-Xan\'s Torment   [Rockgrove, Blackwood, Blackwood]</v>
      </c>
    </row>
    <row r="517" spans="1:59" x14ac:dyDescent="0.25">
      <c r="A517" s="5">
        <v>591</v>
      </c>
      <c r="B517" t="s">
        <v>2482</v>
      </c>
      <c r="C517" t="s">
        <v>2505</v>
      </c>
      <c r="D517" s="3">
        <f t="shared" si="56"/>
        <v>591</v>
      </c>
      <c r="G517" s="3" t="s">
        <v>1482</v>
      </c>
      <c r="I517" t="s">
        <v>92</v>
      </c>
      <c r="J517" t="s">
        <v>91</v>
      </c>
      <c r="K517" s="37">
        <v>468</v>
      </c>
      <c r="L517" s="37">
        <v>468</v>
      </c>
      <c r="M517" s="37">
        <v>468</v>
      </c>
      <c r="O517" s="65" t="s">
        <v>2458</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WayshrineInfo'!$K$3:$N$9999,4,FALSE),"")))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constants'!$B$4:$C$1003,2,FALSE),"")</f>
        <v>Blackwood</v>
      </c>
      <c r="V517" s="33" t="s">
        <v>3349</v>
      </c>
      <c r="Y517" s="65"/>
      <c r="Z517" s="3">
        <f>IF(AND(G517&lt;&gt;"LIBSETS_SETTYPE_BATTLEGROUND",G517&lt;&gt;"LIBSETS_SETTYPE_SPECIAL"),
IF(AND(Y517&lt;&gt;"",ISNUMBER(Y517),NOT(ISNA(Y517))),Y517,
   IF(AND(L517&lt;&gt;"",ISNUMBER(L517),L517&gt;0,NOT(ISNA(L517))),VLOOKUP(L517,'ESO dumped WayshrineInfo'!$K$3:$L$9999,2,FALSE),"")
),"")</f>
        <v>1261</v>
      </c>
      <c r="AA517" t="str">
        <f>IF(AND(Z517&lt;&gt;"",ISNUMBER(Z517),NOT(ISNA(Z517))),VLOOKUP(Z517,'ESO zone constants'!$A$3:$D$9999,4,FALSE),"")</f>
        <v>Blackwood</v>
      </c>
      <c r="AC517" s="43" t="str">
        <f>IF(AB517&lt;&gt;"",IF(AB517&lt;&gt;"LIBSETS_DROP_MECHANIC_MONSTER_NAME",VLOOKUP(AB517,'LibSets constants'!$I$4:$L$1003,3,FALSE),""),"")</f>
        <v/>
      </c>
      <c r="AD517" s="43" t="str">
        <f>IF(AB517&lt;&gt;"",IF(AB517&lt;&gt;"LIBSETS_DROP_MECHANIC_MONSTER_NAME",VLOOKUP(AB517,'LibSets constants'!$I$4:$L$1003,4,FALSE),""),"")</f>
        <v/>
      </c>
      <c r="AE517" s="43"/>
      <c r="AF517" s="3">
        <f>IF(AND(G517&lt;&gt;"LIBSETS_SETTYPE_BATTLEGROUND",G517&lt;&gt;"LIBSETS_SETTYPE_SPECIAL"),
IF(AND(AE517&lt;&gt;"",ISNUMBER(AE517),NOT(ISNA(AE517))),AE517,
   IF(AND(M517&lt;&gt;"",ISNUMBER(M517),M517&gt;0,NOT(ISNA(M517))),VLOOKUP(M517,'ESO dumped WayshrineInfo'!$K$3:$L$9999,2,FALSE),"")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5" t="s">
        <v>2672</v>
      </c>
      <c r="BA517" s="85"/>
      <c r="BB517" s="85"/>
      <c r="BC517" s="21" t="str">
        <f t="shared" si="55"/>
        <v>[591] = {wayshrines={468,468,468,}, dlcId=DLC_BLACKWOOD</v>
      </c>
      <c r="BD517" s="21" t="str">
        <f t="shared" si="54"/>
        <v>, zoneIds={1263,1261,1261}, veteran=true</v>
      </c>
      <c r="BE517" s="21" t="str">
        <f t="shared" si="57"/>
        <v>, setType=LIBSETS_SETTYPE_TRIAL</v>
      </c>
      <c r="BF517" s="21" t="str">
        <f t="shared" si="53"/>
        <v>, dropMechanic={LIBSETS_DROP_MECHANIC_TRIAL_BOSS}</v>
      </c>
      <c r="BG517" s="21" t="str">
        <f t="shared" si="58"/>
        <v>}, --Perfected Bahsei\'s Mania / Bahseis perfektionierte Manie   [Rockgrove, Blackwood, Blackwood]</v>
      </c>
    </row>
    <row r="518" spans="1:59" x14ac:dyDescent="0.25">
      <c r="A518" s="5">
        <v>592</v>
      </c>
      <c r="B518" t="s">
        <v>2493</v>
      </c>
      <c r="C518" t="s">
        <v>2506</v>
      </c>
      <c r="D518" s="3">
        <f t="shared" si="56"/>
        <v>592</v>
      </c>
      <c r="G518" s="3" t="s">
        <v>1482</v>
      </c>
      <c r="I518" t="s">
        <v>92</v>
      </c>
      <c r="J518" t="s">
        <v>91</v>
      </c>
      <c r="K518" s="37">
        <v>468</v>
      </c>
      <c r="L518" s="37">
        <v>468</v>
      </c>
      <c r="M518" s="37">
        <v>468</v>
      </c>
      <c r="O518" s="65" t="s">
        <v>2458</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WayshrineInfo'!$K$3:$N$9999,4,FALSE),"")))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constants'!$B$4:$C$1003,2,FALSE),"")</f>
        <v>Blackwood</v>
      </c>
      <c r="V518" s="33" t="s">
        <v>3349</v>
      </c>
      <c r="Y518" s="65"/>
      <c r="Z518" s="3">
        <f>IF(AND(G518&lt;&gt;"LIBSETS_SETTYPE_BATTLEGROUND",G518&lt;&gt;"LIBSETS_SETTYPE_SPECIAL"),
IF(AND(Y518&lt;&gt;"",ISNUMBER(Y518),NOT(ISNA(Y518))),Y518,
   IF(AND(L518&lt;&gt;"",ISNUMBER(L518),L518&gt;0,NOT(ISNA(L518))),VLOOKUP(L518,'ESO dumped WayshrineInfo'!$K$3:$L$9999,2,FALSE),"")
),"")</f>
        <v>1261</v>
      </c>
      <c r="AA518" t="str">
        <f>IF(AND(Z518&lt;&gt;"",ISNUMBER(Z518),NOT(ISNA(Z518))),VLOOKUP(Z518,'ESO zone constants'!$A$3:$D$9999,4,FALSE),"")</f>
        <v>Blackwood</v>
      </c>
      <c r="AC518" s="43" t="str">
        <f>IF(AB518&lt;&gt;"",IF(AB518&lt;&gt;"LIBSETS_DROP_MECHANIC_MONSTER_NAME",VLOOKUP(AB518,'LibSets constants'!$I$4:$L$1003,3,FALSE),""),"")</f>
        <v/>
      </c>
      <c r="AD518" s="43" t="str">
        <f>IF(AB518&lt;&gt;"",IF(AB518&lt;&gt;"LIBSETS_DROP_MECHANIC_MONSTER_NAME",VLOOKUP(AB518,'LibSets constants'!$I$4:$L$1003,4,FALSE),""),"")</f>
        <v/>
      </c>
      <c r="AE518" s="43"/>
      <c r="AF518" s="3">
        <f>IF(AND(G518&lt;&gt;"LIBSETS_SETTYPE_BATTLEGROUND",G518&lt;&gt;"LIBSETS_SETTYPE_SPECIAL"),
IF(AND(AE518&lt;&gt;"",ISNUMBER(AE518),NOT(ISNA(AE518))),AE518,
   IF(AND(M518&lt;&gt;"",ISNUMBER(M518),M518&gt;0,NOT(ISNA(M518))),VLOOKUP(M518,'ESO dumped WayshrineInfo'!$K$3:$L$9999,2,FALSE),"")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5" t="s">
        <v>2672</v>
      </c>
      <c r="BA518" s="85"/>
      <c r="BB518" s="85"/>
      <c r="BC518" s="21" t="str">
        <f t="shared" si="55"/>
        <v>[592] = {wayshrines={468,468,468,}, dlcId=DLC_BLACKWOOD</v>
      </c>
      <c r="BD518" s="21" t="str">
        <f t="shared" si="54"/>
        <v>, zoneIds={1263,1261,1261}, veteran=true</v>
      </c>
      <c r="BE518" s="21" t="str">
        <f t="shared" si="57"/>
        <v>, setType=LIBSETS_SETTYPE_TRIAL</v>
      </c>
      <c r="BF518" s="21" t="str">
        <f t="shared" si="53"/>
        <v>, dropMechanic={LIBSETS_DROP_MECHANIC_TRIAL_BOSS}</v>
      </c>
      <c r="BG518" s="21" t="str">
        <f t="shared" si="58"/>
        <v>}, --Perfected Stone-Talker\'s Oath / Perfektionierter Eid des Steinsprechers   [Rockgrove, Blackwood, Blackwood]</v>
      </c>
    </row>
    <row r="519" spans="1:59" x14ac:dyDescent="0.25">
      <c r="A519" s="5">
        <v>593</v>
      </c>
      <c r="B519" t="s">
        <v>2494</v>
      </c>
      <c r="C519" t="s">
        <v>2494</v>
      </c>
      <c r="D519" s="3">
        <f t="shared" si="56"/>
        <v>593</v>
      </c>
      <c r="G519" s="3" t="s">
        <v>1688</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WayshrineInfo'!$K$3:$N$9999,4,FALSE),"")))</f>
        <v>Blackwood</v>
      </c>
      <c r="S519" s="65" t="s">
        <v>2400</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constants'!$B$4:$C$1003,2,FALSE),"")</f>
        <v>Blackwood</v>
      </c>
      <c r="V519" s="33" t="s">
        <v>1563</v>
      </c>
      <c r="Y519" s="65"/>
      <c r="Z519" s="3">
        <f>IF(AND(G519&lt;&gt;"LIBSETS_SETTYPE_BATTLEGROUND",G519&lt;&gt;"LIBSETS_SETTYPE_SPECIAL"),
IF(AND(Y519&lt;&gt;"",ISNUMBER(Y519),NOT(ISNA(Y519))),Y519,
   IF(AND(L519&lt;&gt;"",ISNUMBER(L519),L519&gt;0,NOT(ISNA(L519))),VLOOKUP(L519,'ESO dumped WayshrineInfo'!$K$3:$L$9999,2,FALSE),"")
),"")</f>
        <v>816</v>
      </c>
      <c r="AA519" t="str">
        <f>IF(AND(Z519&lt;&gt;"",ISNUMBER(Z519),NOT(ISNA(Z519))),VLOOKUP(Z519,'ESO zone constants'!$A$3:$D$9999,4,FALSE),"")</f>
        <v>Hew's Bane</v>
      </c>
      <c r="AB519" s="33" t="s">
        <v>3273</v>
      </c>
      <c r="AC519" s="43" t="s">
        <v>3275</v>
      </c>
      <c r="AD519" s="43" t="s">
        <v>3276</v>
      </c>
      <c r="AE519" s="43"/>
      <c r="AF519" s="3">
        <f>IF(AND(G519&lt;&gt;"LIBSETS_SETTYPE_BATTLEGROUND",G519&lt;&gt;"LIBSETS_SETTYPE_SPECIAL"),
IF(AND(AE519&lt;&gt;"",ISNUMBER(AE519),NOT(ISNA(AE519))),AE519,
   IF(AND(M519&lt;&gt;"",ISNUMBER(M519),M519&gt;0,NOT(ISNA(M519))),VLOOKUP(M519,'ESO dumped WayshrineInfo'!$K$3:$L$9999,2,FALSE),"")
),"")</f>
        <v>57</v>
      </c>
      <c r="AG519" t="str">
        <f>IF(AND(AF519&lt;&gt;"",ISNUMBER(AF519),NOT(ISNA(AF519))),VLOOKUP(AF519,'ESO zone constants'!$A$3:$D$9999,4,FALSE),"")</f>
        <v>Deshaan</v>
      </c>
      <c r="AH519" s="44" t="s">
        <v>1563</v>
      </c>
      <c r="AI519" s="43"/>
      <c r="AJ519" s="43"/>
      <c r="AK519" s="3">
        <f>IF(AND(G519&lt;&gt;"LIBSETS_SETTYPE_BATTLEGROUND",G519&lt;&gt;"LIBSETS_SETTYPE_SPECIAL"),IF(AL519&lt;&gt;"",VLOOKUP(AL519,'ESO zone constants'!$D$3:$H$4953,5,FALSE),""),"")</f>
        <v>117</v>
      </c>
      <c r="AL519" t="s">
        <v>114</v>
      </c>
      <c r="AM519" s="44" t="s">
        <v>1561</v>
      </c>
      <c r="AN519" s="43"/>
      <c r="AO519" s="43"/>
      <c r="AP519" s="3">
        <f>IF(AND(G519&lt;&gt;"LIBSETS_SETTYPE_BATTLEGROUND",G519&lt;&gt;"LIBSETS_SETTYPE_SPECIAL"),IF(AQ519&lt;&gt;"",VLOOKUP(AQ519,'ESO zone constants'!$D$3:$H$4953,5,FALSE),""),"")</f>
        <v>848</v>
      </c>
      <c r="AQ519" t="s">
        <v>72</v>
      </c>
      <c r="AR519" s="44" t="s">
        <v>1545</v>
      </c>
      <c r="AS519" s="43" t="s">
        <v>32</v>
      </c>
      <c r="AT519" s="43" t="s">
        <v>32</v>
      </c>
      <c r="AU519" s="3" t="str">
        <f>IF(AND(G519&lt;&gt;"LIBSETS_SETTYPE_BATTLEGROUND",G519&lt;&gt;"LIBSETS_SETTYPE_SPECIAL"),IF(AV519&lt;&gt;"",VLOOKUP(AV519,'ESO zone constants'!$D$3:$H$4953,5,FALSE),""),"")</f>
        <v/>
      </c>
      <c r="AW519" s="44"/>
      <c r="AX519" s="43"/>
      <c r="AY519" s="43"/>
      <c r="AZ519" s="85" t="s">
        <v>2672</v>
      </c>
      <c r="BA519" s="37" t="s">
        <v>3252</v>
      </c>
      <c r="BB519" s="37" t="s">
        <v>3252</v>
      </c>
      <c r="BC519" s="21" t="str">
        <f t="shared" si="55"/>
        <v>[593] = {wayshrines={461,255,30,}, dlcId=DLC_BLACKWOOD</v>
      </c>
      <c r="BD519" s="21" t="str">
        <f t="shared" si="54"/>
        <v>, zoneIds={1261,816,57,117,848}, veteran=false</v>
      </c>
      <c r="BE519" s="21" t="str">
        <f t="shared" si="57"/>
        <v>, setType=LIBSETS_SETTYPE_MYTHIC</v>
      </c>
      <c r="BF519" s="21" t="str">
        <f t="shared" si="53"/>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8"/>
        <v>, addTooltip={['en']='https://en.uesp.net/wiki/Online:Gaze_of_Sithis',},}, --Gaze of Sithis / Gaze of Sithis   [Blackwood, Hew's Bane, Deshaan, Shadowfen, Cradle of Shadows]</v>
      </c>
    </row>
    <row r="520" spans="1:59" x14ac:dyDescent="0.25">
      <c r="A520" s="5">
        <v>594</v>
      </c>
      <c r="B520" t="s">
        <v>2499</v>
      </c>
      <c r="C520" t="s">
        <v>2499</v>
      </c>
      <c r="D520" s="3">
        <f t="shared" si="56"/>
        <v>594</v>
      </c>
      <c r="G520" s="3" t="s">
        <v>1688</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WayshrineInfo'!$K$3:$N$9999,4,FALSE),"")))</f>
        <v>Blackwood</v>
      </c>
      <c r="S520" s="65" t="s">
        <v>2400</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constants'!$B$4:$C$1003,2,FALSE),"")</f>
        <v>Blackwood</v>
      </c>
      <c r="V520" s="33" t="s">
        <v>1562</v>
      </c>
      <c r="Y520" s="65"/>
      <c r="Z520" s="3">
        <f>IF(AND(G520&lt;&gt;"LIBSETS_SETTYPE_BATTLEGROUND",G520&lt;&gt;"LIBSETS_SETTYPE_SPECIAL"),
IF(AND(Y520&lt;&gt;"",ISNUMBER(Y520),NOT(ISNA(Y520))),Y520,
   IF(AND(L520&lt;&gt;"",ISNUMBER(L520),L520&gt;0,NOT(ISNA(L520))),VLOOKUP(L520,'ESO dumped WayshrineInfo'!$K$3:$L$9999,2,FALSE),"")
),"")</f>
        <v>281</v>
      </c>
      <c r="AA520" t="str">
        <f>IF(AND(Z520&lt;&gt;"",ISNUMBER(Z520),NOT(ISNA(Z520))),VLOOKUP(Z520,'ESO zone constants'!$A$3:$D$9999,4,FALSE),"")</f>
        <v>Bal Foyen</v>
      </c>
      <c r="AB520" s="33" t="s">
        <v>3352</v>
      </c>
      <c r="AC520" s="43" t="s">
        <v>3295</v>
      </c>
      <c r="AD520" s="43" t="s">
        <v>3296</v>
      </c>
      <c r="AE520" s="43"/>
      <c r="AF520" s="3">
        <f>IF(AND(G520&lt;&gt;"LIBSETS_SETTYPE_BATTLEGROUND",G520&lt;&gt;"LIBSETS_SETTYPE_SPECIAL"),
IF(AND(AE520&lt;&gt;"",ISNUMBER(AE520),NOT(ISNA(AE520))),AE520,
   IF(AND(M520&lt;&gt;"",ISNUMBER(M520),M520&gt;0,NOT(ISNA(M520))),VLOOKUP(M520,'ESO dumped WayshrineInfo'!$K$3:$L$9999,2,FALSE),"")
),"")</f>
        <v>726</v>
      </c>
      <c r="AG520" t="str">
        <f>IF(AND(AF520&lt;&gt;"",ISNUMBER(AF520),NOT(ISNA(AF520))),VLOOKUP(AF520,'ESO zone constants'!$A$3:$D$9999,4,FALSE),"")</f>
        <v>Murkmire</v>
      </c>
      <c r="AH520" s="44" t="s">
        <v>3297</v>
      </c>
      <c r="AI520" s="43" t="s">
        <v>3300</v>
      </c>
      <c r="AJ520" s="43" t="s">
        <v>3301</v>
      </c>
      <c r="AK520" s="3">
        <f>IF(AND(G520&lt;&gt;"LIBSETS_SETTYPE_BATTLEGROUND",G520&lt;&gt;"LIBSETS_SETTYPE_SPECIAL"),IF(AL520&lt;&gt;"",VLOOKUP(AL520,'ESO zone constants'!$D$3:$H$4953,5,FALSE),""),"")</f>
        <v>843</v>
      </c>
      <c r="AL520" t="s">
        <v>53</v>
      </c>
      <c r="AM520" s="44" t="s">
        <v>1545</v>
      </c>
      <c r="AN520" s="43" t="s">
        <v>1364</v>
      </c>
      <c r="AO520" s="43" t="s">
        <v>3302</v>
      </c>
      <c r="AP520" s="3">
        <f>IF(AND(G520&lt;&gt;"LIBSETS_SETTYPE_BATTLEGROUND",G520&lt;&gt;"LIBSETS_SETTYPE_SPECIAL"),IF(AQ520&lt;&gt;"",VLOOKUP(AQ520,'ESO zone constants'!$D$3:$H$4953,5,FALSE),""),"")</f>
        <v>117</v>
      </c>
      <c r="AQ520" t="s">
        <v>114</v>
      </c>
      <c r="AR520" s="44" t="s">
        <v>3303</v>
      </c>
      <c r="AS520" s="43" t="s">
        <v>3306</v>
      </c>
      <c r="AT520" s="43" t="s">
        <v>3307</v>
      </c>
      <c r="AU520" s="3" t="str">
        <f>IF(AND(G520&lt;&gt;"LIBSETS_SETTYPE_BATTLEGROUND",G520&lt;&gt;"LIBSETS_SETTYPE_SPECIAL"),IF(AV520&lt;&gt;"",VLOOKUP(AV520,'ESO zone constants'!$D$3:$H$4953,5,FALSE),""),"")</f>
        <v/>
      </c>
      <c r="AW520" s="44"/>
      <c r="AX520" s="43"/>
      <c r="AY520" s="43"/>
      <c r="AZ520" s="85" t="s">
        <v>2672</v>
      </c>
      <c r="BA520" s="37" t="s">
        <v>3253</v>
      </c>
      <c r="BB520" s="37" t="s">
        <v>3253</v>
      </c>
      <c r="BC520" s="21" t="str">
        <f t="shared" si="55"/>
        <v>[594] = {wayshrines={464,173,374,}, dlcId=DLC_BLACKWOOD</v>
      </c>
      <c r="BD520" s="21" t="str">
        <f t="shared" si="54"/>
        <v>, zoneIds={1261,281,726,843,117}, veteran=false</v>
      </c>
      <c r="BE520" s="21" t="str">
        <f t="shared" si="57"/>
        <v>, setType=LIBSETS_SETTYPE_MYTHIC</v>
      </c>
      <c r="BF520" s="21" t="str">
        <f t="shared" si="53"/>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 t="shared" si="58"/>
        <v>, addTooltip={['en']='https://en.uesp.net/wiki/Online:Harpooner%27s_Wading_Kilt',},}, --Harpooner\'s Wading Kilt / Harpooner\'s Wading Kilt   [Blackwood, Bal Foyen, Murkmire, Ruins of Mazzatun, Shadowfen]</v>
      </c>
    </row>
    <row r="521" spans="1:59" x14ac:dyDescent="0.25">
      <c r="A521" s="5">
        <v>596</v>
      </c>
      <c r="B521" t="s">
        <v>2498</v>
      </c>
      <c r="C521" t="s">
        <v>2498</v>
      </c>
      <c r="D521" s="3">
        <f t="shared" si="56"/>
        <v>596</v>
      </c>
      <c r="G521" s="3" t="s">
        <v>1688</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WayshrineInfo'!$K$3:$N$9999,4,FALSE),"")))</f>
        <v>Blackwood</v>
      </c>
      <c r="S521" s="65" t="s">
        <v>2400</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constants'!$B$4:$C$1003,2,FALSE),"")</f>
        <v>Blackwood</v>
      </c>
      <c r="V521" s="33" t="s">
        <v>3277</v>
      </c>
      <c r="Y521" s="65"/>
      <c r="Z521" s="3">
        <f>IF(AND(G521&lt;&gt;"LIBSETS_SETTYPE_BATTLEGROUND",G521&lt;&gt;"LIBSETS_SETTYPE_SPECIAL"),
IF(AND(Y521&lt;&gt;"",ISNUMBER(Y521),NOT(ISNA(Y521))),Y521,
   IF(AND(L521&lt;&gt;"",ISNUMBER(L521),L521&gt;0,NOT(ISNA(L521))),VLOOKUP(L521,'ESO dumped WayshrineInfo'!$K$3:$L$9999,2,FALSE),"")
),"")</f>
        <v>888</v>
      </c>
      <c r="AA521" t="str">
        <f>IF(AND(Z521&lt;&gt;"",ISNUMBER(Z521),NOT(ISNA(Z521))),VLOOKUP(Z521,'ESO zone constants'!$A$3:$D$9999,4,FALSE),"")</f>
        <v>Craglorn</v>
      </c>
      <c r="AB521" s="33" t="s">
        <v>3318</v>
      </c>
      <c r="AC521" s="43"/>
      <c r="AD521" s="43"/>
      <c r="AE521" s="43"/>
      <c r="AF521" s="3">
        <f>IF(AND(G521&lt;&gt;"LIBSETS_SETTYPE_BATTLEGROUND",G521&lt;&gt;"LIBSETS_SETTYPE_SPECIAL"),
IF(AND(AE521&lt;&gt;"",ISNUMBER(AE521),NOT(ISNA(AE521))),AE521,
   IF(AND(M521&lt;&gt;"",ISNUMBER(M521),M521&gt;0,NOT(ISNA(M521))),VLOOKUP(M521,'ESO dumped WayshrineInfo'!$K$3:$L$9999,2,FALSE),"")
),"")</f>
        <v>888</v>
      </c>
      <c r="AG521" t="str">
        <f>IF(AND(AF521&lt;&gt;"",ISNUMBER(AF521),NOT(ISNA(AF521))),VLOOKUP(AF521,'ESO zone constants'!$A$3:$D$9999,4,FALSE),"")</f>
        <v>Craglorn</v>
      </c>
      <c r="AH521" s="44" t="s">
        <v>1557</v>
      </c>
      <c r="AI521" s="43"/>
      <c r="AJ521" s="43"/>
      <c r="AK521" s="3">
        <f>IF(AND(G521&lt;&gt;"LIBSETS_SETTYPE_BATTLEGROUND",G521&lt;&gt;"LIBSETS_SETTYPE_SPECIAL"),IF(AL521&lt;&gt;"",VLOOKUP(AL521,'ESO zone constants'!$D$3:$H$4953,5,FALSE),""),"")</f>
        <v>584</v>
      </c>
      <c r="AL521" t="s">
        <v>39</v>
      </c>
      <c r="AM521" s="3" t="s">
        <v>3352</v>
      </c>
      <c r="AN521" s="43" t="s">
        <v>3280</v>
      </c>
      <c r="AO521" s="43" t="s">
        <v>3281</v>
      </c>
      <c r="AP521" s="3">
        <f>IF(AND(G521&lt;&gt;"LIBSETS_SETTYPE_BATTLEGROUND",G521&lt;&gt;"LIBSETS_SETTYPE_SPECIAL"),IF(AQ521&lt;&gt;"",VLOOKUP(AQ521,'ESO zone constants'!$D$3:$H$4953,5,FALSE),""),"")</f>
        <v>181</v>
      </c>
      <c r="AQ521" t="s">
        <v>125</v>
      </c>
      <c r="AR521" s="44" t="s">
        <v>1542</v>
      </c>
      <c r="AS521" s="43"/>
      <c r="AT521" s="43"/>
      <c r="AU521" s="3" t="str">
        <f>IF(AND(G521&lt;&gt;"LIBSETS_SETTYPE_BATTLEGROUND",G521&lt;&gt;"LIBSETS_SETTYPE_SPECIAL"),IF(AV521&lt;&gt;"",VLOOKUP(AV521,'ESO zone constants'!$D$3:$H$4953,5,FALSE),""),"")</f>
        <v/>
      </c>
      <c r="AW521" s="44"/>
      <c r="AX521" s="43"/>
      <c r="AY521" s="43"/>
      <c r="AZ521" s="85" t="s">
        <v>2672</v>
      </c>
      <c r="BA521" s="37" t="s">
        <v>3251</v>
      </c>
      <c r="BB521" s="37" t="s">
        <v>3251</v>
      </c>
      <c r="BC521" s="21" t="str">
        <f t="shared" si="55"/>
        <v>[596] = {wayshrines={461,229,270,}, dlcId=DLC_BLACKWOOD</v>
      </c>
      <c r="BD521" s="21" t="str">
        <f t="shared" si="54"/>
        <v>, zoneIds={1261,888,888,584,181}, veteran=false</v>
      </c>
      <c r="BE521" s="21" t="str">
        <f t="shared" si="57"/>
        <v>, setType=LIBSETS_SETTYPE_MYTHIC</v>
      </c>
      <c r="BF521" s="21" t="str">
        <f t="shared" si="53"/>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8"/>
        <v>, addTooltip={['en']='https://en.uesp.net/wiki/Online:Death_Dealer%27s_Fete',},}, --Death Dealer\'s Fete / Death Dealer\'s Fete   [Blackwood, Craglorn, Craglorn, Imperial City, Cyrodiil]</v>
      </c>
    </row>
    <row r="522" spans="1:59" x14ac:dyDescent="0.25">
      <c r="A522" s="5">
        <v>597</v>
      </c>
      <c r="B522" t="s">
        <v>2509</v>
      </c>
      <c r="C522" t="s">
        <v>2509</v>
      </c>
      <c r="D522" s="3">
        <f t="shared" si="56"/>
        <v>597</v>
      </c>
      <c r="G522" s="3" t="s">
        <v>1688</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WayshrineInfo'!$K$3:$N$9999,4,FALSE),"")))</f>
        <v>Western Skyrim</v>
      </c>
      <c r="S522" s="65" t="s">
        <v>2400</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constants'!$B$4:$C$1003,2,FALSE),"")</f>
        <v>Blackwood</v>
      </c>
      <c r="V522" s="33" t="s">
        <v>3318</v>
      </c>
      <c r="Y522" s="65"/>
      <c r="Z522" s="3">
        <f>IF(AND(G522&lt;&gt;"LIBSETS_SETTYPE_BATTLEGROUND",G522&lt;&gt;"LIBSETS_SETTYPE_SPECIAL"),
IF(AND(Y522&lt;&gt;"",ISNUMBER(Y522),NOT(ISNA(Y522))),Y522,
   IF(AND(L522&lt;&gt;"",ISNUMBER(L522),L522&gt;0,NOT(ISNA(L522))),VLOOKUP(L522,'ESO dumped WayshrineInfo'!$K$3:$L$9999,2,FALSE),"")
),"")</f>
        <v>347</v>
      </c>
      <c r="AA522" t="str">
        <f>IF(AND(Z522&lt;&gt;"",ISNUMBER(Z522),NOT(ISNA(Z522))),VLOOKUP(Z522,'ESO zone constants'!$A$3:$D$9999,4,FALSE),"")</f>
        <v>Coldharbour</v>
      </c>
      <c r="AB522" s="33" t="s">
        <v>1545</v>
      </c>
      <c r="AC522" s="43" t="s">
        <v>1554</v>
      </c>
      <c r="AD522" s="43" t="s">
        <v>3320</v>
      </c>
      <c r="AE522" s="43"/>
      <c r="AF522" s="3">
        <f>IF(AND(G522&lt;&gt;"LIBSETS_SETTYPE_BATTLEGROUND",G522&lt;&gt;"LIBSETS_SETTYPE_SPECIAL"),
IF(AND(AE522&lt;&gt;"",ISNUMBER(AE522),NOT(ISNA(AE522))),AE522,
   IF(AND(M522&lt;&gt;"",ISNUMBER(M522),M522&gt;0,NOT(ISNA(M522))),VLOOKUP(M522,'ESO dumped WayshrineInfo'!$K$3:$L$9999,2,FALSE),"")
),"")</f>
        <v>888</v>
      </c>
      <c r="AG522" t="str">
        <f>IF(AND(AF522&lt;&gt;"",ISNUMBER(AF522),NOT(ISNA(AF522))),VLOOKUP(AF522,'ESO zone constants'!$A$3:$D$9999,4,FALSE),"")</f>
        <v>Craglorn</v>
      </c>
      <c r="AH522" s="44" t="s">
        <v>1561</v>
      </c>
      <c r="AI522" s="43" t="s">
        <v>3367</v>
      </c>
      <c r="AJ522" s="43" t="s">
        <v>3378</v>
      </c>
      <c r="AK522" s="3">
        <f>IF(AND(G522&lt;&gt;"LIBSETS_SETTYPE_BATTLEGROUND",G522&lt;&gt;"LIBSETS_SETTYPE_SPECIAL"),IF(AL522&lt;&gt;"",VLOOKUP(AL522,'ESO zone constants'!$D$3:$H$4953,5,FALSE),""),"")</f>
        <v>936</v>
      </c>
      <c r="AL522" t="s">
        <v>42</v>
      </c>
      <c r="AM522" s="44" t="s">
        <v>1545</v>
      </c>
      <c r="AN522" s="43" t="s">
        <v>1360</v>
      </c>
      <c r="AO522" s="43" t="s">
        <v>3321</v>
      </c>
      <c r="AP522" s="3">
        <f>IF(AND(G522&lt;&gt;"LIBSETS_SETTYPE_BATTLEGROUND",G522&lt;&gt;"LIBSETS_SETTYPE_SPECIAL"),IF(AQ522&lt;&gt;"",VLOOKUP(AQ522,'ESO zone constants'!$D$3:$H$4953,5,FALSE),""),"")</f>
        <v>1260</v>
      </c>
      <c r="AQ522" t="s">
        <v>2457</v>
      </c>
      <c r="AR522" s="44" t="s">
        <v>1563</v>
      </c>
      <c r="AS522" s="43"/>
      <c r="AT522" s="43"/>
      <c r="AU522" s="3" t="str">
        <f>IF(AND(G522&lt;&gt;"LIBSETS_SETTYPE_BATTLEGROUND",G522&lt;&gt;"LIBSETS_SETTYPE_SPECIAL"),IF(AV522&lt;&gt;"",VLOOKUP(AV522,'ESO zone constants'!$D$3:$H$4953,5,FALSE),""),"")</f>
        <v/>
      </c>
      <c r="AW522" s="44"/>
      <c r="AX522" s="43"/>
      <c r="AY522" s="43"/>
      <c r="AZ522" s="85" t="s">
        <v>2673</v>
      </c>
      <c r="BA522" s="37" t="s">
        <v>3259</v>
      </c>
      <c r="BB522" s="37" t="s">
        <v>3259</v>
      </c>
      <c r="BC522" s="21" t="str">
        <f t="shared" si="55"/>
        <v>[597] = {wayshrines={451,184,225,}, dlcId=DLC_BLACKWOOD</v>
      </c>
      <c r="BD522" s="21" t="str">
        <f t="shared" si="54"/>
        <v>, zoneIds={1160,347,888,936,1260}, veteran=false</v>
      </c>
      <c r="BE522" s="21" t="str">
        <f t="shared" si="57"/>
        <v>, setType=LIBSETS_SETTYPE_MYTHIC</v>
      </c>
      <c r="BF522" s="21" t="str">
        <f t="shared" si="53"/>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8"/>
        <v>, addTooltip={['en']='https://en.uesp.net/wiki/Online:Shapeshifter%27s_Chain',},}, --Shapeshifter\'s Chain / Shapeshifter\'s Chain   [Western Skyrim, Coldharbour, Craglorn, Spindleclutch II, The Silent Halls]</v>
      </c>
    </row>
    <row r="523" spans="1:59" x14ac:dyDescent="0.25">
      <c r="A523" s="5">
        <v>598</v>
      </c>
      <c r="B523" t="s">
        <v>2495</v>
      </c>
      <c r="C523" t="s">
        <v>2486</v>
      </c>
      <c r="D523" s="3">
        <f t="shared" si="56"/>
        <v>598</v>
      </c>
      <c r="F523" t="s">
        <v>2788</v>
      </c>
      <c r="G523" s="8" t="s">
        <v>2787</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WayshrineInfo'!$K$3:$N$9999,4,FALSE),"")))</f>
        <v>Imperial City</v>
      </c>
      <c r="S523" s="65" t="s">
        <v>2400</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constants'!$B$4:$C$1003,2,FALSE),"")</f>
        <v>Blackwood</v>
      </c>
      <c r="V523" s="33" t="s">
        <v>1545</v>
      </c>
      <c r="W523" s="3" t="s">
        <v>2802</v>
      </c>
      <c r="X523" s="3" t="s">
        <v>2793</v>
      </c>
      <c r="Y523" s="65">
        <v>643</v>
      </c>
      <c r="Z523" s="3">
        <f>IF(AND(G523&lt;&gt;"LIBSETS_SETTYPE_BATTLEGROUND",G523&lt;&gt;"LIBSETS_SETTYPE_SPECIAL"),
IF(AND(Y523&lt;&gt;"",ISNUMBER(Y523),NOT(ISNA(Y523))),Y523,
   IF(AND(L523&lt;&gt;"",ISNUMBER(L523),L523&gt;0,NOT(ISNA(L523))),VLOOKUP(L523,'ESO dumped WayshrineInfo'!$K$3:$L$9999,2,FALSE),"")
),"")</f>
        <v>643</v>
      </c>
      <c r="AA523" t="str">
        <f>IF(AND(Z523&lt;&gt;"",ISNUMBER(Z523),NOT(ISNA(Z523))),VLOOKUP(Z523,'ESO zone constants'!$A$3:$D$9999,4,FALSE),"")</f>
        <v>Imperial Sewers</v>
      </c>
      <c r="AB523" s="33" t="s">
        <v>2803</v>
      </c>
      <c r="AC523" s="43"/>
      <c r="AD523" s="43"/>
      <c r="AE523" s="43"/>
      <c r="AF523" s="3" t="str">
        <f>IF(AND(G523&lt;&gt;"LIBSETS_SETTYPE_BATTLEGROUND",G523&lt;&gt;"LIBSETS_SETTYPE_SPECIAL"),
IF(AND(AE523&lt;&gt;"",ISNUMBER(AE523),NOT(ISNA(AE523))),AE523,
   IF(AND(M523&lt;&gt;"",ISNUMBER(M523),M523&gt;0,NOT(ISNA(M523))),VLOOKUP(M523,'ESO dumped WayshrineInfo'!$K$3:$L$9999,2,FALSE),"")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5" t="s">
        <v>2672</v>
      </c>
      <c r="BA523" s="85"/>
      <c r="BB523" s="85"/>
      <c r="BC523" s="21" t="str">
        <f t="shared" si="55"/>
        <v>[598] = {wayshrines={-1,-1,-1,}, dlcId=DLC_BLACKWOOD</v>
      </c>
      <c r="BD523" s="21" t="str">
        <f t="shared" si="54"/>
        <v>, zoneIds={584,643}, veteran=false</v>
      </c>
      <c r="BE523" s="21" t="str">
        <f t="shared" si="57"/>
        <v>, setType=LIBSETS_SETTYPE_IMPERIALCITY_MONSTER</v>
      </c>
      <c r="BF523" s="21" t="str">
        <f t="shared" si="53"/>
        <v>, dropMechanic={LIBSETS_DROP_MECHANIC_MONSTER_NAME,LIBSETS_DROP_MECHANIC_TELVAR_EQUIPMENT_LOCKBOX_MERCHANT}, dropMechanicDropLocationNames={['en']={'Zoal the Ever-Wakeful (Elvengarden district, north-west)','','','','','',},['de']={'Zoal der Immerwache (Elfengarten Bezirk, Nord-Westen)','','','','','',},}</v>
      </c>
      <c r="BG523" s="21" t="str">
        <f t="shared" si="58"/>
        <v>}, --Zoal the Ever-Wakeful / Zoal der Immerwache   [Imperial City, Imperial Sewers]</v>
      </c>
    </row>
    <row r="524" spans="1:59" x14ac:dyDescent="0.25">
      <c r="A524" s="5">
        <v>599</v>
      </c>
      <c r="B524" t="s">
        <v>2496</v>
      </c>
      <c r="C524" t="s">
        <v>2487</v>
      </c>
      <c r="D524" s="3">
        <f t="shared" si="56"/>
        <v>599</v>
      </c>
      <c r="F524" t="s">
        <v>2788</v>
      </c>
      <c r="G524" s="8" t="s">
        <v>2787</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WayshrineInfo'!$K$3:$N$9999,4,FALSE),"")))</f>
        <v>Imperial City</v>
      </c>
      <c r="S524" s="65" t="s">
        <v>2400</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constants'!$B$4:$C$1003,2,FALSE),"")</f>
        <v>Blackwood</v>
      </c>
      <c r="V524" s="33" t="s">
        <v>1545</v>
      </c>
      <c r="W524" s="3" t="s">
        <v>2801</v>
      </c>
      <c r="X524" s="3" t="s">
        <v>2791</v>
      </c>
      <c r="Y524" s="65">
        <v>643</v>
      </c>
      <c r="Z524" s="3">
        <f>IF(AND(G524&lt;&gt;"LIBSETS_SETTYPE_BATTLEGROUND",G524&lt;&gt;"LIBSETS_SETTYPE_SPECIAL"),
IF(AND(Y524&lt;&gt;"",ISNUMBER(Y524),NOT(ISNA(Y524))),Y524,
   IF(AND(L524&lt;&gt;"",ISNUMBER(L524),L524&gt;0,NOT(ISNA(L524))),VLOOKUP(L524,'ESO dumped WayshrineInfo'!$K$3:$L$9999,2,FALSE),"")
),"")</f>
        <v>643</v>
      </c>
      <c r="AA524" t="str">
        <f>IF(AND(Z524&lt;&gt;"",ISNUMBER(Z524),NOT(ISNA(Z524))),VLOOKUP(Z524,'ESO zone constants'!$A$3:$D$9999,4,FALSE),"")</f>
        <v>Imperial Sewers</v>
      </c>
      <c r="AB524" s="33" t="s">
        <v>2803</v>
      </c>
      <c r="AC524" s="43"/>
      <c r="AD524" s="43"/>
      <c r="AE524" s="43"/>
      <c r="AF524" s="3" t="str">
        <f>IF(AND(G524&lt;&gt;"LIBSETS_SETTYPE_BATTLEGROUND",G524&lt;&gt;"LIBSETS_SETTYPE_SPECIAL"),
IF(AND(AE524&lt;&gt;"",ISNUMBER(AE524),NOT(ISNA(AE524))),AE524,
   IF(AND(M524&lt;&gt;"",ISNUMBER(M524),M524&gt;0,NOT(ISNA(M524))),VLOOKUP(M524,'ESO dumped WayshrineInfo'!$K$3:$L$9999,2,FALSE),"")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5" t="s">
        <v>2672</v>
      </c>
      <c r="BA524" s="85"/>
      <c r="BB524" s="85"/>
      <c r="BC524" s="21" t="str">
        <f t="shared" si="55"/>
        <v>[599] = {wayshrines={-1,-1,-1,}, dlcId=DLC_BLACKWOOD</v>
      </c>
      <c r="BD524" s="21" t="str">
        <f t="shared" si="54"/>
        <v>, zoneIds={584,643}, veteran=false</v>
      </c>
      <c r="BE524" s="21" t="str">
        <f t="shared" si="57"/>
        <v>, setType=LIBSETS_SETTYPE_IMPERIALCITY_MONSTER</v>
      </c>
      <c r="BF524" s="21" t="str">
        <f t="shared" si="53"/>
        <v>, dropMechanic={LIBSETS_DROP_MECHANIC_MONSTER_NAME,LIBSETS_DROP_MECHANIC_TELVAR_EQUIPMENT_LOCKBOX_MERCHANT}, dropMechanicDropLocationNames={['en']={'Immolator Charr (Temple district, south)','','','','','',},['de']={'Entflammer Charr (Tempelbezirk, Süden)','','','','','',},}</v>
      </c>
      <c r="BG524" s="21" t="str">
        <f t="shared" si="58"/>
        <v>}, --Immolator Charr / Entflammer Charr   [Imperial City, Imperial Sewers]</v>
      </c>
    </row>
    <row r="525" spans="1:59" x14ac:dyDescent="0.25">
      <c r="A525" s="5">
        <v>600</v>
      </c>
      <c r="B525" t="s">
        <v>2497</v>
      </c>
      <c r="C525" t="s">
        <v>2488</v>
      </c>
      <c r="D525" s="3">
        <f t="shared" si="56"/>
        <v>600</v>
      </c>
      <c r="F525" t="s">
        <v>2788</v>
      </c>
      <c r="G525" s="8" t="s">
        <v>2787</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WayshrineInfo'!$K$3:$N$9999,4,FALSE),"")))</f>
        <v>Imperial City</v>
      </c>
      <c r="S525" s="65" t="s">
        <v>2400</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constants'!$B$4:$C$1003,2,FALSE),"")</f>
        <v>Blackwood</v>
      </c>
      <c r="V525" s="33" t="s">
        <v>1545</v>
      </c>
      <c r="W525" s="3" t="s">
        <v>2800</v>
      </c>
      <c r="X525" s="3" t="s">
        <v>2792</v>
      </c>
      <c r="Y525" s="65">
        <v>643</v>
      </c>
      <c r="Z525" s="3">
        <f>IF(AND(G525&lt;&gt;"LIBSETS_SETTYPE_BATTLEGROUND",G525&lt;&gt;"LIBSETS_SETTYPE_SPECIAL"),
IF(AND(Y525&lt;&gt;"",ISNUMBER(Y525),NOT(ISNA(Y525))),Y525,
   IF(AND(L525&lt;&gt;"",ISNUMBER(L525),L525&gt;0,NOT(ISNA(L525))),VLOOKUP(L525,'ESO dumped WayshrineInfo'!$K$3:$L$9999,2,FALSE),"")
),"")</f>
        <v>643</v>
      </c>
      <c r="AA525" t="str">
        <f>IF(AND(Z525&lt;&gt;"",ISNUMBER(Z525),NOT(ISNA(Z525))),VLOOKUP(Z525,'ESO zone constants'!$A$3:$D$9999,4,FALSE),"")</f>
        <v>Imperial Sewers</v>
      </c>
      <c r="AB525" s="33" t="s">
        <v>2803</v>
      </c>
      <c r="AC525" s="43"/>
      <c r="AD525" s="43"/>
      <c r="AE525" s="43"/>
      <c r="AF525" s="3" t="str">
        <f>IF(AND(G525&lt;&gt;"LIBSETS_SETTYPE_BATTLEGROUND",G525&lt;&gt;"LIBSETS_SETTYPE_SPECIAL"),
IF(AND(AE525&lt;&gt;"",ISNUMBER(AE525),NOT(ISNA(AE525))),AE525,
   IF(AND(M525&lt;&gt;"",ISNUMBER(M525),M525&gt;0,NOT(ISNA(M525))),VLOOKUP(M525,'ESO dumped WayshrineInfo'!$K$3:$L$9999,2,FALSE),"")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5" t="s">
        <v>2672</v>
      </c>
      <c r="BA525" s="85"/>
      <c r="BB525" s="85"/>
      <c r="BC525" s="21" t="str">
        <f t="shared" si="55"/>
        <v>[600] = {wayshrines={-1,-1,-1,}, dlcId=DLC_BLACKWOOD</v>
      </c>
      <c r="BD525" s="21" t="str">
        <f t="shared" si="54"/>
        <v>, zoneIds={584,643}, veteran=false</v>
      </c>
      <c r="BE525" s="21" t="str">
        <f t="shared" si="57"/>
        <v>, setType=LIBSETS_SETTYPE_IMPERIALCITY_MONSTER</v>
      </c>
      <c r="BF525" s="21" t="str">
        <f t="shared" si="53"/>
        <v>, dropMechanic={LIBSETS_DROP_MECHANIC_MONSTER_NAME,LIBSETS_DROP_MECHANIC_TELVAR_EQUIPMENT_LOCKBOX_MERCHANT}, dropMechanicDropLocationNames={['en']={'Glorgoloch the Destroyer (Arena district, north-east)','','','','','',},['de']={'Glorgoloch der Zerstörer (Arenabezirk, Nord-Osten)','','','','','',},}</v>
      </c>
      <c r="BG525" s="21" t="str">
        <f t="shared" si="58"/>
        <v>}, --Glorgoloch the Destroyer / Glorgoloch der Zerstörer   [Imperial City, Imperial Sewers]</v>
      </c>
    </row>
    <row r="526" spans="1:59" x14ac:dyDescent="0.25">
      <c r="A526" s="5">
        <v>602</v>
      </c>
      <c r="B526" t="s">
        <v>2535</v>
      </c>
      <c r="C526" t="s">
        <v>2777</v>
      </c>
      <c r="D526" s="3">
        <f t="shared" si="56"/>
        <v>602</v>
      </c>
      <c r="G526" s="8" t="s">
        <v>1478</v>
      </c>
      <c r="I526" t="s">
        <v>91</v>
      </c>
      <c r="J526" t="s">
        <v>91</v>
      </c>
      <c r="K526">
        <v>469</v>
      </c>
      <c r="L526">
        <v>469</v>
      </c>
      <c r="M526">
        <v>469</v>
      </c>
      <c r="O526" s="65" t="s">
        <v>2518</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WayshrineInfo'!$K$3:$N$9999,4,FALSE),"")))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constants'!$B$4:$C$1003,2,FALSE),"")</f>
        <v>Waking Flame</v>
      </c>
      <c r="V526" s="33" t="s">
        <v>3369</v>
      </c>
      <c r="Y526" s="65"/>
      <c r="Z526" s="3">
        <f>IF(AND(G526&lt;&gt;"LIBSETS_SETTYPE_BATTLEGROUND",G526&lt;&gt;"LIBSETS_SETTYPE_SPECIAL"),
IF(AND(Y526&lt;&gt;"",ISNUMBER(Y526),NOT(ISNA(Y526))),Y526,
   IF(AND(L526&lt;&gt;"",ISNUMBER(L526),L526&gt;0,NOT(ISNA(L526))),VLOOKUP(L526,'ESO dumped WayshrineInfo'!$K$3:$L$9999,2,FALSE),"")
),"")</f>
        <v>1261</v>
      </c>
      <c r="AA526" t="str">
        <f>IF(AND(Z526&lt;&gt;"",ISNUMBER(Z526),NOT(ISNA(Z526))),VLOOKUP(Z526,'ESO zone constants'!$A$3:$D$9999,4,FALSE),"")</f>
        <v>Blackwood</v>
      </c>
      <c r="AB526" s="33" t="s">
        <v>3369</v>
      </c>
      <c r="AC526" s="43"/>
      <c r="AD526" s="43"/>
      <c r="AE526" s="43"/>
      <c r="AF526" s="3">
        <f>IF(AND(G526&lt;&gt;"LIBSETS_SETTYPE_BATTLEGROUND",G526&lt;&gt;"LIBSETS_SETTYPE_SPECIAL"),
IF(AND(AE526&lt;&gt;"",ISNUMBER(AE526),NOT(ISNA(AE526))),AE526,
   IF(AND(M526&lt;&gt;"",ISNUMBER(M526),M526&gt;0,NOT(ISNA(M526))),VLOOKUP(M526,'ESO dumped WayshrineInfo'!$K$3:$L$9999,2,FALSE),"")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5" t="s">
        <v>2672</v>
      </c>
      <c r="BA526" s="85"/>
      <c r="BB526" s="85"/>
      <c r="BC526" s="21" t="str">
        <f t="shared" si="55"/>
        <v>[602] = {wayshrines={469,469,469,}, dlcId=DLC_WAKING_FLAME</v>
      </c>
      <c r="BD526" s="21" t="str">
        <f t="shared" si="54"/>
        <v>, zoneIds={1268,1261,1261}, veteran=false</v>
      </c>
      <c r="BE526" s="21" t="str">
        <f t="shared" si="57"/>
        <v>, setType=LIBSETS_SETTYPE_DUNGEON</v>
      </c>
      <c r="BF526" s="21" t="str">
        <f t="shared" si="53"/>
        <v>, dropMechanic={LIBSETS_DROP_MECHANIC_GROUP_DUNGEON_BOSS,LIBSETS_DROP_MECHANIC_GROUP_DUNGEON_BOSS}</v>
      </c>
      <c r="BG526" s="21" t="str">
        <f t="shared" si="58"/>
        <v>}, --Crimson Oath\'s Rive / Spalt des Karmesinschwurs   [The Dread Cellar, Blackwood, Blackwood]</v>
      </c>
    </row>
    <row r="527" spans="1:59" x14ac:dyDescent="0.25">
      <c r="A527" s="5">
        <v>603</v>
      </c>
      <c r="B527" t="s">
        <v>2533</v>
      </c>
      <c r="C527" t="s">
        <v>2778</v>
      </c>
      <c r="D527" s="3">
        <f t="shared" si="56"/>
        <v>603</v>
      </c>
      <c r="G527" s="8" t="s">
        <v>1478</v>
      </c>
      <c r="I527" t="s">
        <v>91</v>
      </c>
      <c r="J527" t="s">
        <v>91</v>
      </c>
      <c r="K527">
        <v>469</v>
      </c>
      <c r="L527">
        <v>469</v>
      </c>
      <c r="M527">
        <v>469</v>
      </c>
      <c r="O527" s="65" t="s">
        <v>2518</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WayshrineInfo'!$K$3:$N$9999,4,FALSE),"")))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constants'!$B$4:$C$1003,2,FALSE),"")</f>
        <v>Waking Flame</v>
      </c>
      <c r="V527" s="33" t="s">
        <v>3369</v>
      </c>
      <c r="Y527" s="65"/>
      <c r="Z527" s="3">
        <f>IF(AND(G527&lt;&gt;"LIBSETS_SETTYPE_BATTLEGROUND",G527&lt;&gt;"LIBSETS_SETTYPE_SPECIAL"),
IF(AND(Y527&lt;&gt;"",ISNUMBER(Y527),NOT(ISNA(Y527))),Y527,
   IF(AND(L527&lt;&gt;"",ISNUMBER(L527),L527&gt;0,NOT(ISNA(L527))),VLOOKUP(L527,'ESO dumped WayshrineInfo'!$K$3:$L$9999,2,FALSE),"")
),"")</f>
        <v>1261</v>
      </c>
      <c r="AA527" t="str">
        <f>IF(AND(Z527&lt;&gt;"",ISNUMBER(Z527),NOT(ISNA(Z527))),VLOOKUP(Z527,'ESO zone constants'!$A$3:$D$9999,4,FALSE),"")</f>
        <v>Blackwood</v>
      </c>
      <c r="AB527" s="33" t="s">
        <v>3369</v>
      </c>
      <c r="AC527" s="43"/>
      <c r="AD527" s="43"/>
      <c r="AE527" s="43"/>
      <c r="AF527" s="3">
        <f>IF(AND(G527&lt;&gt;"LIBSETS_SETTYPE_BATTLEGROUND",G527&lt;&gt;"LIBSETS_SETTYPE_SPECIAL"),
IF(AND(AE527&lt;&gt;"",ISNUMBER(AE527),NOT(ISNA(AE527))),AE527,
   IF(AND(M527&lt;&gt;"",ISNUMBER(M527),M527&gt;0,NOT(ISNA(M527))),VLOOKUP(M527,'ESO dumped WayshrineInfo'!$K$3:$L$9999,2,FALSE),"")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5" t="s">
        <v>2672</v>
      </c>
      <c r="BA527" s="85"/>
      <c r="BB527" s="85"/>
      <c r="BC527" s="21" t="str">
        <f t="shared" si="55"/>
        <v>[603] = {wayshrines={469,469,469,}, dlcId=DLC_WAKING_FLAME</v>
      </c>
      <c r="BD527" s="21" t="str">
        <f t="shared" si="54"/>
        <v>, zoneIds={1268,1261,1261}, veteran=false</v>
      </c>
      <c r="BE527" s="21" t="str">
        <f t="shared" si="57"/>
        <v>, setType=LIBSETS_SETTYPE_DUNGEON</v>
      </c>
      <c r="BF527" s="21" t="str">
        <f t="shared" si="53"/>
        <v>, dropMechanic={LIBSETS_DROP_MECHANIC_GROUP_DUNGEON_BOSS,LIBSETS_DROP_MECHANIC_GROUP_DUNGEON_BOSS}</v>
      </c>
      <c r="BG527" s="21" t="str">
        <f t="shared" si="58"/>
        <v>}, --Scorion\'s Feast  / Festmahl des Skorions   [The Dread Cellar, Blackwood, Blackwood]</v>
      </c>
    </row>
    <row r="528" spans="1:59" x14ac:dyDescent="0.25">
      <c r="A528" s="5">
        <v>604</v>
      </c>
      <c r="B528" t="s">
        <v>2534</v>
      </c>
      <c r="C528" t="s">
        <v>2511</v>
      </c>
      <c r="D528" s="3">
        <f t="shared" si="56"/>
        <v>604</v>
      </c>
      <c r="G528" s="8" t="s">
        <v>1478</v>
      </c>
      <c r="I528" t="s">
        <v>91</v>
      </c>
      <c r="J528" t="s">
        <v>91</v>
      </c>
      <c r="K528">
        <v>469</v>
      </c>
      <c r="L528">
        <v>469</v>
      </c>
      <c r="M528">
        <v>469</v>
      </c>
      <c r="O528" s="65" t="s">
        <v>2518</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WayshrineInfo'!$K$3:$N$9999,4,FALSE),"")))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constants'!$B$4:$C$1003,2,FALSE),"")</f>
        <v>Waking Flame</v>
      </c>
      <c r="V528" s="33" t="s">
        <v>3369</v>
      </c>
      <c r="Y528" s="65"/>
      <c r="Z528" s="3">
        <f>IF(AND(G528&lt;&gt;"LIBSETS_SETTYPE_BATTLEGROUND",G528&lt;&gt;"LIBSETS_SETTYPE_SPECIAL"),
IF(AND(Y528&lt;&gt;"",ISNUMBER(Y528),NOT(ISNA(Y528))),Y528,
   IF(AND(L528&lt;&gt;"",ISNUMBER(L528),L528&gt;0,NOT(ISNA(L528))),VLOOKUP(L528,'ESO dumped WayshrineInfo'!$K$3:$L$9999,2,FALSE),"")
),"")</f>
        <v>1261</v>
      </c>
      <c r="AA528" t="str">
        <f>IF(AND(Z528&lt;&gt;"",ISNUMBER(Z528),NOT(ISNA(Z528))),VLOOKUP(Z528,'ESO zone constants'!$A$3:$D$9999,4,FALSE),"")</f>
        <v>Blackwood</v>
      </c>
      <c r="AB528" s="33" t="s">
        <v>3369</v>
      </c>
      <c r="AC528" s="43"/>
      <c r="AD528" s="43"/>
      <c r="AE528" s="43"/>
      <c r="AF528" s="3">
        <f>IF(AND(G528&lt;&gt;"LIBSETS_SETTYPE_BATTLEGROUND",G528&lt;&gt;"LIBSETS_SETTYPE_SPECIAL"),
IF(AND(AE528&lt;&gt;"",ISNUMBER(AE528),NOT(ISNA(AE528))),AE528,
   IF(AND(M528&lt;&gt;"",ISNUMBER(M528),M528&gt;0,NOT(ISNA(M528))),VLOOKUP(M528,'ESO dumped WayshrineInfo'!$K$3:$L$9999,2,FALSE),"")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5" t="s">
        <v>2672</v>
      </c>
      <c r="BA528" s="85"/>
      <c r="BB528" s="85"/>
      <c r="BC528" s="21" t="str">
        <f t="shared" si="55"/>
        <v>[604] = {wayshrines={469,469,469,}, dlcId=DLC_WAKING_FLAME</v>
      </c>
      <c r="BD528" s="21" t="str">
        <f t="shared" si="54"/>
        <v>, zoneIds={1268,1261,1261}, veteran=false</v>
      </c>
      <c r="BE528" s="21" t="str">
        <f t="shared" si="57"/>
        <v>, setType=LIBSETS_SETTYPE_DUNGEON</v>
      </c>
      <c r="BF528" s="21" t="str">
        <f t="shared" si="53"/>
        <v>, dropMechanic={LIBSETS_DROP_MECHANIC_GROUP_DUNGEON_BOSS,LIBSETS_DROP_MECHANIC_GROUP_DUNGEON_BOSS}</v>
      </c>
      <c r="BG528" s="21" t="str">
        <f t="shared" si="58"/>
        <v>}, --Rush of Agony / Auftreibende Agonie   [The Dread Cellar, Blackwood, Blackwood]</v>
      </c>
    </row>
    <row r="529" spans="1:59" x14ac:dyDescent="0.25">
      <c r="A529" s="5">
        <v>605</v>
      </c>
      <c r="B529" t="s">
        <v>2539</v>
      </c>
      <c r="C529" t="s">
        <v>2516</v>
      </c>
      <c r="D529" s="3">
        <f t="shared" si="56"/>
        <v>605</v>
      </c>
      <c r="G529" s="8" t="s">
        <v>1478</v>
      </c>
      <c r="I529" t="s">
        <v>91</v>
      </c>
      <c r="J529" t="s">
        <v>91</v>
      </c>
      <c r="K529">
        <v>470</v>
      </c>
      <c r="L529">
        <v>470</v>
      </c>
      <c r="M529">
        <v>470</v>
      </c>
      <c r="O529" s="65" t="s">
        <v>2513</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WayshrineInfo'!$K$3:$N$9999,4,FALSE),"")))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constants'!$B$4:$C$1003,2,FALSE),"")</f>
        <v>Waking Flame</v>
      </c>
      <c r="V529" s="33" t="s">
        <v>3369</v>
      </c>
      <c r="Y529" s="65"/>
      <c r="Z529" s="3">
        <f>IF(AND(G529&lt;&gt;"LIBSETS_SETTYPE_BATTLEGROUND",G529&lt;&gt;"LIBSETS_SETTYPE_SPECIAL"),
IF(AND(Y529&lt;&gt;"",ISNUMBER(Y529),NOT(ISNA(Y529))),Y529,
   IF(AND(L529&lt;&gt;"",ISNUMBER(L529),L529&gt;0,NOT(ISNA(L529))),VLOOKUP(L529,'ESO dumped WayshrineInfo'!$K$3:$L$9999,2,FALSE),"")
),"")</f>
        <v>3</v>
      </c>
      <c r="AA529" t="str">
        <f>IF(AND(Z529&lt;&gt;"",ISNUMBER(Z529),NOT(ISNA(Z529))),VLOOKUP(Z529,'ESO zone constants'!$A$3:$D$9999,4,FALSE),"")</f>
        <v>Glenumbra</v>
      </c>
      <c r="AB529" s="33" t="s">
        <v>3369</v>
      </c>
      <c r="AC529" s="43"/>
      <c r="AD529" s="43"/>
      <c r="AE529" s="43"/>
      <c r="AF529" s="3">
        <f>IF(AND(G529&lt;&gt;"LIBSETS_SETTYPE_BATTLEGROUND",G529&lt;&gt;"LIBSETS_SETTYPE_SPECIAL"),
IF(AND(AE529&lt;&gt;"",ISNUMBER(AE529),NOT(ISNA(AE529))),AE529,
   IF(AND(M529&lt;&gt;"",ISNUMBER(M529),M529&gt;0,NOT(ISNA(M529))),VLOOKUP(M529,'ESO dumped WayshrineInfo'!$K$3:$L$9999,2,FALSE),"")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5" t="s">
        <v>2672</v>
      </c>
      <c r="BA529" s="85"/>
      <c r="BB529" s="85"/>
      <c r="BC529" s="21" t="str">
        <f t="shared" si="55"/>
        <v>[605] = {wayshrines={470,470,470,}, dlcId=DLC_WAKING_FLAME</v>
      </c>
      <c r="BD529" s="21" t="str">
        <f t="shared" si="54"/>
        <v>, zoneIds={1267,3,3}, veteran=false</v>
      </c>
      <c r="BE529" s="21" t="str">
        <f t="shared" si="57"/>
        <v>, setType=LIBSETS_SETTYPE_DUNGEON</v>
      </c>
      <c r="BF529" s="21" t="str">
        <f t="shared" si="53"/>
        <v>, dropMechanic={LIBSETS_DROP_MECHANIC_GROUP_DUNGEON_BOSS,LIBSETS_DROP_MECHANIC_GROUP_DUNGEON_BOSS}</v>
      </c>
      <c r="BG529" s="21" t="str">
        <f t="shared" si="58"/>
        <v>}, --Silver Rose Vigil / Silberrosen-Wacht   [Red Petal Bastion, Glenumbra, Glenumbra]</v>
      </c>
    </row>
    <row r="530" spans="1:59" x14ac:dyDescent="0.25">
      <c r="A530" s="5">
        <v>606</v>
      </c>
      <c r="B530" t="s">
        <v>2537</v>
      </c>
      <c r="C530" t="s">
        <v>2514</v>
      </c>
      <c r="D530" s="3">
        <f t="shared" si="56"/>
        <v>606</v>
      </c>
      <c r="G530" s="8" t="s">
        <v>1478</v>
      </c>
      <c r="I530" t="s">
        <v>91</v>
      </c>
      <c r="J530" t="s">
        <v>91</v>
      </c>
      <c r="K530">
        <v>470</v>
      </c>
      <c r="L530">
        <v>470</v>
      </c>
      <c r="M530">
        <v>470</v>
      </c>
      <c r="O530" s="65" t="s">
        <v>2513</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WayshrineInfo'!$K$3:$N$9999,4,FALSE),"")))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constants'!$B$4:$C$1003,2,FALSE),"")</f>
        <v>Waking Flame</v>
      </c>
      <c r="V530" s="33" t="s">
        <v>3369</v>
      </c>
      <c r="Y530" s="65"/>
      <c r="Z530" s="3">
        <f>IF(AND(G530&lt;&gt;"LIBSETS_SETTYPE_BATTLEGROUND",G530&lt;&gt;"LIBSETS_SETTYPE_SPECIAL"),
IF(AND(Y530&lt;&gt;"",ISNUMBER(Y530),NOT(ISNA(Y530))),Y530,
   IF(AND(L530&lt;&gt;"",ISNUMBER(L530),L530&gt;0,NOT(ISNA(L530))),VLOOKUP(L530,'ESO dumped WayshrineInfo'!$K$3:$L$9999,2,FALSE),"")
),"")</f>
        <v>3</v>
      </c>
      <c r="AA530" t="str">
        <f>IF(AND(Z530&lt;&gt;"",ISNUMBER(Z530),NOT(ISNA(Z530))),VLOOKUP(Z530,'ESO zone constants'!$A$3:$D$9999,4,FALSE),"")</f>
        <v>Glenumbra</v>
      </c>
      <c r="AB530" s="33" t="s">
        <v>3369</v>
      </c>
      <c r="AC530" s="43"/>
      <c r="AD530" s="43"/>
      <c r="AE530" s="40"/>
      <c r="AF530" s="3">
        <f>IF(AND(G530&lt;&gt;"LIBSETS_SETTYPE_BATTLEGROUND",G530&lt;&gt;"LIBSETS_SETTYPE_SPECIAL"),
IF(AND(AE530&lt;&gt;"",ISNUMBER(AE530),NOT(ISNA(AE530))),AE530,
   IF(AND(M530&lt;&gt;"",ISNUMBER(M530),M530&gt;0,NOT(ISNA(M530))),VLOOKUP(M530,'ESO dumped WayshrineInfo'!$K$3:$L$9999,2,FALSE),"")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5" t="s">
        <v>2672</v>
      </c>
      <c r="BA530" s="85"/>
      <c r="BB530" s="85"/>
      <c r="BC530" s="21" t="str">
        <f t="shared" si="55"/>
        <v>[606] = {wayshrines={470,470,470,}, dlcId=DLC_WAKING_FLAME</v>
      </c>
      <c r="BD530" s="21" t="str">
        <f t="shared" si="54"/>
        <v>, zoneIds={1267,3,3}, veteran=false</v>
      </c>
      <c r="BE530" s="21" t="str">
        <f t="shared" si="57"/>
        <v>, setType=LIBSETS_SETTYPE_DUNGEON</v>
      </c>
      <c r="BF530" s="21" t="str">
        <f t="shared" si="53"/>
        <v>, dropMechanic={LIBSETS_DROP_MECHANIC_GROUP_DUNGEON_BOSS,LIBSETS_DROP_MECHANIC_GROUP_DUNGEON_BOSS}</v>
      </c>
      <c r="BG530" s="21" t="str">
        <f t="shared" si="58"/>
        <v>}, --Thunder Caller / Donnerrufer   [Red Petal Bastion, Glenumbra, Glenumbra]</v>
      </c>
    </row>
    <row r="531" spans="1:59" x14ac:dyDescent="0.25">
      <c r="A531" s="5">
        <v>607</v>
      </c>
      <c r="B531" t="s">
        <v>2538</v>
      </c>
      <c r="C531" t="s">
        <v>2515</v>
      </c>
      <c r="D531" s="3">
        <f t="shared" si="56"/>
        <v>607</v>
      </c>
      <c r="G531" s="8" t="s">
        <v>1478</v>
      </c>
      <c r="I531" t="s">
        <v>91</v>
      </c>
      <c r="J531" t="s">
        <v>91</v>
      </c>
      <c r="K531">
        <v>470</v>
      </c>
      <c r="L531">
        <v>470</v>
      </c>
      <c r="M531">
        <v>470</v>
      </c>
      <c r="O531" s="65" t="s">
        <v>2513</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WayshrineInfo'!$K$3:$N$9999,4,FALSE),"")))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constants'!$B$4:$C$1003,2,FALSE),"")</f>
        <v>Waking Flame</v>
      </c>
      <c r="V531" s="33" t="s">
        <v>3369</v>
      </c>
      <c r="Y531" s="65"/>
      <c r="Z531" s="3">
        <f>IF(AND(G531&lt;&gt;"LIBSETS_SETTYPE_BATTLEGROUND",G531&lt;&gt;"LIBSETS_SETTYPE_SPECIAL"),
IF(AND(Y531&lt;&gt;"",ISNUMBER(Y531),NOT(ISNA(Y531))),Y531,
   IF(AND(L531&lt;&gt;"",ISNUMBER(L531),L531&gt;0,NOT(ISNA(L531))),VLOOKUP(L531,'ESO dumped WayshrineInfo'!$K$3:$L$9999,2,FALSE),"")
),"")</f>
        <v>3</v>
      </c>
      <c r="AA531" t="str">
        <f>IF(AND(Z531&lt;&gt;"",ISNUMBER(Z531),NOT(ISNA(Z531))),VLOOKUP(Z531,'ESO zone constants'!$A$3:$D$9999,4,FALSE),"")</f>
        <v>Glenumbra</v>
      </c>
      <c r="AB531" s="33" t="s">
        <v>3369</v>
      </c>
      <c r="AC531" s="43"/>
      <c r="AD531" s="43"/>
      <c r="AE531" s="43"/>
      <c r="AF531" s="3">
        <f>IF(AND(G531&lt;&gt;"LIBSETS_SETTYPE_BATTLEGROUND",G531&lt;&gt;"LIBSETS_SETTYPE_SPECIAL"),
IF(AND(AE531&lt;&gt;"",ISNUMBER(AE531),NOT(ISNA(AE531))),AE531,
   IF(AND(M531&lt;&gt;"",ISNUMBER(M531),M531&gt;0,NOT(ISNA(M531))),VLOOKUP(M531,'ESO dumped WayshrineInfo'!$K$3:$L$9999,2,FALSE),"")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5" t="s">
        <v>2672</v>
      </c>
      <c r="BA531" s="85"/>
      <c r="BB531" s="85"/>
      <c r="BC531" s="21" t="str">
        <f t="shared" si="55"/>
        <v>[607] = {wayshrines={470,470,470,}, dlcId=DLC_WAKING_FLAME</v>
      </c>
      <c r="BD531" s="21" t="str">
        <f t="shared" si="54"/>
        <v>, zoneIds={1267,3,3}, veteran=false</v>
      </c>
      <c r="BE531" s="21" t="str">
        <f t="shared" si="57"/>
        <v>, setType=LIBSETS_SETTYPE_DUNGEON</v>
      </c>
      <c r="BF531" s="21" t="str">
        <f t="shared" si="53"/>
        <v>, dropMechanic={LIBSETS_DROP_MECHANIC_GROUP_DUNGEON_BOSS,LIBSETS_DROP_MECHANIC_GROUP_DUNGEON_BOSS}</v>
      </c>
      <c r="BG531" s="21" t="str">
        <f t="shared" si="58"/>
        <v>}, --Grisly Gourmet / Grausiger Gourmet   [Red Petal Bastion, Glenumbra, Glenumbra]</v>
      </c>
    </row>
    <row r="532" spans="1:59" x14ac:dyDescent="0.25">
      <c r="A532" s="5">
        <v>608</v>
      </c>
      <c r="B532" t="s">
        <v>2517</v>
      </c>
      <c r="C532" t="s">
        <v>2517</v>
      </c>
      <c r="D532" s="3">
        <f t="shared" si="56"/>
        <v>608</v>
      </c>
      <c r="G532" s="8" t="s">
        <v>1480</v>
      </c>
      <c r="H532" s="95">
        <v>3</v>
      </c>
      <c r="I532" t="s">
        <v>1467</v>
      </c>
      <c r="J532" t="s">
        <v>91</v>
      </c>
      <c r="K532">
        <v>470</v>
      </c>
      <c r="L532">
        <v>470</v>
      </c>
      <c r="M532">
        <v>470</v>
      </c>
      <c r="O532" s="65" t="s">
        <v>2513</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WayshrineInfo'!$K$3:$N$9999,4,FALSE),"")))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constants'!$B$4:$C$1003,2,FALSE),"")</f>
        <v>Waking Flame</v>
      </c>
      <c r="V532" s="33" t="s">
        <v>1545</v>
      </c>
      <c r="W532" s="3" t="s">
        <v>2548</v>
      </c>
      <c r="X532" s="3" t="s">
        <v>2548</v>
      </c>
      <c r="Y532" s="65"/>
      <c r="Z532" s="3">
        <f>IF(AND(G532&lt;&gt;"LIBSETS_SETTYPE_BATTLEGROUND",G532&lt;&gt;"LIBSETS_SETTYPE_SPECIAL"),
IF(AND(Y532&lt;&gt;"",ISNUMBER(Y532),NOT(ISNA(Y532))),Y532,
   IF(AND(L532&lt;&gt;"",ISNUMBER(L532),L532&gt;0,NOT(ISNA(L532))),VLOOKUP(L532,'ESO dumped WayshrineInfo'!$K$3:$L$9999,2,FALSE),"")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WayshrineInfo'!$K$3:$L$9999,2,FALSE),"")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5" t="s">
        <v>2672</v>
      </c>
      <c r="BA532" s="85"/>
      <c r="BB532" s="85"/>
      <c r="BC532" s="21" t="str">
        <f t="shared" si="55"/>
        <v>[608] = {wayshrines={470,470,470,}, dlcId=DLC_WAKING_FLAME</v>
      </c>
      <c r="BD532" s="21" t="str">
        <f t="shared" si="54"/>
        <v>, zoneIds={1267,3,3}, veteran={[EQUIP_TYPE_HEAD]=true, [EQUIP_TYPE_SHOULDERS]=false}</v>
      </c>
      <c r="BE532" s="21" t="str">
        <f t="shared" si="57"/>
        <v>, setType=LIBSETS_SETTYPE_MONSTER, undauntedChestId=3</v>
      </c>
      <c r="BF532" s="21" t="str">
        <f t="shared" si="53"/>
        <v>, dropMechanic={LIBSETS_DROP_MECHANIC_MONSTER_NAME}, dropMechanicDropLocationNames={['en']={'Prior Thierric Sarazen','','','','','',},['de']={'Prior Thierric Sarazen','','','','','',},}</v>
      </c>
      <c r="BG532" s="21" t="str">
        <f t="shared" si="58"/>
        <v>}, --Prior Thierric / Prior Thierric   [Red Petal Bastion, Glenumbra, Glenumbra]</v>
      </c>
    </row>
    <row r="533" spans="1:59" x14ac:dyDescent="0.25">
      <c r="A533" s="5">
        <v>609</v>
      </c>
      <c r="B533" t="s">
        <v>2536</v>
      </c>
      <c r="C533" t="s">
        <v>2512</v>
      </c>
      <c r="D533" s="3">
        <f t="shared" si="56"/>
        <v>609</v>
      </c>
      <c r="G533" s="8" t="s">
        <v>1480</v>
      </c>
      <c r="H533" s="95">
        <v>3</v>
      </c>
      <c r="I533" t="s">
        <v>1467</v>
      </c>
      <c r="J533" t="s">
        <v>91</v>
      </c>
      <c r="K533">
        <v>469</v>
      </c>
      <c r="L533">
        <v>469</v>
      </c>
      <c r="M533">
        <v>469</v>
      </c>
      <c r="O533" s="65" t="s">
        <v>2518</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WayshrineInfo'!$K$3:$N$9999,4,FALSE),"")))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constants'!$B$4:$C$1003,2,FALSE),"")</f>
        <v>Waking Flame</v>
      </c>
      <c r="V533" s="33" t="s">
        <v>1545</v>
      </c>
      <c r="W533" s="3" t="s">
        <v>2512</v>
      </c>
      <c r="X533" s="3" t="s">
        <v>2536</v>
      </c>
      <c r="Y533" s="65"/>
      <c r="Z533" s="3">
        <f>IF(AND(G533&lt;&gt;"LIBSETS_SETTYPE_BATTLEGROUND",G533&lt;&gt;"LIBSETS_SETTYPE_SPECIAL"),
IF(AND(Y533&lt;&gt;"",ISNUMBER(Y533),NOT(ISNA(Y533))),Y533,
   IF(AND(L533&lt;&gt;"",ISNUMBER(L533),L533&gt;0,NOT(ISNA(L533))),VLOOKUP(L533,'ESO dumped WayshrineInfo'!$K$3:$L$9999,2,FALSE),"")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WayshrineInfo'!$K$3:$L$9999,2,FALSE),"")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5" t="s">
        <v>2672</v>
      </c>
      <c r="BA533" s="85"/>
      <c r="BB533" s="85"/>
      <c r="BC533" s="21" t="str">
        <f t="shared" si="55"/>
        <v>[609] = {wayshrines={469,469,469,}, dlcId=DLC_WAKING_FLAME</v>
      </c>
      <c r="BD533" s="21" t="str">
        <f t="shared" si="54"/>
        <v>, zoneIds={1268,1261,1261}, veteran={[EQUIP_TYPE_HEAD]=true, [EQUIP_TYPE_SHOULDERS]=false}</v>
      </c>
      <c r="BE533" s="21" t="str">
        <f t="shared" si="57"/>
        <v>, setType=LIBSETS_SETTYPE_MONSTER, undauntedChestId=3</v>
      </c>
      <c r="BF533" s="21" t="str">
        <f t="shared" si="53"/>
        <v>, dropMechanic={LIBSETS_DROP_MECHANIC_MONSTER_NAME}, dropMechanicDropLocationNames={['en']={'Magma Incarnate','','','','','',},['de']={'Magmaverkörperung','','','','','',},}</v>
      </c>
      <c r="BG533" s="21" t="str">
        <f t="shared" si="58"/>
        <v>}, --Magma Incarnate / Magmaverkörperung   [The Dread Cellar, Blackwood, Blackwood]</v>
      </c>
    </row>
    <row r="534" spans="1:59" x14ac:dyDescent="0.25">
      <c r="A534" s="5">
        <v>610</v>
      </c>
      <c r="B534" t="s">
        <v>2676</v>
      </c>
      <c r="C534" t="s">
        <v>2720</v>
      </c>
      <c r="D534" s="3">
        <f t="shared" si="56"/>
        <v>610</v>
      </c>
      <c r="G534" s="3" t="s">
        <v>1475</v>
      </c>
      <c r="I534" t="s">
        <v>91</v>
      </c>
      <c r="J534" t="s">
        <v>91</v>
      </c>
      <c r="K534">
        <v>478</v>
      </c>
      <c r="L534">
        <v>478</v>
      </c>
      <c r="M534">
        <v>478</v>
      </c>
      <c r="N534">
        <v>3</v>
      </c>
      <c r="O534" s="65" t="s">
        <v>2459</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WayshrineInfo'!$K$3:$N$9999,4,FALSE),"")))</f>
        <v>The Deadlands</v>
      </c>
      <c r="S534" s="65" t="s">
        <v>2675</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constants'!$B$4:$C$1003,2,FALSE),"")</f>
        <v>The Deadlands</v>
      </c>
      <c r="V534" s="33" t="s">
        <v>3372</v>
      </c>
      <c r="W534" s="39"/>
      <c r="X534" s="39"/>
      <c r="Z534" s="3">
        <f>IF(AND(G534&lt;&gt;"LIBSETS_SETTYPE_BATTLEGROUND",G534&lt;&gt;"LIBSETS_SETTYPE_SPECIAL"),
IF(AND(Y534&lt;&gt;"",ISNUMBER(Y534),NOT(ISNA(Y534))),Y534,
   IF(AND(L534&lt;&gt;"",ISNUMBER(L534),L534&gt;0,NOT(ISNA(L534))),VLOOKUP(L534,'ESO dumped WayshrineInfo'!$K$3:$L$9999,2,FALSE),"")
),"")</f>
        <v>1286</v>
      </c>
      <c r="AA534" t="str">
        <f>IF(AND(Z534&lt;&gt;"",ISNUMBER(Z534),NOT(ISNA(Z534))),VLOOKUP(Z534,'ESO zone constants'!$A$3:$D$9999,4,FALSE),"")</f>
        <v>The Deadlands</v>
      </c>
      <c r="AB534" s="33" t="s">
        <v>3372</v>
      </c>
      <c r="AE534" s="43"/>
      <c r="AF534" s="3">
        <f>IF(AND(G534&lt;&gt;"LIBSETS_SETTYPE_BATTLEGROUND",G534&lt;&gt;"LIBSETS_SETTYPE_SPECIAL"),
IF(AND(AE534&lt;&gt;"",ISNUMBER(AE534),NOT(ISNA(AE534))),AE534,
   IF(AND(M534&lt;&gt;"",ISNUMBER(M534),M534&gt;0,NOT(ISNA(M534))),VLOOKUP(M534,'ESO dumped WayshrineInfo'!$K$3:$L$9999,2,FALSE),"")
),"")</f>
        <v>1286</v>
      </c>
      <c r="AG534" t="str">
        <f>IF(AND(AF534&lt;&gt;"",ISNUMBER(AF534),NOT(ISNA(AF534))),VLOOKUP(AF534,'ESO zone constants'!$A$3:$D$9999,4,FALSE),"")</f>
        <v>The Deadlands</v>
      </c>
      <c r="AH534" s="44" t="s">
        <v>3372</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91"/>
      <c r="BA534" s="91"/>
      <c r="BB534" s="91"/>
      <c r="BC534" s="21" t="str">
        <f t="shared" si="55"/>
        <v>[610] = {wayshrines={478,478,478,}, traitsNeeded=3, dlcId=DLC_DEADLANDS</v>
      </c>
      <c r="BD534" s="21" t="str">
        <f t="shared" si="54"/>
        <v>, zoneIds={1286,1286,1286}, veteran=false</v>
      </c>
      <c r="BE534" s="21" t="str">
        <f t="shared" si="57"/>
        <v>, setType=LIBSETS_SETTYPE_CRAFTED</v>
      </c>
      <c r="BF534" s="21" t="str">
        <f t="shared" si="53"/>
        <v>, dropMechanic={LIBSETS_DROP_MECHANIC_CRAFTED,LIBSETS_DROP_MECHANIC_CRAFTED,LIBSETS_DROP_MECHANIC_CRAFTED}</v>
      </c>
      <c r="BG534" s="21" t="str">
        <f t="shared" si="58"/>
        <v>}, --Wretched Vitality / Elendsvitalität   [The Deadlands, The Deadlands, The Deadlands]</v>
      </c>
    </row>
    <row r="535" spans="1:59" x14ac:dyDescent="0.25">
      <c r="A535" s="5">
        <v>611</v>
      </c>
      <c r="B535" t="s">
        <v>2677</v>
      </c>
      <c r="C535" t="s">
        <v>2721</v>
      </c>
      <c r="D535" s="3">
        <f t="shared" si="56"/>
        <v>611</v>
      </c>
      <c r="G535" s="3" t="s">
        <v>1475</v>
      </c>
      <c r="I535" t="s">
        <v>91</v>
      </c>
      <c r="J535" t="s">
        <v>91</v>
      </c>
      <c r="K535" s="37">
        <v>494</v>
      </c>
      <c r="L535" s="37">
        <v>494</v>
      </c>
      <c r="M535" s="37">
        <v>494</v>
      </c>
      <c r="N535">
        <v>7</v>
      </c>
      <c r="O535" s="65" t="s">
        <v>2459</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WayshrineInfo'!$K$3:$N$9999,4,FALSE),"")))</f>
        <v>The Deadlands</v>
      </c>
      <c r="S535" s="65" t="s">
        <v>2675</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constants'!$B$4:$C$1003,2,FALSE),"")</f>
        <v>The Deadlands</v>
      </c>
      <c r="V535" s="33" t="s">
        <v>3372</v>
      </c>
      <c r="Y535" s="65"/>
      <c r="Z535" s="3">
        <f>IF(AND(G535&lt;&gt;"LIBSETS_SETTYPE_BATTLEGROUND",G535&lt;&gt;"LIBSETS_SETTYPE_SPECIAL"),
IF(AND(Y535&lt;&gt;"",ISNUMBER(Y535),NOT(ISNA(Y535))),Y535,
   IF(AND(L535&lt;&gt;"",ISNUMBER(L535),L535&gt;0,NOT(ISNA(L535))),VLOOKUP(L535,'ESO dumped WayshrineInfo'!$K$3:$L$9999,2,FALSE),"")
),"")</f>
        <v>1286</v>
      </c>
      <c r="AA535" t="str">
        <f>IF(AND(Z535&lt;&gt;"",ISNUMBER(Z535),NOT(ISNA(Z535))),VLOOKUP(Z535,'ESO zone constants'!$A$3:$D$9999,4,FALSE),"")</f>
        <v>The Deadlands</v>
      </c>
      <c r="AB535" s="33" t="s">
        <v>3372</v>
      </c>
      <c r="AF535" s="3">
        <f>IF(AND(G535&lt;&gt;"LIBSETS_SETTYPE_BATTLEGROUND",G535&lt;&gt;"LIBSETS_SETTYPE_SPECIAL"),
IF(AND(AE535&lt;&gt;"",ISNUMBER(AE535),NOT(ISNA(AE535))),AE535,
   IF(AND(M535&lt;&gt;"",ISNUMBER(M535),M535&gt;0,NOT(ISNA(M535))),VLOOKUP(M535,'ESO dumped WayshrineInfo'!$K$3:$L$9999,2,FALSE),"")
),"")</f>
        <v>1286</v>
      </c>
      <c r="AG535" t="str">
        <f>IF(AND(AF535&lt;&gt;"",ISNUMBER(AF535),NOT(ISNA(AF535))),VLOOKUP(AF535,'ESO zone constants'!$A$3:$D$9999,4,FALSE),"")</f>
        <v>The Deadlands</v>
      </c>
      <c r="AH535" s="44" t="s">
        <v>3372</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91"/>
      <c r="BA535" s="91"/>
      <c r="BB535" s="91"/>
      <c r="BC535" s="21" t="str">
        <f t="shared" si="55"/>
        <v>[611] = {wayshrines={494,494,494,}, traitsNeeded=7, dlcId=DLC_DEADLANDS</v>
      </c>
      <c r="BD535" s="21" t="str">
        <f t="shared" si="54"/>
        <v>, zoneIds={1286,1286,1286}, veteran=false</v>
      </c>
      <c r="BE535" s="21" t="str">
        <f t="shared" si="57"/>
        <v>, setType=LIBSETS_SETTYPE_CRAFTED</v>
      </c>
      <c r="BF535" s="21" t="str">
        <f t="shared" si="53"/>
        <v>, dropMechanic={LIBSETS_DROP_MECHANIC_CRAFTED,LIBSETS_DROP_MECHANIC_CRAFTED,LIBSETS_DROP_MECHANIC_CRAFTED}</v>
      </c>
      <c r="BG535" s="21" t="str">
        <f t="shared" si="58"/>
        <v>}, --Deadlands Demolisher / Totenländer-Demolierer   [The Deadlands, The Deadlands, The Deadlands]</v>
      </c>
    </row>
    <row r="536" spans="1:59" x14ac:dyDescent="0.25">
      <c r="A536" s="5">
        <v>612</v>
      </c>
      <c r="B536" t="s">
        <v>2678</v>
      </c>
      <c r="C536" t="s">
        <v>2722</v>
      </c>
      <c r="D536" s="3">
        <f t="shared" si="56"/>
        <v>612</v>
      </c>
      <c r="G536" s="3" t="s">
        <v>1475</v>
      </c>
      <c r="I536" t="s">
        <v>91</v>
      </c>
      <c r="J536" t="s">
        <v>91</v>
      </c>
      <c r="K536" s="37">
        <v>489</v>
      </c>
      <c r="L536" s="37">
        <v>489</v>
      </c>
      <c r="M536" s="37">
        <v>489</v>
      </c>
      <c r="N536">
        <v>5</v>
      </c>
      <c r="O536" s="65" t="s">
        <v>2698</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WayshrineInfo'!$K$3:$N$9999,4,FALSE),"")))</f>
        <v>The Shambles</v>
      </c>
      <c r="S536" s="65" t="s">
        <v>2675</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constants'!$B$4:$C$1003,2,FALSE),"")</f>
        <v>The Deadlands</v>
      </c>
      <c r="V536" s="33" t="s">
        <v>3372</v>
      </c>
      <c r="Y536" s="65"/>
      <c r="Z536" s="3">
        <f>IF(AND(G536&lt;&gt;"LIBSETS_SETTYPE_BATTLEGROUND",G536&lt;&gt;"LIBSETS_SETTYPE_SPECIAL"),
IF(AND(Y536&lt;&gt;"",ISNUMBER(Y536),NOT(ISNA(Y536))),Y536,
   IF(AND(L536&lt;&gt;"",ISNUMBER(L536),L536&gt;0,NOT(ISNA(L536))),VLOOKUP(L536,'ESO dumped WayshrineInfo'!$K$3:$L$9999,2,FALSE),"")
),"")</f>
        <v>1283</v>
      </c>
      <c r="AA536" t="str">
        <f>IF(AND(Z536&lt;&gt;"",ISNUMBER(Z536),NOT(ISNA(Z536))),VLOOKUP(Z536,'ESO zone constants'!$A$3:$D$9999,4,FALSE),"")</f>
        <v>The Shambles</v>
      </c>
      <c r="AB536" s="33" t="s">
        <v>3372</v>
      </c>
      <c r="AC536" s="43"/>
      <c r="AD536" s="43"/>
      <c r="AE536" s="40"/>
      <c r="AF536" s="3">
        <f>IF(AND(G536&lt;&gt;"LIBSETS_SETTYPE_BATTLEGROUND",G536&lt;&gt;"LIBSETS_SETTYPE_SPECIAL"),
IF(AND(AE536&lt;&gt;"",ISNUMBER(AE536),NOT(ISNA(AE536))),AE536,
   IF(AND(M536&lt;&gt;"",ISNUMBER(M536),M536&gt;0,NOT(ISNA(M536))),VLOOKUP(M536,'ESO dumped WayshrineInfo'!$K$3:$L$9999,2,FALSE),"")
),"")</f>
        <v>1283</v>
      </c>
      <c r="AG536" t="str">
        <f>IF(AND(AF536&lt;&gt;"",ISNUMBER(AF536),NOT(ISNA(AF536))),VLOOKUP(AF536,'ESO zone constants'!$A$3:$D$9999,4,FALSE),"")</f>
        <v>The Shambles</v>
      </c>
      <c r="AH536" s="44"/>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91"/>
      <c r="BA536" s="91"/>
      <c r="BB536" s="91"/>
      <c r="BC536" s="21" t="str">
        <f t="shared" si="55"/>
        <v>[612] = {wayshrines={489,489,489,}, traitsNeeded=5, dlcId=DLC_DEADLANDS</v>
      </c>
      <c r="BD536" s="21" t="str">
        <f t="shared" si="54"/>
        <v>, zoneIds={1283,1283,1283}, veteran=false</v>
      </c>
      <c r="BE536" s="21" t="str">
        <f t="shared" si="57"/>
        <v>, setType=LIBSETS_SETTYPE_CRAFTED</v>
      </c>
      <c r="BF536" s="21" t="str">
        <f t="shared" si="53"/>
        <v>, dropMechanic={LIBSETS_DROP_MECHANIC_CRAFTED,LIBSETS_DROP_MECHANIC_CRAFTED}</v>
      </c>
      <c r="BG536" s="21" t="str">
        <f t="shared" si="58"/>
        <v>}, --Iron Flask / Eisenfläschchen   [The Shambles, The Shambles, The Shambles]</v>
      </c>
    </row>
    <row r="537" spans="1:59" x14ac:dyDescent="0.25">
      <c r="A537" s="5">
        <v>613</v>
      </c>
      <c r="B537" t="s">
        <v>2679</v>
      </c>
      <c r="C537" t="s">
        <v>2728</v>
      </c>
      <c r="D537" s="3">
        <f t="shared" si="56"/>
        <v>613</v>
      </c>
      <c r="G537" s="3" t="s">
        <v>1481</v>
      </c>
      <c r="I537" t="s">
        <v>91</v>
      </c>
      <c r="J537" t="s">
        <v>91</v>
      </c>
      <c r="K537">
        <v>493</v>
      </c>
      <c r="L537">
        <v>493</v>
      </c>
      <c r="M537">
        <v>493</v>
      </c>
      <c r="O537" s="65" t="s">
        <v>2459</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WayshrineInfo'!$K$3:$N$9999,4,FALSE),"")))</f>
        <v>The Deadlands</v>
      </c>
      <c r="S537" s="65" t="s">
        <v>2675</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constants'!$B$4:$C$1003,2,FALSE),"")</f>
        <v>The Deadlands</v>
      </c>
      <c r="V537" s="33" t="s">
        <v>1561</v>
      </c>
      <c r="Y537" s="65"/>
      <c r="Z537" s="3">
        <f>IF(AND(G537&lt;&gt;"LIBSETS_SETTYPE_BATTLEGROUND",G537&lt;&gt;"LIBSETS_SETTYPE_SPECIAL"),
IF(AND(Y537&lt;&gt;"",ISNUMBER(Y537),NOT(ISNA(Y537))),Y537,
   IF(AND(L537&lt;&gt;"",ISNUMBER(L537),L537&gt;0,NOT(ISNA(L537))),VLOOKUP(L537,'ESO dumped WayshrineInfo'!$K$3:$L$9999,2,FALSE),"")
),"")</f>
        <v>1283</v>
      </c>
      <c r="AA537" t="str">
        <f>IF(AND(Z537&lt;&gt;"",ISNUMBER(Z537),NOT(ISNA(Z537))),VLOOKUP(Z537,'ESO zone constants'!$A$3:$D$9999,4,FALSE),"")</f>
        <v>The Shambles</v>
      </c>
      <c r="AB537" s="98" t="s">
        <v>1561</v>
      </c>
      <c r="AD537" s="43"/>
      <c r="AE537" s="40"/>
      <c r="AF537" s="3">
        <f>IF(AND(G537&lt;&gt;"LIBSETS_SETTYPE_BATTLEGROUND",G537&lt;&gt;"LIBSETS_SETTYPE_SPECIAL"),
IF(AND(AE537&lt;&gt;"",ISNUMBER(AE537),NOT(ISNA(AE537))),AE537,
   IF(AND(M537&lt;&gt;"",ISNUMBER(M537),M537&gt;0,NOT(ISNA(M537))),VLOOKUP(M537,'ESO dumped WayshrineInfo'!$K$3:$L$9999,2,FALSE),"")
),"")</f>
        <v>1283</v>
      </c>
      <c r="AG537" t="str">
        <f>IF(AND(AF537&lt;&gt;"",ISNUMBER(AF537),NOT(ISNA(AF537))),VLOOKUP(AF537,'ESO zone constants'!$A$3:$D$9999,4,FALSE),"")</f>
        <v>The Shambles</v>
      </c>
      <c r="AH537" s="44" t="s">
        <v>1563</v>
      </c>
      <c r="AI537" s="43"/>
      <c r="AJ537" s="43"/>
      <c r="AK537" s="3">
        <f>IF(AND(G537&lt;&gt;"LIBSETS_SETTYPE_BATTLEGROUND",G537&lt;&gt;"LIBSETS_SETTYPE_SPECIAL"),IF(AL537&lt;&gt;"",VLOOKUP(AL537,'ESO zone constants'!$D$3:$H$4953,5,FALSE),""),"")</f>
        <v>1283</v>
      </c>
      <c r="AL537" t="s">
        <v>2698</v>
      </c>
      <c r="AM537" s="44" t="s">
        <v>1564</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91"/>
      <c r="BA537" s="91"/>
      <c r="BB537" s="91"/>
      <c r="BC537" s="21" t="str">
        <f t="shared" si="55"/>
        <v>[613] = {wayshrines={493,493,493,}, dlcId=DLC_DEADLANDS</v>
      </c>
      <c r="BD537" s="21" t="str">
        <f t="shared" si="54"/>
        <v>, zoneIds={1286,1283,1283,1283}, veteran=false</v>
      </c>
      <c r="BE537" s="21" t="str">
        <f t="shared" si="57"/>
        <v>, setType=LIBSETS_SETTYPE_OVERLAND</v>
      </c>
      <c r="BF537" s="21" t="str">
        <f t="shared" si="53"/>
        <v>, dropMechanic={LIBSETS_DROP_MECHANIC_OVERLAND_BOSS_DELVE,LIBSETS_DROP_MECHANIC_OVERLAND_BOSS_DELVE,LIBSETS_DROP_MECHANIC_OVERLAND_BOSS_PUBLIC_DUNGEON,LIBSETS_DROP_MECHANIC_OVERLAND_CHEST}</v>
      </c>
      <c r="BG537" s="21" t="str">
        <f t="shared" si="58"/>
        <v>}, --Eye of the Grasp / Griffblick   [The Deadlands, The Shambles, The Shambles, The Shambles]</v>
      </c>
    </row>
    <row r="538" spans="1:59" x14ac:dyDescent="0.25">
      <c r="A538" s="5">
        <v>614</v>
      </c>
      <c r="B538" t="s">
        <v>2680</v>
      </c>
      <c r="C538" t="s">
        <v>2727</v>
      </c>
      <c r="D538" s="3">
        <f t="shared" si="56"/>
        <v>614</v>
      </c>
      <c r="G538" s="3" t="s">
        <v>1481</v>
      </c>
      <c r="I538" t="s">
        <v>91</v>
      </c>
      <c r="J538" t="s">
        <v>91</v>
      </c>
      <c r="K538">
        <v>493</v>
      </c>
      <c r="L538">
        <v>493</v>
      </c>
      <c r="M538">
        <v>493</v>
      </c>
      <c r="O538" s="65" t="s">
        <v>2459</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WayshrineInfo'!$K$3:$N$9999,4,FALSE),"")))</f>
        <v>The Deadlands</v>
      </c>
      <c r="S538" s="65" t="s">
        <v>2675</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constants'!$B$4:$C$1003,2,FALSE),"")</f>
        <v>The Deadlands</v>
      </c>
      <c r="V538" s="33" t="s">
        <v>1561</v>
      </c>
      <c r="Y538" s="65"/>
      <c r="Z538" s="3">
        <f>IF(AND(G538&lt;&gt;"LIBSETS_SETTYPE_BATTLEGROUND",G538&lt;&gt;"LIBSETS_SETTYPE_SPECIAL"),
IF(AND(Y538&lt;&gt;"",ISNUMBER(Y538),NOT(ISNA(Y538))),Y538,
   IF(AND(L538&lt;&gt;"",ISNUMBER(L538),L538&gt;0,NOT(ISNA(L538))),VLOOKUP(L538,'ESO dumped WayshrineInfo'!$K$3:$L$9999,2,FALSE),"")
),"")</f>
        <v>1283</v>
      </c>
      <c r="AA538" t="str">
        <f>IF(AND(Z538&lt;&gt;"",ISNUMBER(Z538),NOT(ISNA(Z538))),VLOOKUP(Z538,'ESO zone constants'!$A$3:$D$9999,4,FALSE),"")</f>
        <v>The Shambles</v>
      </c>
      <c r="AB538" s="98" t="s">
        <v>1561</v>
      </c>
      <c r="AC538" s="43"/>
      <c r="AD538" s="43"/>
      <c r="AE538" s="40"/>
      <c r="AF538" s="3">
        <f>IF(AND(G538&lt;&gt;"LIBSETS_SETTYPE_BATTLEGROUND",G538&lt;&gt;"LIBSETS_SETTYPE_SPECIAL"),
IF(AND(AE538&lt;&gt;"",ISNUMBER(AE538),NOT(ISNA(AE538))),AE538,
   IF(AND(M538&lt;&gt;"",ISNUMBER(M538),M538&gt;0,NOT(ISNA(M538))),VLOOKUP(M538,'ESO dumped WayshrineInfo'!$K$3:$L$9999,2,FALSE),"")
),"")</f>
        <v>1283</v>
      </c>
      <c r="AG538" t="str">
        <f>IF(AND(AF538&lt;&gt;"",ISNUMBER(AF538),NOT(ISNA(AF538))),VLOOKUP(AF538,'ESO zone constants'!$A$3:$D$9999,4,FALSE),"")</f>
        <v>The Shambles</v>
      </c>
      <c r="AH538" s="44" t="s">
        <v>1563</v>
      </c>
      <c r="AI538" s="43"/>
      <c r="AJ538" s="43"/>
      <c r="AK538" s="3">
        <f>IF(AND(G538&lt;&gt;"LIBSETS_SETTYPE_BATTLEGROUND",G538&lt;&gt;"LIBSETS_SETTYPE_SPECIAL"),IF(AL538&lt;&gt;"",VLOOKUP(AL538,'ESO zone constants'!$D$3:$H$4953,5,FALSE),""),"")</f>
        <v>1283</v>
      </c>
      <c r="AL538" t="s">
        <v>2698</v>
      </c>
      <c r="AM538" s="44" t="s">
        <v>1564</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4"/>
      <c r="BA538" s="91"/>
      <c r="BB538" s="91"/>
      <c r="BC538" s="21" t="str">
        <f t="shared" si="55"/>
        <v>[614] = {wayshrines={493,493,493,}, dlcId=DLC_DEADLANDS</v>
      </c>
      <c r="BD538" s="21" t="str">
        <f t="shared" si="54"/>
        <v>, zoneIds={1286,1283,1283,1283}, veteran=false</v>
      </c>
      <c r="BE538" s="21" t="str">
        <f t="shared" si="57"/>
        <v>, setType=LIBSETS_SETTYPE_OVERLAND</v>
      </c>
      <c r="BF538" s="21" t="str">
        <f t="shared" si="53"/>
        <v>, dropMechanic={LIBSETS_DROP_MECHANIC_OVERLAND_BOSS_DELVE,LIBSETS_DROP_MECHANIC_OVERLAND_BOSS_DELVE,LIBSETS_DROP_MECHANIC_OVERLAND_BOSS_PUBLIC_DUNGEON,LIBSETS_DROP_MECHANIC_OVERLAND_CHEST}</v>
      </c>
      <c r="BG538" s="21" t="str">
        <f t="shared" si="58"/>
        <v>}, --Hexos' Ward / Hexos-Abschirmung   [The Deadlands, The Shambles, The Shambles, The Shambles]</v>
      </c>
    </row>
    <row r="539" spans="1:59" x14ac:dyDescent="0.25">
      <c r="A539" s="5">
        <v>615</v>
      </c>
      <c r="B539" t="s">
        <v>2681</v>
      </c>
      <c r="C539" t="s">
        <v>2726</v>
      </c>
      <c r="D539" s="3">
        <f t="shared" si="56"/>
        <v>615</v>
      </c>
      <c r="G539" s="3" t="s">
        <v>1481</v>
      </c>
      <c r="I539" t="s">
        <v>91</v>
      </c>
      <c r="J539" t="s">
        <v>91</v>
      </c>
      <c r="K539">
        <v>493</v>
      </c>
      <c r="L539">
        <v>493</v>
      </c>
      <c r="M539">
        <v>493</v>
      </c>
      <c r="O539" s="65" t="s">
        <v>2459</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WayshrineInfo'!$K$3:$N$9999,4,FALSE),"")))</f>
        <v>The Deadlands</v>
      </c>
      <c r="S539" s="65" t="s">
        <v>2675</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constants'!$B$4:$C$1003,2,FALSE),"")</f>
        <v>The Deadlands</v>
      </c>
      <c r="V539" s="33" t="s">
        <v>1561</v>
      </c>
      <c r="Y539" s="65"/>
      <c r="Z539" s="3">
        <f>IF(AND(G539&lt;&gt;"LIBSETS_SETTYPE_BATTLEGROUND",G539&lt;&gt;"LIBSETS_SETTYPE_SPECIAL"),
IF(AND(Y539&lt;&gt;"",ISNUMBER(Y539),NOT(ISNA(Y539))),Y539,
   IF(AND(L539&lt;&gt;"",ISNUMBER(L539),L539&gt;0,NOT(ISNA(L539))),VLOOKUP(L539,'ESO dumped WayshrineInfo'!$K$3:$L$9999,2,FALSE),"")
),"")</f>
        <v>1283</v>
      </c>
      <c r="AA539" t="str">
        <f>IF(AND(Z539&lt;&gt;"",ISNUMBER(Z539),NOT(ISNA(Z539))),VLOOKUP(Z539,'ESO zone constants'!$A$3:$D$9999,4,FALSE),"")</f>
        <v>The Shambles</v>
      </c>
      <c r="AB539" s="98" t="s">
        <v>1561</v>
      </c>
      <c r="AC539" s="43"/>
      <c r="AD539" s="43"/>
      <c r="AE539" s="40"/>
      <c r="AF539" s="3">
        <f>IF(AND(G539&lt;&gt;"LIBSETS_SETTYPE_BATTLEGROUND",G539&lt;&gt;"LIBSETS_SETTYPE_SPECIAL"),
IF(AND(AE539&lt;&gt;"",ISNUMBER(AE539),NOT(ISNA(AE539))),AE539,
   IF(AND(M539&lt;&gt;"",ISNUMBER(M539),M539&gt;0,NOT(ISNA(M539))),VLOOKUP(M539,'ESO dumped WayshrineInfo'!$K$3:$L$9999,2,FALSE),"")
),"")</f>
        <v>1283</v>
      </c>
      <c r="AG539" t="str">
        <f>IF(AND(AF539&lt;&gt;"",ISNUMBER(AF539),NOT(ISNA(AF539))),VLOOKUP(AF539,'ESO zone constants'!$A$3:$D$9999,4,FALSE),"")</f>
        <v>The Shambles</v>
      </c>
      <c r="AH539" s="44" t="s">
        <v>1563</v>
      </c>
      <c r="AI539" s="43"/>
      <c r="AJ539" s="43"/>
      <c r="AK539" s="3">
        <f>IF(AND(G539&lt;&gt;"LIBSETS_SETTYPE_BATTLEGROUND",G539&lt;&gt;"LIBSETS_SETTYPE_SPECIAL"),IF(AL539&lt;&gt;"",VLOOKUP(AL539,'ESO zone constants'!$D$3:$H$4953,5,FALSE),""),"")</f>
        <v>1283</v>
      </c>
      <c r="AL539" t="s">
        <v>2698</v>
      </c>
      <c r="AM539" s="44" t="s">
        <v>1564</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4"/>
      <c r="BA539" s="91"/>
      <c r="BB539" s="91"/>
      <c r="BC539" s="21" t="str">
        <f t="shared" si="55"/>
        <v>[615] = {wayshrines={493,493,493,}, dlcId=DLC_DEADLANDS</v>
      </c>
      <c r="BD539" s="21" t="str">
        <f t="shared" si="54"/>
        <v>, zoneIds={1286,1283,1283,1283}, veteran=false</v>
      </c>
      <c r="BE539" s="21" t="str">
        <f t="shared" si="57"/>
        <v>, setType=LIBSETS_SETTYPE_OVERLAND</v>
      </c>
      <c r="BF539" s="21" t="str">
        <f t="shared" si="53"/>
        <v>, dropMechanic={LIBSETS_DROP_MECHANIC_OVERLAND_BOSS_DELVE,LIBSETS_DROP_MECHANIC_OVERLAND_BOSS_DELVE,LIBSETS_DROP_MECHANIC_OVERLAND_BOSS_PUBLIC_DUNGEON,LIBSETS_DROP_MECHANIC_OVERLAND_CHEST}</v>
      </c>
      <c r="BG539" s="21" t="str">
        <f t="shared" si="58"/>
        <v>}, --Kynmarcher's Cruelty / Grausamkeit der Kynandantin   [The Deadlands, The Shambles, The Shambles, The Shambles]</v>
      </c>
    </row>
    <row r="540" spans="1:59" x14ac:dyDescent="0.25">
      <c r="A540" s="5">
        <v>616</v>
      </c>
      <c r="B540" t="s">
        <v>2540</v>
      </c>
      <c r="C540" t="s">
        <v>2531</v>
      </c>
      <c r="D540" s="3">
        <f t="shared" si="56"/>
        <v>616</v>
      </c>
      <c r="E540" s="42"/>
      <c r="G540" s="3" t="s">
        <v>1476</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WayshrineInfo'!$K$3:$N$9999,4,FALSE),"")))</f>
        <v>Cyrodiil</v>
      </c>
      <c r="S540" s="65" t="s">
        <v>2546</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constants'!$B$4:$C$1003,2,FALSE),"")</f>
        <v>Waking Flame</v>
      </c>
      <c r="V540" s="33" t="s">
        <v>1542</v>
      </c>
      <c r="Y540" s="65"/>
      <c r="Z540" s="3" t="str">
        <f>IF(AND(G540&lt;&gt;"LIBSETS_SETTYPE_BATTLEGROUND",G540&lt;&gt;"LIBSETS_SETTYPE_SPECIAL"),
IF(AND(Y540&lt;&gt;"",ISNUMBER(Y540),NOT(ISNA(Y540))),Y540,
   IF(AND(L540&lt;&gt;"",ISNUMBER(L540),L540&gt;0,NOT(ISNA(L540))),VLOOKUP(L540,'ESO dumped WayshrineInfo'!$K$3:$L$9999,2,FALSE),"")
),"")</f>
        <v/>
      </c>
      <c r="AA540" t="str">
        <f>IF(AND(Z540&lt;&gt;"",ISNUMBER(Z540),NOT(ISNA(Z540))),VLOOKUP(Z540,'ESO zone constants'!$A$3:$D$9999,4,FALSE),"")</f>
        <v/>
      </c>
      <c r="AB540" s="98"/>
      <c r="AC540" s="43" t="str">
        <f>IF(AB540&lt;&gt;"",IF(AB540&lt;&gt;"LIBSETS_DROP_MECHANIC_MONSTER_NAME",VLOOKUP(AB540,'LibSets constants'!$I$4:$L$1003,3,FALSE),""),"")</f>
        <v/>
      </c>
      <c r="AD540" s="43" t="str">
        <f>IF(AB540&lt;&gt;"",IF(AB540&lt;&gt;"LIBSETS_DROP_MECHANIC_MONSTER_NAME",VLOOKUP(AB540,'LibSets constants'!$I$4:$L$1003,4,FALSE),""),"")</f>
        <v/>
      </c>
      <c r="AE540" s="40"/>
      <c r="AF540" s="3" t="str">
        <f>IF(AND(G540&lt;&gt;"LIBSETS_SETTYPE_BATTLEGROUND",G540&lt;&gt;"LIBSETS_SETTYPE_SPECIAL"),
IF(AND(AE540&lt;&gt;"",ISNUMBER(AE540),NOT(ISNA(AE540))),AE540,
   IF(AND(M540&lt;&gt;"",ISNUMBER(M540),M540&gt;0,NOT(ISNA(M540))),VLOOKUP(M540,'ESO dumped WayshrineInfo'!$K$3:$L$9999,2,FALSE),"")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2" t="s">
        <v>2672</v>
      </c>
      <c r="BA540" s="85"/>
      <c r="BB540" s="85"/>
      <c r="BC540" s="21" t="str">
        <f t="shared" si="55"/>
        <v>[616] = {wayshrines={-1,-1,-1,}, dlcId=DLC_WAKING_FLAME</v>
      </c>
      <c r="BD540" s="21" t="str">
        <f t="shared" ref="BD540:BD560" si="59">IF(F540&lt;&gt;"Not in the game (anymore)",IF(A540&lt;&gt;"",IF(Q540&lt;&gt;"",CONCATENATE(", zoneIds={",Q540),"")&amp;IF(Z540&lt;&gt;"",CONCATENATE(",",Z540),"")&amp;IF(AF540&lt;&gt;"",CONCATENATE(",",AF540),"")&amp;IF(AK540&lt;&gt;"",CONCATENATE(",",AK540),"")&amp;IF(AP540&lt;&gt;"",CONCATENATE(",",AP540),"")&amp;IF(AU540&lt;&gt;"",CONCATENATE(",",AU540),"")&amp;IF(Q540&lt;&gt;"",CONCATENATE("}",""),"")&amp;IF(OR(I540="true",I540="false",I540&lt;&gt;""), CONCATENATE(", veteran=", I540), ""),""),"")</f>
        <v>, zoneIds={181}, veteran=false</v>
      </c>
      <c r="BE540" s="21" t="str">
        <f t="shared" si="57"/>
        <v>, setType=LIBSETS_SETTYPE_CYRODIIL</v>
      </c>
      <c r="BF540" s="21" t="str">
        <f t="shared" si="53"/>
        <v>, dropMechanic={LIBSETS_DROP_MECHANIC_MAIL_PVP_REWARDS_FOR_THE_WORTHY}</v>
      </c>
      <c r="BG540" s="21" t="str">
        <f t="shared" si="58"/>
        <v>}, --Dark Convergence / Dunkle Konvergenz   [Cyrodiil]</v>
      </c>
    </row>
    <row r="541" spans="1:59" x14ac:dyDescent="0.25">
      <c r="A541" s="5">
        <v>617</v>
      </c>
      <c r="B541" t="s">
        <v>2541</v>
      </c>
      <c r="C541" t="s">
        <v>2532</v>
      </c>
      <c r="D541" s="3">
        <f t="shared" si="56"/>
        <v>617</v>
      </c>
      <c r="G541" s="3" t="s">
        <v>1476</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WayshrineInfo'!$K$3:$N$9999,4,FALSE),"")))</f>
        <v>Cyrodiil</v>
      </c>
      <c r="S541" s="65" t="s">
        <v>2546</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constants'!$B$4:$C$1003,2,FALSE),"")</f>
        <v>Waking Flame</v>
      </c>
      <c r="V541" s="33" t="s">
        <v>1542</v>
      </c>
      <c r="Y541" s="65"/>
      <c r="Z541" s="3" t="str">
        <f>IF(AND(G541&lt;&gt;"LIBSETS_SETTYPE_BATTLEGROUND",G541&lt;&gt;"LIBSETS_SETTYPE_SPECIAL"),
IF(AND(Y541&lt;&gt;"",ISNUMBER(Y541),NOT(ISNA(Y541))),Y541,
   IF(AND(L541&lt;&gt;"",ISNUMBER(L541),L541&gt;0,NOT(ISNA(L541))),VLOOKUP(L541,'ESO dumped WayshrineInfo'!$K$3:$L$9999,2,FALSE),"")
),"")</f>
        <v/>
      </c>
      <c r="AA541" t="str">
        <f>IF(AND(Z541&lt;&gt;"",ISNUMBER(Z541),NOT(ISNA(Z541))),VLOOKUP(Z541,'ESO zone constants'!$A$3:$D$9999,4,FALSE),"")</f>
        <v/>
      </c>
      <c r="AB541" s="98"/>
      <c r="AC541" s="43"/>
      <c r="AD541" s="43"/>
      <c r="AE541" s="43"/>
      <c r="AF541" s="3" t="str">
        <f>IF(AND(G541&lt;&gt;"LIBSETS_SETTYPE_BATTLEGROUND",G541&lt;&gt;"LIBSETS_SETTYPE_SPECIAL"),
IF(AND(AE541&lt;&gt;"",ISNUMBER(AE541),NOT(ISNA(AE541))),AE541,
   IF(AND(M541&lt;&gt;"",ISNUMBER(M541),M541&gt;0,NOT(ISNA(M541))),VLOOKUP(M541,'ESO dumped WayshrineInfo'!$K$3:$L$9999,2,FALSE),"")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2" t="s">
        <v>2672</v>
      </c>
      <c r="BA541" s="85"/>
      <c r="BB541" s="85"/>
      <c r="BC541" s="21" t="str">
        <f t="shared" si="55"/>
        <v>[617] = {wayshrines={-1,-1,-1,}, dlcId=DLC_WAKING_FLAME</v>
      </c>
      <c r="BD541" s="21" t="str">
        <f t="shared" si="59"/>
        <v>, zoneIds={181}, veteran=false</v>
      </c>
      <c r="BE541" s="21" t="str">
        <f t="shared" si="57"/>
        <v>, setType=LIBSETS_SETTYPE_CYRODIIL</v>
      </c>
      <c r="BF541" s="21" t="str">
        <f t="shared" si="53"/>
        <v>, dropMechanic={LIBSETS_DROP_MECHANIC_MAIL_PVP_REWARDS_FOR_THE_WORTHY}</v>
      </c>
      <c r="BG541" s="21" t="str">
        <f t="shared" si="58"/>
        <v>}, --Plaguebreak / Seuchenbruch   [Cyrodiil]</v>
      </c>
    </row>
    <row r="542" spans="1:59" x14ac:dyDescent="0.25">
      <c r="A542" s="5">
        <v>618</v>
      </c>
      <c r="B542" t="s">
        <v>2542</v>
      </c>
      <c r="C542" t="s">
        <v>2671</v>
      </c>
      <c r="D542" s="3">
        <f t="shared" si="56"/>
        <v>618</v>
      </c>
      <c r="G542" s="3" t="s">
        <v>1476</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WayshrineInfo'!$K$3:$N$9999,4,FALSE),"")))</f>
        <v>Cyrodiil</v>
      </c>
      <c r="S542" s="65" t="s">
        <v>2546</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constants'!$B$4:$C$1003,2,FALSE),"")</f>
        <v>Waking Flame</v>
      </c>
      <c r="V542" s="33" t="s">
        <v>1542</v>
      </c>
      <c r="Y542" s="65"/>
      <c r="Z542" s="3" t="str">
        <f>IF(AND(G542&lt;&gt;"LIBSETS_SETTYPE_BATTLEGROUND",G542&lt;&gt;"LIBSETS_SETTYPE_SPECIAL"),
IF(AND(Y542&lt;&gt;"",ISNUMBER(Y542),NOT(ISNA(Y542))),Y542,
   IF(AND(L542&lt;&gt;"",ISNUMBER(L542),L542&gt;0,NOT(ISNA(L542))),VLOOKUP(L542,'ESO dumped WayshrineInfo'!$K$3:$L$9999,2,FALSE),"")
),"")</f>
        <v/>
      </c>
      <c r="AA542" t="str">
        <f>IF(AND(Z542&lt;&gt;"",ISNUMBER(Z542),NOT(ISNA(Z542))),VLOOKUP(Z542,'ESO zone constants'!$A$3:$D$9999,4,FALSE),"")</f>
        <v/>
      </c>
      <c r="AB542" s="98"/>
      <c r="AC542" s="43"/>
      <c r="AD542" s="43"/>
      <c r="AE542" s="43"/>
      <c r="AF542" s="3" t="str">
        <f>IF(AND(G542&lt;&gt;"LIBSETS_SETTYPE_BATTLEGROUND",G542&lt;&gt;"LIBSETS_SETTYPE_SPECIAL"),
IF(AND(AE542&lt;&gt;"",ISNUMBER(AE542),NOT(ISNA(AE542))),AE542,
   IF(AND(M542&lt;&gt;"",ISNUMBER(M542),M542&gt;0,NOT(ISNA(M542))),VLOOKUP(M542,'ESO dumped WayshrineInfo'!$K$3:$L$9999,2,FALSE),"")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2" t="s">
        <v>2672</v>
      </c>
      <c r="BA542" s="85"/>
      <c r="BB542" s="85"/>
      <c r="BC542" s="21" t="str">
        <f t="shared" ref="BC542:BC560" si="60">IF(A542="???","--","")&amp;IF(F542&lt;&gt;"Not in the game (anymore)",IF(A542&lt;&gt;"",CONCATENATE("[",A542,"] = {wayshrines={")&amp;IF(K542&lt;&gt;"",CONCATENATE(K542,","),"")&amp;IF(L542&lt;&gt;"",CONCATENATE(L542,","),"")&amp;IF(M542&lt;&gt;"",CONCATENATE(M542,","),"")&amp;CONCATENATE("}")&amp;IF(VALUE(N542)&gt;0,CONCATENATE(", traitsNeeded=",N542),"")&amp;CONCATENATE(", dlcId=",IF(T542&lt;&gt;"",T542,"DLC_BASE_GAME")),""),"")</f>
        <v>[618] = {wayshrines={-1,-1,-1,}, dlcId=DLC_WAKING_FLAME</v>
      </c>
      <c r="BD542" s="21" t="str">
        <f t="shared" si="59"/>
        <v>, zoneIds={181}, veteran=false</v>
      </c>
      <c r="BE542" s="21" t="str">
        <f t="shared" si="57"/>
        <v>, setType=LIBSETS_SETTYPE_CYRODIIL</v>
      </c>
      <c r="BF542" s="21" t="str">
        <f t="shared" si="53"/>
        <v>, dropMechanic={LIBSETS_DROP_MECHANIC_MAIL_PVP_REWARDS_FOR_THE_WORTHY}</v>
      </c>
      <c r="BG542" s="21" t="str">
        <f t="shared" si="58"/>
        <v>}, --Hrothgar\'s Chill / Hrothgars Kühle   [Cyrodiil]</v>
      </c>
    </row>
    <row r="543" spans="1:59" x14ac:dyDescent="0.25">
      <c r="A543" s="76">
        <v>619</v>
      </c>
      <c r="B543" t="s">
        <v>2774</v>
      </c>
      <c r="C543" t="s">
        <v>2773</v>
      </c>
      <c r="D543" s="3">
        <f t="shared" si="56"/>
        <v>619</v>
      </c>
      <c r="G543" s="8" t="s">
        <v>1478</v>
      </c>
      <c r="I543" t="s">
        <v>91</v>
      </c>
      <c r="J543" t="s">
        <v>91</v>
      </c>
      <c r="K543">
        <v>497</v>
      </c>
      <c r="L543">
        <v>497</v>
      </c>
      <c r="M543">
        <v>497</v>
      </c>
      <c r="O543" s="65" t="s">
        <v>2734</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WayshrineInfo'!$K$3:$N$9999,4,FALSE),"")))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constants'!$B$4:$C$1003,2,FALSE),"")</f>
        <v>Ascending Tide</v>
      </c>
      <c r="V543" s="98" t="s">
        <v>3369</v>
      </c>
      <c r="Y543" s="65"/>
      <c r="Z543" s="3">
        <f>IF(AND(G543&lt;&gt;"LIBSETS_SETTYPE_BATTLEGROUND",G543&lt;&gt;"LIBSETS_SETTYPE_SPECIAL"),
IF(AND(Y543&lt;&gt;"",ISNUMBER(Y543),NOT(ISNA(Y543))),Y543,
   IF(AND(L543&lt;&gt;"",ISNUMBER(L543),L543&gt;0,NOT(ISNA(L543))),VLOOKUP(L543,'ESO dumped WayshrineInfo'!$K$3:$L$9999,2,FALSE),"")
),"")</f>
        <v>1011</v>
      </c>
      <c r="AA543" t="str">
        <f>IF(AND(Z543&lt;&gt;"",ISNUMBER(Z543),NOT(ISNA(Z543))),VLOOKUP(Z543,'ESO zone constants'!$A$3:$D$9999,4,FALSE),"")</f>
        <v>Summerset</v>
      </c>
      <c r="AB543" s="98" t="s">
        <v>3369</v>
      </c>
      <c r="AF543" s="3">
        <f>IF(AND(G543&lt;&gt;"LIBSETS_SETTYPE_BATTLEGROUND",G543&lt;&gt;"LIBSETS_SETTYPE_SPECIAL"),
IF(AND(AE543&lt;&gt;"",ISNUMBER(AE543),NOT(ISNA(AE543))),AE543,
   IF(AND(M543&lt;&gt;"",ISNUMBER(M543),M543&gt;0,NOT(ISNA(M543))),VLOOKUP(M543,'ESO dumped WayshrineInfo'!$K$3:$L$9999,2,FALSE),"")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4"/>
      <c r="BA543" s="91"/>
      <c r="BB543" s="91"/>
      <c r="BC543" s="21" t="str">
        <f t="shared" si="60"/>
        <v>[619] = {wayshrines={497,497,497,}, dlcId=DLC_ASCENDING_TIDE</v>
      </c>
      <c r="BD543" s="21" t="str">
        <f t="shared" si="59"/>
        <v>, zoneIds={1301,1011,1011}, veteran=false</v>
      </c>
      <c r="BE543" s="21" t="str">
        <f t="shared" si="57"/>
        <v>, setType=LIBSETS_SETTYPE_DUNGEON</v>
      </c>
      <c r="BF543" s="21" t="str">
        <f t="shared" si="53"/>
        <v>, dropMechanic={LIBSETS_DROP_MECHANIC_GROUP_DUNGEON_BOSS,LIBSETS_DROP_MECHANIC_GROUP_DUNGEON_BOSS}</v>
      </c>
      <c r="BG543" s="21" t="str">
        <f t="shared" si="58"/>
        <v>}, --Maligalig\'s Maelstrom / Maligaligs Mahlstrom   [Coral Aerie, Summerset, Summerset]</v>
      </c>
    </row>
    <row r="544" spans="1:59" x14ac:dyDescent="0.25">
      <c r="A544" s="76">
        <v>620</v>
      </c>
      <c r="B544" t="s">
        <v>2772</v>
      </c>
      <c r="C544" t="s">
        <v>2761</v>
      </c>
      <c r="D544" s="3">
        <f t="shared" si="56"/>
        <v>620</v>
      </c>
      <c r="G544" s="8" t="s">
        <v>1478</v>
      </c>
      <c r="I544" t="s">
        <v>91</v>
      </c>
      <c r="J544" t="s">
        <v>91</v>
      </c>
      <c r="K544">
        <v>497</v>
      </c>
      <c r="L544">
        <v>497</v>
      </c>
      <c r="M544">
        <v>497</v>
      </c>
      <c r="O544" s="65" t="s">
        <v>2734</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WayshrineInfo'!$K$3:$N$9999,4,FALSE),"")))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constants'!$B$4:$C$1003,2,FALSE),"")</f>
        <v>Ascending Tide</v>
      </c>
      <c r="V544" s="98" t="s">
        <v>3369</v>
      </c>
      <c r="Y544" s="65"/>
      <c r="Z544" s="3">
        <f>IF(AND(G544&lt;&gt;"LIBSETS_SETTYPE_BATTLEGROUND",G544&lt;&gt;"LIBSETS_SETTYPE_SPECIAL"),
IF(AND(Y544&lt;&gt;"",ISNUMBER(Y544),NOT(ISNA(Y544))),Y544,
   IF(AND(L544&lt;&gt;"",ISNUMBER(L544),L544&gt;0,NOT(ISNA(L544))),VLOOKUP(L544,'ESO dumped WayshrineInfo'!$K$3:$L$9999,2,FALSE),"")
),"")</f>
        <v>1011</v>
      </c>
      <c r="AA544" t="str">
        <f>IF(AND(Z544&lt;&gt;"",ISNUMBER(Z544),NOT(ISNA(Z544))),VLOOKUP(Z544,'ESO zone constants'!$A$3:$D$9999,4,FALSE),"")</f>
        <v>Summerset</v>
      </c>
      <c r="AB544" s="98" t="s">
        <v>3369</v>
      </c>
      <c r="AF544" s="3">
        <f>IF(AND(G544&lt;&gt;"LIBSETS_SETTYPE_BATTLEGROUND",G544&lt;&gt;"LIBSETS_SETTYPE_SPECIAL"),
IF(AND(AE544&lt;&gt;"",ISNUMBER(AE544),NOT(ISNA(AE544))),AE544,
   IF(AND(M544&lt;&gt;"",ISNUMBER(M544),M544&gt;0,NOT(ISNA(M544))),VLOOKUP(M544,'ESO dumped WayshrineInfo'!$K$3:$L$9999,2,FALSE),"")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4"/>
      <c r="BA544" s="91"/>
      <c r="BB544" s="91"/>
      <c r="BC544" s="21" t="str">
        <f t="shared" si="60"/>
        <v>[620] = {wayshrines={497,497,497,}, dlcId=DLC_ASCENDING_TIDE</v>
      </c>
      <c r="BD544" s="21" t="str">
        <f t="shared" si="59"/>
        <v>, zoneIds={1301,1011,1011}, veteran=false</v>
      </c>
      <c r="BE544" s="21" t="str">
        <f t="shared" si="57"/>
        <v>, setType=LIBSETS_SETTYPE_DUNGEON</v>
      </c>
      <c r="BF544" s="21" t="str">
        <f t="shared" si="53"/>
        <v>, dropMechanic={LIBSETS_DROP_MECHANIC_GROUP_DUNGEON_BOSS,LIBSETS_DROP_MECHANIC_GROUP_DUNGEON_BOSS}</v>
      </c>
      <c r="BG544" s="21" t="str">
        <f t="shared" si="58"/>
        <v>}, --Gryphon\'s Reprisal / Vergeltung des Greifen   [Coral Aerie, Summerset, Summerset]</v>
      </c>
    </row>
    <row r="545" spans="1:59" x14ac:dyDescent="0.25">
      <c r="A545" s="76">
        <v>621</v>
      </c>
      <c r="B545" t="s">
        <v>2771</v>
      </c>
      <c r="C545" t="s">
        <v>2736</v>
      </c>
      <c r="D545" s="3">
        <f t="shared" si="56"/>
        <v>621</v>
      </c>
      <c r="G545" s="8" t="s">
        <v>1478</v>
      </c>
      <c r="I545" t="s">
        <v>91</v>
      </c>
      <c r="J545" t="s">
        <v>91</v>
      </c>
      <c r="K545">
        <v>497</v>
      </c>
      <c r="L545">
        <v>497</v>
      </c>
      <c r="M545">
        <v>497</v>
      </c>
      <c r="O545" s="65" t="s">
        <v>2734</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WayshrineInfo'!$K$3:$N$9999,4,FALSE),"")))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constants'!$B$4:$C$1003,2,FALSE),"")</f>
        <v>Ascending Tide</v>
      </c>
      <c r="V545" s="98" t="s">
        <v>3369</v>
      </c>
      <c r="Y545" s="65"/>
      <c r="Z545" s="3">
        <f>IF(AND(G545&lt;&gt;"LIBSETS_SETTYPE_BATTLEGROUND",G545&lt;&gt;"LIBSETS_SETTYPE_SPECIAL"),
IF(AND(Y545&lt;&gt;"",ISNUMBER(Y545),NOT(ISNA(Y545))),Y545,
   IF(AND(L545&lt;&gt;"",ISNUMBER(L545),L545&gt;0,NOT(ISNA(L545))),VLOOKUP(L545,'ESO dumped WayshrineInfo'!$K$3:$L$9999,2,FALSE),"")
),"")</f>
        <v>1011</v>
      </c>
      <c r="AA545" t="str">
        <f>IF(AND(Z545&lt;&gt;"",ISNUMBER(Z545),NOT(ISNA(Z545))),VLOOKUP(Z545,'ESO zone constants'!$A$3:$D$9999,4,FALSE),"")</f>
        <v>Summerset</v>
      </c>
      <c r="AB545" s="98" t="s">
        <v>3369</v>
      </c>
      <c r="AF545" s="3">
        <f>IF(AND(G545&lt;&gt;"LIBSETS_SETTYPE_BATTLEGROUND",G545&lt;&gt;"LIBSETS_SETTYPE_SPECIAL"),
IF(AND(AE545&lt;&gt;"",ISNUMBER(AE545),NOT(ISNA(AE545))),AE545,
   IF(AND(M545&lt;&gt;"",ISNUMBER(M545),M545&gt;0,NOT(ISNA(M545))),VLOOKUP(M545,'ESO dumped WayshrineInfo'!$K$3:$L$9999,2,FALSE),"")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4"/>
      <c r="BA545" s="91"/>
      <c r="BB545" s="91"/>
      <c r="BC545" s="21" t="str">
        <f t="shared" si="60"/>
        <v>[621] = {wayshrines={497,497,497,}, dlcId=DLC_ASCENDING_TIDE</v>
      </c>
      <c r="BD545" s="21" t="str">
        <f t="shared" si="59"/>
        <v>, zoneIds={1301,1011,1011}, veteran=false</v>
      </c>
      <c r="BE545" s="21" t="str">
        <f t="shared" si="57"/>
        <v>, setType=LIBSETS_SETTYPE_DUNGEON</v>
      </c>
      <c r="BF545" s="21" t="str">
        <f t="shared" si="53"/>
        <v>, dropMechanic={LIBSETS_DROP_MECHANIC_GROUP_DUNGEON_BOSS,LIBSETS_DROP_MECHANIC_GROUP_DUNGEON_BOSS}</v>
      </c>
      <c r="BG545" s="21" t="str">
        <f t="shared" si="58"/>
        <v>}, --Glacial Guardian / Gletscherwächter   [Coral Aerie, Summerset, Summerset]</v>
      </c>
    </row>
    <row r="546" spans="1:59" x14ac:dyDescent="0.25">
      <c r="A546" s="76">
        <v>622</v>
      </c>
      <c r="B546" t="s">
        <v>2770</v>
      </c>
      <c r="C546" t="s">
        <v>2738</v>
      </c>
      <c r="D546" s="3">
        <f t="shared" si="56"/>
        <v>622</v>
      </c>
      <c r="G546" s="8" t="s">
        <v>1478</v>
      </c>
      <c r="I546" t="s">
        <v>91</v>
      </c>
      <c r="J546" t="s">
        <v>91</v>
      </c>
      <c r="K546">
        <v>498</v>
      </c>
      <c r="L546">
        <v>498</v>
      </c>
      <c r="M546">
        <v>498</v>
      </c>
      <c r="O546" s="65" t="s">
        <v>2746</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WayshrineInfo'!$K$3:$N$9999,4,FALSE),"")))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constants'!$B$4:$C$1003,2,FALSE),"")</f>
        <v>Ascending Tide</v>
      </c>
      <c r="V546" s="98" t="s">
        <v>3369</v>
      </c>
      <c r="Y546" s="65"/>
      <c r="Z546" s="3">
        <f>IF(AND(G546&lt;&gt;"LIBSETS_SETTYPE_BATTLEGROUND",G546&lt;&gt;"LIBSETS_SETTYPE_SPECIAL"),
IF(AND(Y546&lt;&gt;"",ISNUMBER(Y546),NOT(ISNA(Y546))),Y546,
   IF(AND(L546&lt;&gt;"",ISNUMBER(L546),L546&gt;0,NOT(ISNA(L546))),VLOOKUP(L546,'ESO dumped WayshrineInfo'!$K$3:$L$9999,2,FALSE),"")
),"")</f>
        <v>20</v>
      </c>
      <c r="AA546" t="str">
        <f>IF(AND(Z546&lt;&gt;"",ISNUMBER(Z546),NOT(ISNA(Z546))),VLOOKUP(Z546,'ESO zone constants'!$A$3:$D$9999,4,FALSE),"")</f>
        <v>Rivenspire</v>
      </c>
      <c r="AB546" s="98" t="s">
        <v>3369</v>
      </c>
      <c r="AF546" s="3">
        <f>IF(AND(G546&lt;&gt;"LIBSETS_SETTYPE_BATTLEGROUND",G546&lt;&gt;"LIBSETS_SETTYPE_SPECIAL"),
IF(AND(AE546&lt;&gt;"",ISNUMBER(AE546),NOT(ISNA(AE546))),AE546,
   IF(AND(M546&lt;&gt;"",ISNUMBER(M546),M546&gt;0,NOT(ISNA(M546))),VLOOKUP(M546,'ESO dumped WayshrineInfo'!$K$3:$L$9999,2,FALSE),"")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4"/>
      <c r="BA546" s="91"/>
      <c r="BB546" s="91"/>
      <c r="BC546" s="21" t="str">
        <f t="shared" si="60"/>
        <v>[622] = {wayshrines={498,498,498,}, dlcId=DLC_ASCENDING_TIDE</v>
      </c>
      <c r="BD546" s="21" t="str">
        <f t="shared" si="59"/>
        <v>, zoneIds={1302,20,20}, veteran=false</v>
      </c>
      <c r="BE546" s="21" t="str">
        <f t="shared" si="57"/>
        <v>, setType=LIBSETS_SETTYPE_DUNGEON</v>
      </c>
      <c r="BF546" s="21" t="str">
        <f t="shared" si="53"/>
        <v>, dropMechanic={LIBSETS_DROP_MECHANIC_GROUP_DUNGEON_BOSS,LIBSETS_DROP_MECHANIC_GROUP_DUNGEON_BOSS}</v>
      </c>
      <c r="BG546" s="21" t="str">
        <f t="shared" si="58"/>
        <v>}, --Turning Tide / Gezeitenwechsel   [Shipwright's Regret, Rivenspire, Rivenspire]</v>
      </c>
    </row>
    <row r="547" spans="1:59" x14ac:dyDescent="0.25">
      <c r="A547" s="76">
        <v>623</v>
      </c>
      <c r="B547" t="s">
        <v>2769</v>
      </c>
      <c r="C547" t="s">
        <v>2762</v>
      </c>
      <c r="D547" s="3">
        <f t="shared" si="56"/>
        <v>623</v>
      </c>
      <c r="G547" s="8" t="s">
        <v>1478</v>
      </c>
      <c r="I547" t="s">
        <v>91</v>
      </c>
      <c r="J547" t="s">
        <v>91</v>
      </c>
      <c r="K547">
        <v>498</v>
      </c>
      <c r="L547">
        <v>498</v>
      </c>
      <c r="M547">
        <v>498</v>
      </c>
      <c r="O547" s="65" t="s">
        <v>2746</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WayshrineInfo'!$K$3:$N$9999,4,FALSE),"")))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constants'!$B$4:$C$1003,2,FALSE),"")</f>
        <v>Ascending Tide</v>
      </c>
      <c r="V547" s="98" t="s">
        <v>3369</v>
      </c>
      <c r="Y547" s="65"/>
      <c r="Z547" s="3">
        <f>IF(AND(G547&lt;&gt;"LIBSETS_SETTYPE_BATTLEGROUND",G547&lt;&gt;"LIBSETS_SETTYPE_SPECIAL"),
IF(AND(Y547&lt;&gt;"",ISNUMBER(Y547),NOT(ISNA(Y547))),Y547,
   IF(AND(L547&lt;&gt;"",ISNUMBER(L547),L547&gt;0,NOT(ISNA(L547))),VLOOKUP(L547,'ESO dumped WayshrineInfo'!$K$3:$L$9999,2,FALSE),"")
),"")</f>
        <v>20</v>
      </c>
      <c r="AA547" t="str">
        <f>IF(AND(Z547&lt;&gt;"",ISNUMBER(Z547),NOT(ISNA(Z547))),VLOOKUP(Z547,'ESO zone constants'!$A$3:$D$9999,4,FALSE),"")</f>
        <v>Rivenspire</v>
      </c>
      <c r="AB547" s="98" t="s">
        <v>3369</v>
      </c>
      <c r="AF547" s="3">
        <f>IF(AND(G547&lt;&gt;"LIBSETS_SETTYPE_BATTLEGROUND",G547&lt;&gt;"LIBSETS_SETTYPE_SPECIAL"),
IF(AND(AE547&lt;&gt;"",ISNUMBER(AE547),NOT(ISNA(AE547))),AE547,
   IF(AND(M547&lt;&gt;"",ISNUMBER(M547),M547&gt;0,NOT(ISNA(M547))),VLOOKUP(M547,'ESO dumped WayshrineInfo'!$K$3:$L$9999,2,FALSE),"")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4"/>
      <c r="BA547" s="91"/>
      <c r="BB547" s="91"/>
      <c r="BC547" s="21" t="str">
        <f t="shared" si="60"/>
        <v>[623] = {wayshrines={498,498,498,}, dlcId=DLC_ASCENDING_TIDE</v>
      </c>
      <c r="BD547" s="21" t="str">
        <f t="shared" si="59"/>
        <v>, zoneIds={1302,20,20}, veteran=false</v>
      </c>
      <c r="BE547" s="21" t="str">
        <f t="shared" si="57"/>
        <v>, setType=LIBSETS_SETTYPE_DUNGEON</v>
      </c>
      <c r="BF547" s="21" t="str">
        <f t="shared" si="53"/>
        <v>, dropMechanic={LIBSETS_DROP_MECHANIC_GROUP_DUNGEON_BOSS,LIBSETS_DROP_MECHANIC_GROUP_DUNGEON_BOSS}</v>
      </c>
      <c r="BG547" s="21" t="str">
        <f t="shared" si="58"/>
        <v>}, --Storm-Cursed\’s Revenge / Rache des Sturmverfluchten   [Shipwright's Regret, Rivenspire, Rivenspire]</v>
      </c>
    </row>
    <row r="548" spans="1:59" x14ac:dyDescent="0.25">
      <c r="A548" s="76">
        <v>624</v>
      </c>
      <c r="B548" t="s">
        <v>2767</v>
      </c>
      <c r="C548" t="s">
        <v>2768</v>
      </c>
      <c r="D548" s="3">
        <f t="shared" si="56"/>
        <v>624</v>
      </c>
      <c r="G548" s="8" t="s">
        <v>1478</v>
      </c>
      <c r="I548" t="s">
        <v>91</v>
      </c>
      <c r="J548" t="s">
        <v>91</v>
      </c>
      <c r="K548">
        <v>498</v>
      </c>
      <c r="L548">
        <v>498</v>
      </c>
      <c r="M548">
        <v>498</v>
      </c>
      <c r="O548" s="65" t="s">
        <v>2746</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WayshrineInfo'!$K$3:$N$9999,4,FALSE),"")))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constants'!$B$4:$C$1003,2,FALSE),"")</f>
        <v>Ascending Tide</v>
      </c>
      <c r="V548" s="98" t="s">
        <v>3369</v>
      </c>
      <c r="Y548" s="65"/>
      <c r="Z548" s="3">
        <f>IF(AND(G548&lt;&gt;"LIBSETS_SETTYPE_BATTLEGROUND",G548&lt;&gt;"LIBSETS_SETTYPE_SPECIAL"),
IF(AND(Y548&lt;&gt;"",ISNUMBER(Y548),NOT(ISNA(Y548))),Y548,
   IF(AND(L548&lt;&gt;"",ISNUMBER(L548),L548&gt;0,NOT(ISNA(L548))),VLOOKUP(L548,'ESO dumped WayshrineInfo'!$K$3:$L$9999,2,FALSE),"")
),"")</f>
        <v>20</v>
      </c>
      <c r="AA548" t="str">
        <f>IF(AND(Z548&lt;&gt;"",ISNUMBER(Z548),NOT(ISNA(Z548))),VLOOKUP(Z548,'ESO zone constants'!$A$3:$D$9999,4,FALSE),"")</f>
        <v>Rivenspire</v>
      </c>
      <c r="AB548" s="98" t="s">
        <v>3369</v>
      </c>
      <c r="AC548" s="43"/>
      <c r="AD548" s="43"/>
      <c r="AE548" s="40"/>
      <c r="AF548" s="3">
        <f>IF(AND(G548&lt;&gt;"LIBSETS_SETTYPE_BATTLEGROUND",G548&lt;&gt;"LIBSETS_SETTYPE_SPECIAL"),
IF(AND(AE548&lt;&gt;"",ISNUMBER(AE548),NOT(ISNA(AE548))),AE548,
   IF(AND(M548&lt;&gt;"",ISNUMBER(M548),M548&gt;0,NOT(ISNA(M548))),VLOOKUP(M548,'ESO dumped WayshrineInfo'!$K$3:$L$9999,2,FALSE),"")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4"/>
      <c r="BA548" s="91"/>
      <c r="BB548" s="91"/>
      <c r="BC548" s="21" t="str">
        <f t="shared" si="60"/>
        <v>[624] = {wayshrines={498,498,498,}, dlcId=DLC_ASCENDING_TIDE</v>
      </c>
      <c r="BD548" s="21" t="str">
        <f t="shared" si="59"/>
        <v>, zoneIds={1302,20,20}, veteran=false</v>
      </c>
      <c r="BE548" s="21" t="str">
        <f t="shared" si="57"/>
        <v>, setType=LIBSETS_SETTYPE_DUNGEON</v>
      </c>
      <c r="BF548" s="21" t="str">
        <f t="shared" si="53"/>
        <v>, dropMechanic={LIBSETS_DROP_MECHANIC_GROUP_DUNGEON_BOSS,LIBSETS_DROP_MECHANIC_GROUP_DUNGEON_BOSS}</v>
      </c>
      <c r="BG548" s="21" t="str">
        <f t="shared" si="58"/>
        <v>}, --Spriggan\’s Vigor / Elan des Zweiglings   [Shipwright's Regret, Rivenspire, Rivenspire]</v>
      </c>
    </row>
    <row r="549" spans="1:59" x14ac:dyDescent="0.25">
      <c r="A549" s="5">
        <v>625</v>
      </c>
      <c r="B549" t="s">
        <v>2682</v>
      </c>
      <c r="C549" t="s">
        <v>2724</v>
      </c>
      <c r="D549" s="3">
        <f t="shared" si="56"/>
        <v>625</v>
      </c>
      <c r="G549" s="3" t="s">
        <v>1688</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WayshrineInfo'!$K$3:$N$9999,4,FALSE),"")))</f>
        <v>Coldharbour</v>
      </c>
      <c r="S549" s="65" t="s">
        <v>2675</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constants'!$B$4:$C$1003,2,FALSE),"")</f>
        <v>The Deadlands</v>
      </c>
      <c r="V549" s="33" t="s">
        <v>1564</v>
      </c>
      <c r="Y549" s="65"/>
      <c r="Z549" s="3">
        <f>IF(AND(G549&lt;&gt;"LIBSETS_SETTYPE_BATTLEGROUND",G549&lt;&gt;"LIBSETS_SETTYPE_SPECIAL"),
IF(AND(Y549&lt;&gt;"",ISNUMBER(Y549),NOT(ISNA(Y549))),Y549,
   IF(AND(L549&lt;&gt;"",ISNUMBER(L549),L549&gt;0,NOT(ISNA(L549))),VLOOKUP(L549,'ESO dumped WayshrineInfo'!$K$3:$L$9999,2,FALSE),"")
),"")</f>
        <v>1286</v>
      </c>
      <c r="AA549" t="str">
        <f>IF(AND(Z549&lt;&gt;"",ISNUMBER(Z549),NOT(ISNA(Z549))),VLOOKUP(Z549,'ESO zone constants'!$A$3:$D$9999,4,FALSE),"")</f>
        <v>The Deadlands</v>
      </c>
      <c r="AB549" s="98" t="s">
        <v>3352</v>
      </c>
      <c r="AC549" s="43" t="s">
        <v>3308</v>
      </c>
      <c r="AD549" s="43" t="s">
        <v>3309</v>
      </c>
      <c r="AE549" s="43"/>
      <c r="AF549" s="3">
        <f>IF(AND(G549&lt;&gt;"LIBSETS_SETTYPE_BATTLEGROUND",G549&lt;&gt;"LIBSETS_SETTYPE_SPECIAL"),
IF(AND(AE549&lt;&gt;"",ISNUMBER(AE549),NOT(ISNA(AE549))),AE549,
   IF(AND(M549&lt;&gt;"",ISNUMBER(M549),M549&gt;0,NOT(ISNA(M549))),VLOOKUP(M549,'ESO dumped WayshrineInfo'!$K$3:$L$9999,2,FALSE),"")
),"")</f>
        <v>1283</v>
      </c>
      <c r="AG549" t="str">
        <f>IF(AND(AF549&lt;&gt;"",ISNUMBER(AF549),NOT(ISNA(AF549))),VLOOKUP(AF549,'ESO zone constants'!$A$3:$D$9999,4,FALSE),"")</f>
        <v>The Shambles</v>
      </c>
      <c r="AH549" s="44" t="s">
        <v>1562</v>
      </c>
      <c r="AI549" s="43" t="s">
        <v>3311</v>
      </c>
      <c r="AJ549" s="43" t="s">
        <v>3377</v>
      </c>
      <c r="AK549" s="3">
        <f>IF(AND(G549&lt;&gt;"LIBSETS_SETTYPE_BATTLEGROUND",G549&lt;&gt;"LIBSETS_SETTYPE_SPECIAL"),IF(AL549&lt;&gt;"",VLOOKUP(AL549,'ESO zone constants'!$D$3:$H$4953,5,FALSE),""),"")</f>
        <v>380</v>
      </c>
      <c r="AL549" t="s">
        <v>96</v>
      </c>
      <c r="AM549" s="3" t="s">
        <v>3352</v>
      </c>
      <c r="AN549" s="43" t="s">
        <v>3310</v>
      </c>
      <c r="AO549" s="43" t="s">
        <v>3287</v>
      </c>
      <c r="AP549" s="3">
        <f>IF(AND(G549&lt;&gt;"LIBSETS_SETTYPE_BATTLEGROUND",G549&lt;&gt;"LIBSETS_SETTYPE_SPECIAL"),IF(AQ549&lt;&gt;"",VLOOKUP(AQ549,'ESO zone constants'!$D$3:$H$4953,5,FALSE),""),"")</f>
        <v>935</v>
      </c>
      <c r="AQ549" t="s">
        <v>97</v>
      </c>
      <c r="AR549" s="44" t="s">
        <v>3352</v>
      </c>
      <c r="AS549" s="43" t="s">
        <v>3310</v>
      </c>
      <c r="AT549" s="43" t="s">
        <v>3287</v>
      </c>
      <c r="AU549" s="3">
        <f>IF(AND(G549&lt;&gt;"LIBSETS_SETTYPE_BATTLEGROUND",G549&lt;&gt;"LIBSETS_SETTYPE_SPECIAL"),IF(AV549&lt;&gt;"",VLOOKUP(AV549,'ESO zone constants'!$D$3:$H$4953,5,FALSE),""),"")</f>
        <v>1282</v>
      </c>
      <c r="AV549" t="s">
        <v>2697</v>
      </c>
      <c r="AW549" s="44" t="s">
        <v>3292</v>
      </c>
      <c r="AX549" s="43"/>
      <c r="AY549" s="43"/>
      <c r="AZ549" s="94"/>
      <c r="BA549" s="37" t="s">
        <v>3255</v>
      </c>
      <c r="BB549" s="37" t="s">
        <v>3255</v>
      </c>
      <c r="BC549" s="21" t="str">
        <f t="shared" si="60"/>
        <v>[625] = {wayshrines={130,491,493,}, dlcId=DLC_DEADLANDS</v>
      </c>
      <c r="BD549" s="21" t="str">
        <f t="shared" si="59"/>
        <v>, zoneIds={347,1286,1283,380,935,1282}, veteran=false</v>
      </c>
      <c r="BE549" s="21" t="str">
        <f t="shared" si="57"/>
        <v>, setType=LIBSETS_SETTYPE_MYTHIC</v>
      </c>
      <c r="BF549" s="21" t="str">
        <f t="shared" si="53"/>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8"/>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2683</v>
      </c>
      <c r="C550" t="s">
        <v>2723</v>
      </c>
      <c r="D550" s="3">
        <f t="shared" si="56"/>
        <v>626</v>
      </c>
      <c r="E550" s="42"/>
      <c r="G550" s="3" t="s">
        <v>1688</v>
      </c>
      <c r="I550" t="s">
        <v>91</v>
      </c>
      <c r="J550" t="s">
        <v>91</v>
      </c>
      <c r="K550" s="37">
        <v>479</v>
      </c>
      <c r="L550" s="37">
        <v>253</v>
      </c>
      <c r="M550" s="37">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WayshrineInfo'!$K$3:$N$9999,4,FALSE),"")))</f>
        <v>The Deadlands</v>
      </c>
      <c r="S550" s="65" t="s">
        <v>2675</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constants'!$B$4:$C$1003,2,FALSE),"")</f>
        <v>The Deadlands</v>
      </c>
      <c r="V550" s="33" t="s">
        <v>3292</v>
      </c>
      <c r="Y550" s="65"/>
      <c r="Z550" s="3">
        <f>IF(AND(G550&lt;&gt;"LIBSETS_SETTYPE_BATTLEGROUND",G550&lt;&gt;"LIBSETS_SETTYPE_SPECIAL"),
IF(AND(Y550&lt;&gt;"",ISNUMBER(Y550),NOT(ISNA(Y550))),Y550,
   IF(AND(L550&lt;&gt;"",ISNUMBER(L550),L550&gt;0,NOT(ISNA(L550))),VLOOKUP(L550,'ESO dumped WayshrineInfo'!$K$3:$L$9999,2,FALSE),"")
),"")</f>
        <v>823</v>
      </c>
      <c r="AA550" t="str">
        <f>IF(AND(Z550&lt;&gt;"",ISNUMBER(Z550),NOT(ISNA(Z550))),VLOOKUP(Z550,'ESO zone constants'!$A$3:$D$9999,4,FALSE),"")</f>
        <v>Gold Coast</v>
      </c>
      <c r="AB550" s="98" t="s">
        <v>1562</v>
      </c>
      <c r="AC550" s="43" t="s">
        <v>3286</v>
      </c>
      <c r="AD550" s="43" t="s">
        <v>3286</v>
      </c>
      <c r="AE550" s="40"/>
      <c r="AF550" s="3" t="str">
        <f>IF(AND(G550&lt;&gt;"LIBSETS_SETTYPE_BATTLEGROUND",G550&lt;&gt;"LIBSETS_SETTYPE_SPECIAL"),
IF(AND(AE550&lt;&gt;"",ISNUMBER(AE550),NOT(ISNA(AE550))),AE550,
   IF(AND(M550&lt;&gt;"",ISNUMBER(M550),M550&gt;0,NOT(ISNA(M550))),VLOOKUP(M550,'ESO dumped WayshrineInfo'!$K$3:$L$9999,2,FALSE),"")
),"")</f>
        <v/>
      </c>
      <c r="AG550" t="str">
        <f>IF(AND(AF550&lt;&gt;"",ISNUMBER(AF550),NOT(ISNA(AF550))),VLOOKUP(AF550,'ESO zone constants'!$A$3:$D$9999,4,FALSE),"")</f>
        <v/>
      </c>
      <c r="AH550" s="44" t="s">
        <v>1564</v>
      </c>
      <c r="AI550" s="43"/>
      <c r="AJ550" s="43"/>
      <c r="AK550" s="3">
        <f>IF(AND(G550&lt;&gt;"LIBSETS_SETTYPE_BATTLEGROUND",G550&lt;&gt;"LIBSETS_SETTYPE_SPECIAL"),IF(AL550&lt;&gt;"",VLOOKUP(AL550,'ESO zone constants'!$D$3:$H$4953,5,FALSE),""),"")</f>
        <v>1228</v>
      </c>
      <c r="AL550" t="s">
        <v>2407</v>
      </c>
      <c r="AM550" s="3" t="s">
        <v>3352</v>
      </c>
      <c r="AN550" s="43" t="s">
        <v>3310</v>
      </c>
      <c r="AO550" s="43" t="s">
        <v>3287</v>
      </c>
      <c r="AP550" s="3">
        <f>IF(AND(G550&lt;&gt;"LIBSETS_SETTYPE_BATTLEGROUND",G550&lt;&gt;"LIBSETS_SETTYPE_SPECIAL"),IF(AQ550&lt;&gt;"",VLOOKUP(AQ550,'ESO zone constants'!$D$3:$H$4953,5,FALSE),""),"")</f>
        <v>974</v>
      </c>
      <c r="AQ550" t="s">
        <v>44</v>
      </c>
      <c r="AR550" s="44" t="s">
        <v>3289</v>
      </c>
      <c r="AS550" s="43"/>
      <c r="AT550" s="43"/>
      <c r="AU550" s="3" t="str">
        <f>IF(AND(G550&lt;&gt;"LIBSETS_SETTYPE_BATTLEGROUND",G550&lt;&gt;"LIBSETS_SETTYPE_SPECIAL"),IF(AV550&lt;&gt;"",VLOOKUP(AV550,'ESO zone constants'!$D$3:$H$4953,5,FALSE),""),"")</f>
        <v/>
      </c>
      <c r="AV550" s="40"/>
      <c r="AW550" s="44"/>
      <c r="AX550" s="43"/>
      <c r="AY550" s="43"/>
      <c r="AZ550" s="94"/>
      <c r="BA550" s="37" t="s">
        <v>3249</v>
      </c>
      <c r="BB550" s="37" t="s">
        <v>3249</v>
      </c>
      <c r="BC550" s="21" t="str">
        <f t="shared" si="60"/>
        <v>[626] = {wayshrines={479,253,-1,}, dlcId=DLC_DEADLANDS</v>
      </c>
      <c r="BD550" s="21" t="str">
        <f t="shared" si="59"/>
        <v>, zoneIds={1286,823,1228,974}, veteran=false</v>
      </c>
      <c r="BE550" s="21" t="str">
        <f t="shared" si="57"/>
        <v>, setType=LIBSETS_SETTYPE_MYTHIC</v>
      </c>
      <c r="BF550" s="21" t="str">
        <f t="shared" si="53"/>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8"/>
        <v>, addTooltip={['en']='https://en.uesp.net/wiki/Online:Belharza%27s_Band',},}, --Belharza's Band / Belharzas Band   [The Deadlands, Gold Coast, Black Drake Villa, Falkreath Hold]</v>
      </c>
    </row>
    <row r="551" spans="1:59" x14ac:dyDescent="0.25">
      <c r="A551" s="5">
        <v>627</v>
      </c>
      <c r="B551" t="s">
        <v>2729</v>
      </c>
      <c r="C551" t="s">
        <v>2725</v>
      </c>
      <c r="D551" s="3">
        <f t="shared" si="56"/>
        <v>627</v>
      </c>
      <c r="G551" s="3" t="s">
        <v>1688</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WayshrineInfo'!$K$3:$N$9999,4,FALSE),"")))</f>
        <v>The Deadlands</v>
      </c>
      <c r="S551" s="65" t="s">
        <v>2675</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constants'!$B$4:$C$1003,2,FALSE),"")</f>
        <v>The Deadlands</v>
      </c>
      <c r="V551" s="33" t="s">
        <v>1545</v>
      </c>
      <c r="W551" s="3" t="s">
        <v>3358</v>
      </c>
      <c r="X551" s="3" t="s">
        <v>3358</v>
      </c>
      <c r="Y551" s="65"/>
      <c r="Z551" s="3">
        <f>IF(AND(G551&lt;&gt;"LIBSETS_SETTYPE_BATTLEGROUND",G551&lt;&gt;"LIBSETS_SETTYPE_SPECIAL"),
IF(AND(Y551&lt;&gt;"",ISNUMBER(Y551),NOT(ISNA(Y551))),Y551,
   IF(AND(L551&lt;&gt;"",ISNUMBER(L551),L551&gt;0,NOT(ISNA(L551))),VLOOKUP(L551,'ESO dumped WayshrineInfo'!$K$3:$L$9999,2,FALSE),"")
),"")</f>
        <v>1261</v>
      </c>
      <c r="AA551" t="str">
        <f>IF(AND(Z551&lt;&gt;"",ISNUMBER(Z551),NOT(ISNA(Z551))),VLOOKUP(Z551,'ESO zone constants'!$A$3:$D$9999,4,FALSE),"")</f>
        <v>Blackwood</v>
      </c>
      <c r="AB551" s="98" t="s">
        <v>3303</v>
      </c>
      <c r="AC551" s="43" t="s">
        <v>3312</v>
      </c>
      <c r="AD551" s="43" t="s">
        <v>3313</v>
      </c>
      <c r="AE551" s="40"/>
      <c r="AF551" s="3">
        <f>IF(AND(G551&lt;&gt;"LIBSETS_SETTYPE_BATTLEGROUND",G551&lt;&gt;"LIBSETS_SETTYPE_SPECIAL"),
IF(AND(AE551&lt;&gt;"",ISNUMBER(AE551),NOT(ISNA(AE551))),AE551,
   IF(AND(M551&lt;&gt;"",ISNUMBER(M551),M551&gt;0,NOT(ISNA(M551))),VLOOKUP(M551,'ESO dumped WayshrineInfo'!$K$3:$L$9999,2,FALSE),"")
),"")</f>
        <v>41</v>
      </c>
      <c r="AG551" t="str">
        <f>IF(AND(AF551&lt;&gt;"",ISNUMBER(AF551),NOT(ISNA(AF551))),VLOOKUP(AF551,'ESO zone constants'!$A$3:$D$9999,4,FALSE),"")</f>
        <v>Stonefalls</v>
      </c>
      <c r="AH551" s="44" t="s">
        <v>1562</v>
      </c>
      <c r="AI551" s="43" t="s">
        <v>3322</v>
      </c>
      <c r="AJ551" s="43" t="s">
        <v>3376</v>
      </c>
      <c r="AK551" s="3">
        <f>IF(AND(G551&lt;&gt;"LIBSETS_SETTYPE_BATTLEGROUND",G551&lt;&gt;"LIBSETS_SETTYPE_SPECIAL"),IF(AL551&lt;&gt;"",VLOOKUP(AL551,'ESO zone constants'!$D$3:$H$4953,5,FALSE),""),"")</f>
        <v>0</v>
      </c>
      <c r="AL551" t="s">
        <v>2241</v>
      </c>
      <c r="AM551" s="3" t="s">
        <v>3352</v>
      </c>
      <c r="AN551" s="43" t="s">
        <v>3323</v>
      </c>
      <c r="AO551" s="43" t="s">
        <v>3324</v>
      </c>
      <c r="AP551" s="3">
        <f>IF(AND(G551&lt;&gt;"LIBSETS_SETTYPE_BATTLEGROUND",G551&lt;&gt;"LIBSETS_SETTYPE_SPECIAL"),IF(AQ551&lt;&gt;"",VLOOKUP(AQ551,'ESO zone constants'!$D$3:$H$4953,5,FALSE),""),"")</f>
        <v>0</v>
      </c>
      <c r="AQ551" t="s">
        <v>2241</v>
      </c>
      <c r="AR551" s="44" t="s">
        <v>3352</v>
      </c>
      <c r="AS551" s="43" t="s">
        <v>3325</v>
      </c>
      <c r="AT551" s="43" t="s">
        <v>3325</v>
      </c>
      <c r="AU551" s="3" t="str">
        <f>IF(AND(G551&lt;&gt;"LIBSETS_SETTYPE_BATTLEGROUND",G551&lt;&gt;"LIBSETS_SETTYPE_SPECIAL"),IF(AV551&lt;&gt;"",VLOOKUP(AV551,'ESO zone constants'!$D$3:$H$4953,5,FALSE),""),"")</f>
        <v/>
      </c>
      <c r="AW551" s="44"/>
      <c r="AX551" s="43"/>
      <c r="AY551" s="43"/>
      <c r="AZ551" s="94"/>
      <c r="BA551" s="37" t="s">
        <v>3357</v>
      </c>
      <c r="BB551" s="37" t="s">
        <v>3357</v>
      </c>
      <c r="BC551" s="21" t="str">
        <f t="shared" si="60"/>
        <v>[627] = {wayshrines={479,458,75,}, dlcId=DLC_DEADLANDS</v>
      </c>
      <c r="BD551" s="21" t="str">
        <f t="shared" si="59"/>
        <v>, zoneIds={1286,1261,41,0,0}, veteran=false</v>
      </c>
      <c r="BE551" s="21" t="str">
        <f t="shared" si="57"/>
        <v>, setType=LIBSETS_SETTYPE_MYTHIC</v>
      </c>
      <c r="BF551" s="21" t="str">
        <f t="shared" si="53"/>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8"/>
        <v>, addTooltip={['en']='https://en.uesp.net/wiki/Online:Spaulder_of_Ruin',},}, --Spaulder of Ruin / Schulterbänder des Untergangs   [The Deadlands, Blackwood, Stonefalls, Tamriel Map, Tamriel Map]</v>
      </c>
    </row>
    <row r="552" spans="1:59" x14ac:dyDescent="0.25">
      <c r="A552" s="76">
        <v>629</v>
      </c>
      <c r="B552" t="s">
        <v>2763</v>
      </c>
      <c r="C552" t="s">
        <v>2740</v>
      </c>
      <c r="D552" s="3">
        <f t="shared" si="56"/>
        <v>629</v>
      </c>
      <c r="G552" s="8" t="s">
        <v>1476</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WayshrineInfo'!$K$3:$N$9999,4,FALSE),"")))</f>
        <v>Cyrodiil</v>
      </c>
      <c r="S552" s="65" t="s">
        <v>2731</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constants'!$B$4:$C$1003,2,FALSE),"")</f>
        <v>Ascending Tide</v>
      </c>
      <c r="V552" s="33" t="s">
        <v>1542</v>
      </c>
      <c r="Y552" s="65"/>
      <c r="Z552" s="3" t="str">
        <f>IF(AND(G552&lt;&gt;"LIBSETS_SETTYPE_BATTLEGROUND",G552&lt;&gt;"LIBSETS_SETTYPE_SPECIAL"),
IF(AND(Y552&lt;&gt;"",ISNUMBER(Y552),NOT(ISNA(Y552))),Y552,
   IF(AND(L552&lt;&gt;"",ISNUMBER(L552),L552&gt;0,NOT(ISNA(L552))),VLOOKUP(L552,'ESO dumped WayshrineInfo'!$K$3:$L$9999,2,FALSE),"")
),"")</f>
        <v/>
      </c>
      <c r="AA552" t="str">
        <f>IF(AND(Z552&lt;&gt;"",ISNUMBER(Z552),NOT(ISNA(Z552))),VLOOKUP(Z552,'ESO zone constants'!$A$3:$D$9999,4,FALSE),"")</f>
        <v/>
      </c>
      <c r="AB552" s="98"/>
      <c r="AC552" s="43" t="str">
        <f>IF(AB552&lt;&gt;"",IF(AB552&lt;&gt;"LIBSETS_DROP_MECHANIC_MONSTER_NAME",VLOOKUP(AB552,'LibSets constants'!$I$4:$L$1003,3,FALSE),""),"")</f>
        <v/>
      </c>
      <c r="AD552" s="43" t="str">
        <f>IF(AB552&lt;&gt;"",IF(AB552&lt;&gt;"LIBSETS_DROP_MECHANIC_MONSTER_NAME",VLOOKUP(AB552,'LibSets constants'!$I$4:$L$1003,4,FALSE),""),"")</f>
        <v/>
      </c>
      <c r="AE552" s="40"/>
      <c r="AF552" s="3" t="str">
        <f>IF(AND(G552&lt;&gt;"LIBSETS_SETTYPE_BATTLEGROUND",G552&lt;&gt;"LIBSETS_SETTYPE_SPECIAL"),
IF(AND(AE552&lt;&gt;"",ISNUMBER(AE552),NOT(ISNA(AE552))),AE552,
   IF(AND(M552&lt;&gt;"",ISNUMBER(M552),M552&gt;0,NOT(ISNA(M552))),VLOOKUP(M552,'ESO dumped WayshrineInfo'!$K$3:$L$9999,2,FALSE),"")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5" t="s">
        <v>2672</v>
      </c>
      <c r="BA552" s="85"/>
      <c r="BB552" s="85"/>
      <c r="BC552" s="21" t="str">
        <f t="shared" si="60"/>
        <v>[629] = {wayshrines={-1,-1,-1,}, dlcId=DLC_ASCENDING_TIDE</v>
      </c>
      <c r="BD552" s="21" t="str">
        <f t="shared" si="59"/>
        <v>, zoneIds={181}, veteran=false</v>
      </c>
      <c r="BE552" s="21" t="str">
        <f t="shared" si="57"/>
        <v>, setType=LIBSETS_SETTYPE_CYRODIIL</v>
      </c>
      <c r="BF552" s="21" t="str">
        <f t="shared" si="53"/>
        <v>, dropMechanic={LIBSETS_DROP_MECHANIC_MAIL_PVP_REWARDS_FOR_THE_WORTHY}</v>
      </c>
      <c r="BG552" s="21" t="str">
        <f t="shared" si="58"/>
        <v>}, --Rallying Cry / Schlachtruf   [Cyrodiil]</v>
      </c>
    </row>
    <row r="553" spans="1:59" x14ac:dyDescent="0.25">
      <c r="A553" s="76">
        <v>630</v>
      </c>
      <c r="B553" t="s">
        <v>2764</v>
      </c>
      <c r="C553" t="s">
        <v>2741</v>
      </c>
      <c r="D553" s="3">
        <f t="shared" si="56"/>
        <v>630</v>
      </c>
      <c r="G553" s="8" t="s">
        <v>1476</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WayshrineInfo'!$K$3:$N$9999,4,FALSE),"")))</f>
        <v>Cyrodiil</v>
      </c>
      <c r="S553" s="65" t="s">
        <v>2731</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constants'!$B$4:$C$1003,2,FALSE),"")</f>
        <v>Ascending Tide</v>
      </c>
      <c r="V553" s="33" t="s">
        <v>1542</v>
      </c>
      <c r="Y553" s="65"/>
      <c r="Z553" s="3" t="str">
        <f>IF(AND(G553&lt;&gt;"LIBSETS_SETTYPE_BATTLEGROUND",G553&lt;&gt;"LIBSETS_SETTYPE_SPECIAL"),
IF(AND(Y553&lt;&gt;"",ISNUMBER(Y553),NOT(ISNA(Y553))),Y553,
   IF(AND(L553&lt;&gt;"",ISNUMBER(L553),L553&gt;0,NOT(ISNA(L553))),VLOOKUP(L553,'ESO dumped WayshrineInfo'!$K$3:$L$9999,2,FALSE),"")
),"")</f>
        <v/>
      </c>
      <c r="AA553" t="str">
        <f>IF(AND(Z553&lt;&gt;"",ISNUMBER(Z553),NOT(ISNA(Z553))),VLOOKUP(Z553,'ESO zone constants'!$A$3:$D$9999,4,FALSE),"")</f>
        <v/>
      </c>
      <c r="AB553" s="98"/>
      <c r="AC553" s="43" t="str">
        <f>IF(AB553&lt;&gt;"",IF(AB553&lt;&gt;"LIBSETS_DROP_MECHANIC_MONSTER_NAME",VLOOKUP(AB553,'LibSets constants'!$I$4:$L$1003,3,FALSE),""),"")</f>
        <v/>
      </c>
      <c r="AD553" s="43" t="str">
        <f>IF(AB553&lt;&gt;"",IF(AB553&lt;&gt;"LIBSETS_DROP_MECHANIC_MONSTER_NAME",VLOOKUP(AB553,'LibSets constants'!$I$4:$L$1003,4,FALSE),""),"")</f>
        <v/>
      </c>
      <c r="AE553" s="40"/>
      <c r="AF553" s="3" t="str">
        <f>IF(AND(G553&lt;&gt;"LIBSETS_SETTYPE_BATTLEGROUND",G553&lt;&gt;"LIBSETS_SETTYPE_SPECIAL"),
IF(AND(AE553&lt;&gt;"",ISNUMBER(AE553),NOT(ISNA(AE553))),AE553,
   IF(AND(M553&lt;&gt;"",ISNUMBER(M553),M553&gt;0,NOT(ISNA(M553))),VLOOKUP(M553,'ESO dumped WayshrineInfo'!$K$3:$L$9999,2,FALSE),"")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5" t="s">
        <v>2672</v>
      </c>
      <c r="BA553" s="85"/>
      <c r="BB553" s="85"/>
      <c r="BC553" s="21" t="str">
        <f t="shared" si="60"/>
        <v>[630] = {wayshrines={-1,-1,-1,}, dlcId=DLC_ASCENDING_TIDE</v>
      </c>
      <c r="BD553" s="21" t="str">
        <f t="shared" si="59"/>
        <v>, zoneIds={181}, veteran=false</v>
      </c>
      <c r="BE553" s="21" t="str">
        <f t="shared" si="57"/>
        <v>, setType=LIBSETS_SETTYPE_CYRODIIL</v>
      </c>
      <c r="BF553" s="21" t="str">
        <f t="shared" si="53"/>
        <v>, dropMechanic={LIBSETS_DROP_MECHANIC_MAIL_PVP_REWARDS_FOR_THE_WORTHY}</v>
      </c>
      <c r="BG553" s="21" t="str">
        <f t="shared" si="58"/>
        <v>}, --Hew and Sunder  / Kappspalter   [Cyrodiil]</v>
      </c>
    </row>
    <row r="554" spans="1:59" x14ac:dyDescent="0.25">
      <c r="A554" s="76">
        <v>631</v>
      </c>
      <c r="B554" t="s">
        <v>2765</v>
      </c>
      <c r="C554" t="s">
        <v>2742</v>
      </c>
      <c r="D554" s="3">
        <f t="shared" si="56"/>
        <v>631</v>
      </c>
      <c r="G554" s="8" t="s">
        <v>1476</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WayshrineInfo'!$K$3:$N$9999,4,FALSE),"")))</f>
        <v>Cyrodiil</v>
      </c>
      <c r="S554" s="65" t="s">
        <v>2731</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constants'!$B$4:$C$1003,2,FALSE),"")</f>
        <v>Ascending Tide</v>
      </c>
      <c r="V554" s="33" t="s">
        <v>1542</v>
      </c>
      <c r="Y554" s="65"/>
      <c r="Z554" s="3" t="str">
        <f>IF(AND(G554&lt;&gt;"LIBSETS_SETTYPE_BATTLEGROUND",G554&lt;&gt;"LIBSETS_SETTYPE_SPECIAL"),
IF(AND(Y554&lt;&gt;"",ISNUMBER(Y554),NOT(ISNA(Y554))),Y554,
   IF(AND(L554&lt;&gt;"",ISNUMBER(L554),L554&gt;0,NOT(ISNA(L554))),VLOOKUP(L554,'ESO dumped WayshrineInfo'!$K$3:$L$9999,2,FALSE),"")
),"")</f>
        <v/>
      </c>
      <c r="AA554" t="str">
        <f>IF(AND(Z554&lt;&gt;"",ISNUMBER(Z554),NOT(ISNA(Z554))),VLOOKUP(Z554,'ESO zone constants'!$A$3:$D$9999,4,FALSE),"")</f>
        <v/>
      </c>
      <c r="AB554" s="98"/>
      <c r="AC554" s="43" t="str">
        <f>IF(AB554&lt;&gt;"",IF(AB554&lt;&gt;"LIBSETS_DROP_MECHANIC_MONSTER_NAME",VLOOKUP(AB554,'LibSets constants'!$I$4:$L$1003,3,FALSE),""),"")</f>
        <v/>
      </c>
      <c r="AD554" s="43" t="str">
        <f>IF(AB554&lt;&gt;"",IF(AB554&lt;&gt;"LIBSETS_DROP_MECHANIC_MONSTER_NAME",VLOOKUP(AB554,'LibSets constants'!$I$4:$L$1003,4,FALSE),""),"")</f>
        <v/>
      </c>
      <c r="AE554" s="40"/>
      <c r="AF554" s="3" t="str">
        <f>IF(AND(G554&lt;&gt;"LIBSETS_SETTYPE_BATTLEGROUND",G554&lt;&gt;"LIBSETS_SETTYPE_SPECIAL"),
IF(AND(AE554&lt;&gt;"",ISNUMBER(AE554),NOT(ISNA(AE554))),AE554,
   IF(AND(M554&lt;&gt;"",ISNUMBER(M554),M554&gt;0,NOT(ISNA(M554))),VLOOKUP(M554,'ESO dumped WayshrineInfo'!$K$3:$L$9999,2,FALSE),"")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5" t="s">
        <v>2672</v>
      </c>
      <c r="BA554" s="85"/>
      <c r="BB554" s="85"/>
      <c r="BC554" s="21" t="str">
        <f t="shared" si="60"/>
        <v>[631] = {wayshrines={-1,-1,-1,}, dlcId=DLC_ASCENDING_TIDE</v>
      </c>
      <c r="BD554" s="21" t="str">
        <f t="shared" si="59"/>
        <v>, zoneIds={181}, veteran=false</v>
      </c>
      <c r="BE554" s="21" t="str">
        <f t="shared" si="57"/>
        <v>, setType=LIBSETS_SETTYPE_CYRODIIL</v>
      </c>
      <c r="BF554" s="21" t="str">
        <f t="shared" si="53"/>
        <v>, dropMechanic={LIBSETS_DROP_MECHANIC_MAIL_PVP_REWARDS_FOR_THE_WORTHY}</v>
      </c>
      <c r="BG554" s="21" t="str">
        <f t="shared" si="58"/>
        <v>}, --Enervating Aura  / Enervierende Aura   [Cyrodiil]</v>
      </c>
    </row>
    <row r="555" spans="1:59" x14ac:dyDescent="0.25">
      <c r="A555" s="76">
        <v>632</v>
      </c>
      <c r="B555" t="s">
        <v>2737</v>
      </c>
      <c r="C555" t="s">
        <v>2737</v>
      </c>
      <c r="D555" s="3">
        <f t="shared" si="56"/>
        <v>632</v>
      </c>
      <c r="G555" s="8" t="s">
        <v>1480</v>
      </c>
      <c r="H555" s="95">
        <v>3</v>
      </c>
      <c r="I555" t="s">
        <v>1467</v>
      </c>
      <c r="J555" t="s">
        <v>91</v>
      </c>
      <c r="K555">
        <v>497</v>
      </c>
      <c r="L555">
        <v>497</v>
      </c>
      <c r="M555">
        <v>497</v>
      </c>
      <c r="O555" s="65" t="s">
        <v>2734</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WayshrineInfo'!$K$3:$N$9999,4,FALSE),"")))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constants'!$B$4:$C$1003,2,FALSE),"")</f>
        <v>Ascending Tide</v>
      </c>
      <c r="V555" s="33" t="s">
        <v>1545</v>
      </c>
      <c r="W555" s="3" t="s">
        <v>2786</v>
      </c>
      <c r="X555" s="3" t="s">
        <v>2786</v>
      </c>
      <c r="Y555" s="65"/>
      <c r="Z555" s="3">
        <f>IF(AND(G555&lt;&gt;"LIBSETS_SETTYPE_BATTLEGROUND",G555&lt;&gt;"LIBSETS_SETTYPE_SPECIAL"),
IF(AND(Y555&lt;&gt;"",ISNUMBER(Y555),NOT(ISNA(Y555))),Y555,
   IF(AND(L555&lt;&gt;"",ISNUMBER(L555),L555&gt;0,NOT(ISNA(L555))),VLOOKUP(L555,'ESO dumped WayshrineInfo'!$K$3:$L$9999,2,FALSE),"")
),"")</f>
        <v>1011</v>
      </c>
      <c r="AA555" t="str">
        <f>IF(AND(Z555&lt;&gt;"",ISNUMBER(Z555),NOT(ISNA(Z555))),VLOOKUP(Z555,'ESO zone constants'!$A$3:$D$9999,4,FALSE),"")</f>
        <v>Summerset</v>
      </c>
      <c r="AB555" s="98"/>
      <c r="AC555" s="40"/>
      <c r="AD555" s="40"/>
      <c r="AE555" s="40"/>
      <c r="AF555" s="3">
        <f>IF(AND(G555&lt;&gt;"LIBSETS_SETTYPE_BATTLEGROUND",G555&lt;&gt;"LIBSETS_SETTYPE_SPECIAL"),
IF(AND(AE555&lt;&gt;"",ISNUMBER(AE555),NOT(ISNA(AE555))),AE555,
   IF(AND(M555&lt;&gt;"",ISNUMBER(M555),M555&gt;0,NOT(ISNA(M555))),VLOOKUP(M555,'ESO dumped WayshrineInfo'!$K$3:$L$9999,2,FALSE),"")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91"/>
      <c r="BA555" s="91"/>
      <c r="BB555" s="91"/>
      <c r="BC555" s="21" t="str">
        <f t="shared" si="60"/>
        <v>[632] = {wayshrines={497,497,497,}, dlcId=DLC_ASCENDING_TIDE</v>
      </c>
      <c r="BD555" s="21" t="str">
        <f t="shared" si="59"/>
        <v>, zoneIds={1301,1011,1011}, veteran={[EQUIP_TYPE_HEAD]=true, [EQUIP_TYPE_SHOULDERS]=false}</v>
      </c>
      <c r="BE555" s="21" t="str">
        <f>IF(F555&lt;&gt;"Not in the game (anymore)",IF(A555&lt;&gt;"",", setType="&amp;G555,"")&amp;IF(J555="true",", multiTrialSet=true",""),"")
&amp; IF(AND(H555&lt;&gt;"",ISNUMBER(H555)),", BD2=" &amp; H555,"")</f>
        <v>, setType=LIBSETS_SETTYPE_MONSTER, BD2=3</v>
      </c>
      <c r="BF555" s="21" t="str">
        <f t="shared" si="53"/>
        <v>, dropMechanic={LIBSETS_DROP_MECHANIC_MONSTER_NAME}, dropMechanicDropLocationNames={['en']={'Varallion','','','','','',},['de']={'Varallion','','','','','',},}</v>
      </c>
      <c r="BG555" s="21" t="str">
        <f t="shared" si="58"/>
        <v>}, --Kargaeda / Kargaeda   [Coral Aerie, Summerset, Summerset]</v>
      </c>
    </row>
    <row r="556" spans="1:59" x14ac:dyDescent="0.25">
      <c r="A556" s="76">
        <v>633</v>
      </c>
      <c r="B556" t="s">
        <v>2739</v>
      </c>
      <c r="C556" t="s">
        <v>2739</v>
      </c>
      <c r="D556" s="3">
        <f t="shared" si="56"/>
        <v>633</v>
      </c>
      <c r="G556" s="8" t="s">
        <v>1480</v>
      </c>
      <c r="H556" s="95">
        <v>3</v>
      </c>
      <c r="I556" t="s">
        <v>1467</v>
      </c>
      <c r="J556" t="s">
        <v>91</v>
      </c>
      <c r="K556">
        <v>498</v>
      </c>
      <c r="L556">
        <v>498</v>
      </c>
      <c r="M556">
        <v>498</v>
      </c>
      <c r="O556" s="65" t="s">
        <v>2746</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WayshrineInfo'!$K$3:$N$9999,4,FALSE),"")))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constants'!$B$4:$C$1003,2,FALSE),"")</f>
        <v>Ascending Tide</v>
      </c>
      <c r="V556" s="33" t="s">
        <v>1545</v>
      </c>
      <c r="W556" s="3" t="s">
        <v>2739</v>
      </c>
      <c r="X556" s="3" t="s">
        <v>2739</v>
      </c>
      <c r="Y556" s="65"/>
      <c r="Z556" s="3">
        <f>IF(AND(G556&lt;&gt;"LIBSETS_SETTYPE_BATTLEGROUND",G556&lt;&gt;"LIBSETS_SETTYPE_SPECIAL"),
IF(AND(Y556&lt;&gt;"",ISNUMBER(Y556),NOT(ISNA(Y556))),Y556,
   IF(AND(L556&lt;&gt;"",ISNUMBER(L556),L556&gt;0,NOT(ISNA(L556))),VLOOKUP(L556,'ESO dumped WayshrineInfo'!$K$3:$L$9999,2,FALSE),"")
),"")</f>
        <v>20</v>
      </c>
      <c r="AA556" t="str">
        <f>IF(AND(Z556&lt;&gt;"",ISNUMBER(Z556),NOT(ISNA(Z556))),VLOOKUP(Z556,'ESO zone constants'!$A$3:$D$9999,4,FALSE),"")</f>
        <v>Rivenspire</v>
      </c>
      <c r="AB556" s="98"/>
      <c r="AC556" s="40"/>
      <c r="AD556" s="40"/>
      <c r="AE556" s="40"/>
      <c r="AF556" s="3">
        <f>IF(AND(G556&lt;&gt;"LIBSETS_SETTYPE_BATTLEGROUND",G556&lt;&gt;"LIBSETS_SETTYPE_SPECIAL"),
IF(AND(AE556&lt;&gt;"",ISNUMBER(AE556),NOT(ISNA(AE556))),AE556,
   IF(AND(M556&lt;&gt;"",ISNUMBER(M556),M556&gt;0,NOT(ISNA(M556))),VLOOKUP(M556,'ESO dumped WayshrineInfo'!$K$3:$L$9999,2,FALSE),"")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91"/>
      <c r="BA556" s="91"/>
      <c r="BB556" s="91"/>
      <c r="BC556" s="21" t="str">
        <f t="shared" si="60"/>
        <v>[633] = {wayshrines={498,498,498,}, dlcId=DLC_ASCENDING_TIDE</v>
      </c>
      <c r="BD556" s="21" t="str">
        <f t="shared" si="59"/>
        <v>, zoneIds={1302,20,20}, veteran={[EQUIP_TYPE_HEAD]=true, [EQUIP_TYPE_SHOULDERS]=false}</v>
      </c>
      <c r="BE556" s="21" t="str">
        <f>IF(F556&lt;&gt;"Not in the game (anymore)",IF(A556&lt;&gt;"",", setType="&amp;G556,"")&amp;IF(J556="true",", multiTrialSet=true",""),"")
&amp; IF(AND(H556&lt;&gt;"",ISNUMBER(H556)),", undauntedChestId=" &amp; H556,"")</f>
        <v>, setType=LIBSETS_SETTYPE_MONSTER, undauntedChestId=3</v>
      </c>
      <c r="BF556" s="21" t="str">
        <f t="shared" si="53"/>
        <v>, dropMechanic={LIBSETS_DROP_MECHANIC_MONSTER_NAME}, dropMechanicDropLocationNames={['en']={'Nazaray ','','','','','',},['de']={'Nazaray ','','','','','',},}</v>
      </c>
      <c r="BG556" s="21" t="str">
        <f t="shared" si="58"/>
        <v>}, --Nazaray  / Nazaray    [Shipwright's Regret, Rivenspire, Rivenspire]</v>
      </c>
    </row>
    <row r="557" spans="1:59" x14ac:dyDescent="0.25">
      <c r="A557" s="76">
        <v>634</v>
      </c>
      <c r="B557" t="s">
        <v>2743</v>
      </c>
      <c r="C557" t="s">
        <v>2743</v>
      </c>
      <c r="D557" s="3">
        <f t="shared" si="56"/>
        <v>634</v>
      </c>
      <c r="F557" t="s">
        <v>2788</v>
      </c>
      <c r="G557" s="8" t="s">
        <v>2787</v>
      </c>
      <c r="I557" t="s">
        <v>91</v>
      </c>
      <c r="J557" t="s">
        <v>91</v>
      </c>
      <c r="K557" s="57">
        <v>-1</v>
      </c>
      <c r="L557" s="57">
        <v>-1</v>
      </c>
      <c r="M557" s="57">
        <v>-1</v>
      </c>
      <c r="N557" s="93"/>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WayshrineInfo'!$K$3:$N$9999,4,FALSE),"")))</f>
        <v>Imperial City</v>
      </c>
      <c r="S557" s="65" t="s">
        <v>2731</v>
      </c>
      <c r="T557" s="19" t="s">
        <v>2731</v>
      </c>
      <c r="U557" s="3" t="str">
        <f>IF(T557&lt;&gt;"",VLOOKUP(T557,'LibSets constants'!$B$4:$C$1003,2,FALSE),"")</f>
        <v>Ascending Tide</v>
      </c>
      <c r="V557" s="33" t="s">
        <v>1545</v>
      </c>
      <c r="W557" s="3" t="s">
        <v>2799</v>
      </c>
      <c r="X557" s="3" t="s">
        <v>2794</v>
      </c>
      <c r="Y557" s="65">
        <v>643</v>
      </c>
      <c r="Z557" s="3">
        <f>IF(AND(G557&lt;&gt;"LIBSETS_SETTYPE_BATTLEGROUND",G557&lt;&gt;"LIBSETS_SETTYPE_SPECIAL"),
IF(AND(Y557&lt;&gt;"",ISNUMBER(Y557),NOT(ISNA(Y557))),Y557,
   IF(AND(L557&lt;&gt;"",ISNUMBER(L557),L557&gt;0,NOT(ISNA(L557))),VLOOKUP(L557,'ESO dumped WayshrineInfo'!$K$3:$L$9999,2,FALSE),"")
),"")</f>
        <v>643</v>
      </c>
      <c r="AA557" t="str">
        <f>IF(AND(Z557&lt;&gt;"",ISNUMBER(Z557),NOT(ISNA(Z557))),VLOOKUP(Z557,'ESO zone constants'!$A$3:$D$9999,4,FALSE),"")</f>
        <v>Imperial Sewers</v>
      </c>
      <c r="AB557" s="98" t="s">
        <v>2803</v>
      </c>
      <c r="AC557" s="40"/>
      <c r="AD557" s="40"/>
      <c r="AE557" s="40"/>
      <c r="AF557" s="3" t="str">
        <f>IF(AND(G557&lt;&gt;"LIBSETS_SETTYPE_BATTLEGROUND",G557&lt;&gt;"LIBSETS_SETTYPE_SPECIAL"),
IF(AND(AE557&lt;&gt;"",ISNUMBER(AE557),NOT(ISNA(AE557))),AE557,
   IF(AND(M557&lt;&gt;"",ISNUMBER(M557),M557&gt;0,NOT(ISNA(M557))),VLOOKUP(M557,'ESO dumped WayshrineInfo'!$K$3:$L$9999,2,FALSE),"")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5" t="s">
        <v>2672</v>
      </c>
      <c r="BA557" s="85"/>
      <c r="BB557" s="85"/>
      <c r="BC557" s="21" t="str">
        <f t="shared" si="60"/>
        <v>[634] = {wayshrines={-1,-1,-1,}, dlcId=DLC_ASCENDING_TIDE</v>
      </c>
      <c r="BD557" s="21" t="str">
        <f t="shared" si="59"/>
        <v>, zoneIds={584,643}, veteran=false</v>
      </c>
      <c r="BE557" s="21" t="str">
        <f>IF(F557&lt;&gt;"Not in the game (anymore)",IF(A557&lt;&gt;"",", setType="&amp;G557,"")&amp;IF(J557="true",", multiTrialSet=true",""),"")
&amp; IF(AND(H557&lt;&gt;"",ISNUMBER(H557)),", undauntedChestId=" &amp; H557,"")</f>
        <v>, setType=LIBSETS_SETTYPE_IMPERIALCITY_MONSTER</v>
      </c>
      <c r="BF557" s="21" t="str">
        <f t="shared" si="53"/>
        <v>, dropMechanic={LIBSETS_DROP_MECHANIC_MONSTER_NAME,LIBSETS_DROP_MECHANIC_TELVAR_EQUIPMENT_LOCKBOX_MERCHANT}, dropMechanicDropLocationNames={['en']={'Nunatak (Memorial district, north)','','','','','',},['de']={'Nunatak (Gedenkbezirk, Norden)','','','','','',},}</v>
      </c>
      <c r="BG557" s="21" t="str">
        <f t="shared" si="58"/>
        <v>}, --Nunatak / Nunatak   [Imperial City, Imperial Sewers]</v>
      </c>
    </row>
    <row r="558" spans="1:59" x14ac:dyDescent="0.25">
      <c r="A558" s="76">
        <v>635</v>
      </c>
      <c r="B558" t="s">
        <v>2766</v>
      </c>
      <c r="C558" t="s">
        <v>2744</v>
      </c>
      <c r="D558" s="3">
        <f t="shared" si="56"/>
        <v>635</v>
      </c>
      <c r="F558" t="s">
        <v>2788</v>
      </c>
      <c r="G558" s="8" t="s">
        <v>2787</v>
      </c>
      <c r="I558" t="s">
        <v>91</v>
      </c>
      <c r="J558" t="s">
        <v>91</v>
      </c>
      <c r="K558" s="57">
        <v>-1</v>
      </c>
      <c r="L558" s="57">
        <v>-1</v>
      </c>
      <c r="M558" s="57">
        <v>-1</v>
      </c>
      <c r="N558" s="93"/>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WayshrineInfo'!$K$3:$N$9999,4,FALSE),"")))</f>
        <v>Imperial City</v>
      </c>
      <c r="S558" s="65" t="s">
        <v>2731</v>
      </c>
      <c r="T558" s="19" t="s">
        <v>2731</v>
      </c>
      <c r="U558" s="3" t="str">
        <f>IF(T558&lt;&gt;"",VLOOKUP(T558,'LibSets constants'!$B$4:$C$1003,2,FALSE),"")</f>
        <v>Ascending Tide</v>
      </c>
      <c r="V558" s="33" t="s">
        <v>1545</v>
      </c>
      <c r="W558" s="3" t="s">
        <v>2798</v>
      </c>
      <c r="X558" s="3" t="s">
        <v>2795</v>
      </c>
      <c r="Y558" s="65">
        <v>643</v>
      </c>
      <c r="Z558" s="3">
        <f>IF(AND(G558&lt;&gt;"LIBSETS_SETTYPE_BATTLEGROUND",G558&lt;&gt;"LIBSETS_SETTYPE_SPECIAL"),
IF(AND(Y558&lt;&gt;"",ISNUMBER(Y558),NOT(ISNA(Y558))),Y558,
   IF(AND(L558&lt;&gt;"",ISNUMBER(L558),L558&gt;0,NOT(ISNA(L558))),VLOOKUP(L558,'ESO dumped WayshrineInfo'!$K$3:$L$9999,2,FALSE),"")
),"")</f>
        <v>643</v>
      </c>
      <c r="AA558" t="str">
        <f>IF(AND(Z558&lt;&gt;"",ISNUMBER(Z558),NOT(ISNA(Z558))),VLOOKUP(Z558,'ESO zone constants'!$A$3:$D$9999,4,FALSE),"")</f>
        <v>Imperial Sewers</v>
      </c>
      <c r="AB558" s="98" t="s">
        <v>2803</v>
      </c>
      <c r="AC558" s="40"/>
      <c r="AD558" s="40"/>
      <c r="AE558" s="40"/>
      <c r="AF558" s="3" t="str">
        <f>IF(AND(G558&lt;&gt;"LIBSETS_SETTYPE_BATTLEGROUND",G558&lt;&gt;"LIBSETS_SETTYPE_SPECIAL"),
IF(AND(AE558&lt;&gt;"",ISNUMBER(AE558),NOT(ISNA(AE558))),AE558,
   IF(AND(M558&lt;&gt;"",ISNUMBER(M558),M558&gt;0,NOT(ISNA(M558))),VLOOKUP(M558,'ESO dumped WayshrineInfo'!$K$3:$L$9999,2,FALSE),"")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5" t="s">
        <v>2672</v>
      </c>
      <c r="BA558" s="85"/>
      <c r="BB558" s="85"/>
      <c r="BC558" s="21" t="str">
        <f t="shared" si="60"/>
        <v>[635] = {wayshrines={-1,-1,-1,}, dlcId=DLC_ASCENDING_TIDE</v>
      </c>
      <c r="BD558" s="21" t="str">
        <f t="shared" si="59"/>
        <v>, zoneIds={584,643}, veteran=false</v>
      </c>
      <c r="BE558" s="21" t="str">
        <f>IF(F558&lt;&gt;"Not in the game (anymore)",IF(A558&lt;&gt;"",", setType="&amp;G558,"")&amp;IF(J558="true",", multiTrialSet=true",""),"")
&amp; IF(AND(H558&lt;&gt;"",ISNUMBER(H558)),", undauntedChestId=" &amp; H558,"")</f>
        <v>, setType=LIBSETS_SETTYPE_IMPERIALCITY_MONSTER</v>
      </c>
      <c r="BF558" s="21" t="str">
        <f t="shared" si="53"/>
        <v>, dropMechanic={LIBSETS_DROP_MECHANIC_MONSTER_NAME,LIBSETS_DROP_MECHANIC_TELVAR_EQUIPMENT_LOCKBOX_MERCHANT}, dropMechanicDropLocationNames={['en']={'Fürstin Malygda (Aboretum, south-east)','','','','','',},['de']={'Lady Malydga (Arboretum, Süd-Osten)','','','','','',},}</v>
      </c>
      <c r="BG558" s="21" t="str">
        <f t="shared" si="58"/>
        <v>}, --Lady Malydga / Fürstin Malygda   [Imperial City, Imperial Sewers]</v>
      </c>
    </row>
    <row r="559" spans="1:59" x14ac:dyDescent="0.25">
      <c r="A559" s="76">
        <v>636</v>
      </c>
      <c r="B559" t="s">
        <v>2745</v>
      </c>
      <c r="C559" t="s">
        <v>2745</v>
      </c>
      <c r="D559" s="3">
        <f t="shared" si="56"/>
        <v>636</v>
      </c>
      <c r="E559" s="42"/>
      <c r="F559" t="s">
        <v>2788</v>
      </c>
      <c r="G559" s="8" t="s">
        <v>2787</v>
      </c>
      <c r="I559" t="s">
        <v>91</v>
      </c>
      <c r="J559" t="s">
        <v>91</v>
      </c>
      <c r="K559" s="57">
        <v>-1</v>
      </c>
      <c r="L559" s="57">
        <v>-1</v>
      </c>
      <c r="M559" s="57">
        <v>-1</v>
      </c>
      <c r="N559" s="93"/>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WayshrineInfo'!$K$3:$N$9999,4,FALSE),"")))</f>
        <v>Imperial City</v>
      </c>
      <c r="S559" s="65" t="s">
        <v>2731</v>
      </c>
      <c r="T559" s="19" t="s">
        <v>2731</v>
      </c>
      <c r="U559" s="3" t="str">
        <f>IF(T559&lt;&gt;"",VLOOKUP(T559,'LibSets constants'!$B$4:$C$1003,2,FALSE),"")</f>
        <v>Ascending Tide</v>
      </c>
      <c r="V559" s="33" t="s">
        <v>1545</v>
      </c>
      <c r="W559" s="3" t="s">
        <v>2797</v>
      </c>
      <c r="X559" s="3" t="s">
        <v>2796</v>
      </c>
      <c r="Y559" s="65">
        <v>643</v>
      </c>
      <c r="Z559" s="3">
        <f>IF(AND(G559&lt;&gt;"LIBSETS_SETTYPE_BATTLEGROUND",G559&lt;&gt;"LIBSETS_SETTYPE_SPECIAL"),
IF(AND(Y559&lt;&gt;"",ISNUMBER(Y559),NOT(ISNA(Y559))),Y559,
   IF(AND(L559&lt;&gt;"",ISNUMBER(L559),L559&gt;0,NOT(ISNA(L559))),VLOOKUP(L559,'ESO dumped WayshrineInfo'!$K$3:$L$9999,2,FALSE),"")
),"")</f>
        <v>643</v>
      </c>
      <c r="AA559" t="str">
        <f>IF(AND(Z559&lt;&gt;"",ISNUMBER(Z559),NOT(ISNA(Z559))),VLOOKUP(Z559,'ESO zone constants'!$A$3:$D$9999,4,FALSE),"")</f>
        <v>Imperial Sewers</v>
      </c>
      <c r="AB559" s="98" t="s">
        <v>2803</v>
      </c>
      <c r="AC559" s="40"/>
      <c r="AD559" s="40"/>
      <c r="AE559" s="40"/>
      <c r="AF559" s="3" t="str">
        <f>IF(AND(G559&lt;&gt;"LIBSETS_SETTYPE_BATTLEGROUND",G559&lt;&gt;"LIBSETS_SETTYPE_SPECIAL"),
IF(AND(AE559&lt;&gt;"",ISNUMBER(AE559),NOT(ISNA(AE559))),AE559,
   IF(AND(M559&lt;&gt;"",ISNUMBER(M559),M559&gt;0,NOT(ISNA(M559))),VLOOKUP(M559,'ESO dumped WayshrineInfo'!$K$3:$L$9999,2,FALSE),"")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5" t="s">
        <v>2672</v>
      </c>
      <c r="BA559" s="85"/>
      <c r="BB559" s="85"/>
      <c r="BC559" s="21" t="str">
        <f t="shared" si="60"/>
        <v>[636] = {wayshrines={-1,-1,-1,}, dlcId=DLC_ASCENDING_TIDE</v>
      </c>
      <c r="BD559" s="21" t="str">
        <f t="shared" si="59"/>
        <v>, zoneIds={584,643}, veteran=false</v>
      </c>
      <c r="BE559" s="21" t="str">
        <f>IF(F559&lt;&gt;"Not in the game (anymore)",IF(A559&lt;&gt;"",", setType="&amp;G559,"")&amp;IF(J559="true",", multiTrialSet=true",""),"")
&amp; IF(AND(H559&lt;&gt;"",ISNUMBER(H559)),", undauntedChestId=" &amp; H559,"")</f>
        <v>, setType=LIBSETS_SETTYPE_IMPERIALCITY_MONSTER</v>
      </c>
      <c r="BF559" s="21" t="str">
        <f t="shared" si="53"/>
        <v>, dropMechanic={LIBSETS_DROP_MECHANIC_MONSTER_NAME,LIBSETS_DROP_MECHANIC_TELVAR_EQUIPMENT_LOCKBOX_MERCHANT}, dropMechanicDropLocationNames={['en']={'Baron Thirsk Nobles district, south-west)','','','','','',},['de']={'Baron Thirsk (Adelsbezirk, Süd-Westen)','','','','','',},}</v>
      </c>
      <c r="BG559" s="21" t="str">
        <f t="shared" si="58"/>
        <v>}, --Baron Thirsk / Baron Thirsk   [Imperial City, Imperial Sewers]</v>
      </c>
    </row>
    <row r="560" spans="1:59" x14ac:dyDescent="0.25">
      <c r="A560" s="80" t="s">
        <v>1339</v>
      </c>
      <c r="B560" s="81" t="s">
        <v>2508</v>
      </c>
      <c r="C560" t="s">
        <v>2507</v>
      </c>
      <c r="D560" s="3" t="str">
        <f t="shared" si="56"/>
        <v>???</v>
      </c>
      <c r="I560" t="s">
        <v>91</v>
      </c>
      <c r="J560" t="s">
        <v>91</v>
      </c>
      <c r="K560" s="37"/>
      <c r="L560" s="37"/>
      <c r="M560" s="37"/>
      <c r="Q560" s="3" t="str">
        <f>IF(AND(G560&lt;&gt;"LIBSETS_SETTYPE_BATTLEGROUND",G560&lt;&gt;"LIBSETS_SETTYPE_SPECIAL"), IF(R560&lt;&gt;"",VLOOKUP(R560,'ESO zone constants'!$D$3:$H$10001,5,FALSE),""),"")</f>
        <v/>
      </c>
      <c r="R560" t="str">
        <f>IF(AND(O560&lt;&gt;"",NOT(ISERROR(O560))),O560,
IF(AND(P560&lt;&gt;"",ISNUMBER(P560),P560&gt;0,NOT(ISNA(P560))),VLOOKUP(P560,'ESO zone constants'!$A$3:$D$9999,4,FALSE),
IF(AND(K560&lt;&gt;"",K560&gt;0,NOT(ISERROR(K560))),VLOOKUP(K560,'ESO dumped WayshrineInfo'!$K$3:$N$9999,4,FALSE),"")))</f>
        <v/>
      </c>
      <c r="T560" s="19" t="str">
        <f>IF(AND(S560&lt;&gt;"",NOT(ISERROR(S560))),S560,IF(Q560&lt;&gt;"",IF(NOT(ISERROR(VLOOKUP(Q560,'ESO Dungeon constants'!$D$3:$H$9999,5,FALSE))),VLOOKUP(Q560,'ESO Dungeon constants'!$D$3:$I$9999,6,FALSE),VLOOKUP(Q560,'ESO zone constants'!$H$3:$K$9987,4,FALSE)),""))</f>
        <v/>
      </c>
      <c r="U560" s="3" t="str">
        <f>IF(T560&lt;&gt;"",VLOOKUP(T560,'LibSets constants'!$B$4:$C$1003,2,FALSE),"")</f>
        <v/>
      </c>
      <c r="Y560" s="65"/>
      <c r="Z560" s="3" t="str">
        <f>IF(AND(G560&lt;&gt;"LIBSETS_SETTYPE_BATTLEGROUND",G560&lt;&gt;"LIBSETS_SETTYPE_SPECIAL"),
IF(AND(Y560&lt;&gt;"",ISNUMBER(Y560),NOT(ISNA(Y560))),Y560,
   IF(AND(L560&lt;&gt;"",ISNUMBER(L560),L560&gt;0,NOT(ISNA(L560))),VLOOKUP(L560,'ESO dumped WayshrineInfo'!$K$3:$L$9999,2,FALSE),"")
),"")</f>
        <v/>
      </c>
      <c r="AA560" t="str">
        <f>IF(AND(Z560&lt;&gt;"",ISNUMBER(Z560),NOT(ISNA(Z560))),VLOOKUP(Z560,'ESO zone constants'!$A$3:$D$9999,4,FALSE),"")</f>
        <v/>
      </c>
      <c r="AB560" s="41"/>
      <c r="AC560" s="40" t="str">
        <f>IF(AB560&lt;&gt;"",IF(AB560&lt;&gt;"LIBSETS_DROP_MECHANIC_MONSTER_NAME",VLOOKUP(AB560,'LibSets constants'!$I$4:$L$1003,3,FALSE),""),"")</f>
        <v/>
      </c>
      <c r="AD560" s="40" t="str">
        <f>IF(AB560&lt;&gt;"",IF(AB560&lt;&gt;"LIBSETS_DROP_MECHANIC_MONSTER_NAME",VLOOKUP(AB560,'LibSets constants'!$I$4:$L$1003,4,FALSE),""),"")</f>
        <v/>
      </c>
      <c r="AE560" s="40"/>
      <c r="AF560" s="3" t="str">
        <f>IF(AND(G560&lt;&gt;"LIBSETS_SETTYPE_BATTLEGROUND",G560&lt;&gt;"LIBSETS_SETTYPE_SPECIAL"),
IF(AND(AE560&lt;&gt;"",ISNUMBER(AE560),NOT(ISNA(AE560))),AE560,
   IF(AND(M560&lt;&gt;"",ISNUMBER(M560),M560&gt;0,NOT(ISNA(M560))),VLOOKUP(M560,'ESO dumped WayshrineInfo'!$K$3:$L$9999,2,FALSE),"")
),"")</f>
        <v/>
      </c>
      <c r="AG560" t="str">
        <f>IF(AND(AF560&lt;&gt;"",ISNUMBER(AF560),NOT(ISNA(AF560))),VLOOKUP(AF560,'ESO zone constants'!$A$3:$D$9999,4,FALSE),"")</f>
        <v/>
      </c>
      <c r="AH560" s="44"/>
      <c r="AI560" s="40"/>
      <c r="AJ560" s="40"/>
      <c r="AK560" s="3" t="str">
        <f>IF(AND(G560&lt;&gt;"LIBSETS_SETTYPE_BATTLEGROUND",G560&lt;&gt;"LIBSETS_SETTYPE_SPECIAL"),IF(AL560&lt;&gt;"",VLOOKUP(AL560,'ESO zone constants'!$D$3:$H$4953,5,FALSE),""),"")</f>
        <v/>
      </c>
      <c r="AM560" s="44"/>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W560" s="44"/>
      <c r="AX560" s="40"/>
      <c r="AY560" s="40"/>
      <c r="AZ560" s="85" t="s">
        <v>2672</v>
      </c>
      <c r="BA560" s="85"/>
      <c r="BB560" s="85"/>
      <c r="BC560" s="21" t="str">
        <f t="shared" si="60"/>
        <v>--[???] = {wayshrines={}, dlcId=DLC_BASE_GAME</v>
      </c>
      <c r="BD560" s="21" t="str">
        <f t="shared" si="59"/>
        <v>, veteran=false</v>
      </c>
      <c r="BE560" s="21" t="str">
        <f>IF(F560&lt;&gt;"Not in the game (anymore)",IF(A560&lt;&gt;"",", setType="&amp;G560,"")&amp;IF(J560="true",", multiTrialSet=true",""),"")
&amp; IF(AND(H560&lt;&gt;"",ISNUMBER(H560)),", undauntedChestId=" &amp; H560,"")</f>
        <v>, setType=</v>
      </c>
      <c r="BF560" s="21" t="str">
        <f t="shared" si="53"/>
        <v/>
      </c>
      <c r="BG560" s="21" t="str">
        <f t="shared" si="58"/>
        <v>}, --Harvester\'s Hope-Ring / 595 Harvester\'s Hope-Ring   []</v>
      </c>
    </row>
    <row r="561" spans="23:24" x14ac:dyDescent="0.25">
      <c r="W561" s="39"/>
      <c r="X561" s="39"/>
    </row>
  </sheetData>
  <autoFilter ref="A2:BG560" xr:uid="{00000000-0009-0000-0000-000000000000}">
    <sortState xmlns:xlrd2="http://schemas.microsoft.com/office/spreadsheetml/2017/richdata2" ref="A3:BG560">
      <sortCondition ref="A2:A560"/>
    </sortState>
  </autoFilter>
  <mergeCells count="1">
    <mergeCell ref="A1:C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zoomScale="70" zoomScaleNormal="70" workbookViewId="0">
      <pane xSplit="3" ySplit="2" topLeftCell="D542" activePane="bottomRight" state="frozen"/>
      <selection pane="topRight" activeCell="D1" sqref="D1"/>
      <selection pane="bottomLeft" activeCell="A3" sqref="A3"/>
      <selection pane="bottomRight" activeCell="A555" sqref="A555"/>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2" t="s">
        <v>1682</v>
      </c>
      <c r="B1" s="102"/>
      <c r="C1" s="102"/>
      <c r="D1" s="47" t="s">
        <v>1683</v>
      </c>
    </row>
    <row r="2" spans="1:4" x14ac:dyDescent="0.25">
      <c r="A2" s="6" t="s">
        <v>83</v>
      </c>
      <c r="B2" s="7" t="s">
        <v>1680</v>
      </c>
      <c r="C2" s="7" t="s">
        <v>1681</v>
      </c>
      <c r="D2" s="1" t="s">
        <v>1679</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6">
        <v>622</v>
      </c>
      <c r="B554" s="8" t="str">
        <f>VLOOKUP(A554,'Sets data'!$A$3:$C$9969,3,FALSE)</f>
        <v>Turning Tide</v>
      </c>
      <c r="C554" s="8" t="str">
        <f>VLOOKUP(A554,'Sets data'!$A$3:$C$9969,2,FALSE)</f>
        <v>Gezeitenwechsel</v>
      </c>
    </row>
    <row r="555" spans="1:3" x14ac:dyDescent="0.25">
      <c r="A555" s="76">
        <v>623</v>
      </c>
      <c r="B555" s="8" t="str">
        <f>VLOOKUP(A555,'Sets data'!$A$3:$C$9969,3,FALSE)</f>
        <v>Storm-Cursed\’s Revenge</v>
      </c>
      <c r="C555" s="8" t="str">
        <f>VLOOKUP(A555,'Sets data'!$A$3:$C$9969,2,FALSE)</f>
        <v>Rache des Sturmverfluchten</v>
      </c>
    </row>
    <row r="556" spans="1:3" x14ac:dyDescent="0.25">
      <c r="A556" s="76">
        <v>624</v>
      </c>
      <c r="B556" s="8" t="str">
        <f>VLOOKUP(A556,'Sets data'!$A$3:$C$9969,3,FALSE)</f>
        <v>Spriggan\’s Vigor</v>
      </c>
      <c r="C556" s="8" t="str">
        <f>VLOOKUP(A556,'Sets data'!$A$3:$C$9969,2,FALSE)</f>
        <v>Elan des Zweiglings</v>
      </c>
    </row>
    <row r="557" spans="1:3" x14ac:dyDescent="0.25">
      <c r="A557" s="76">
        <v>625</v>
      </c>
      <c r="B557" s="8" t="str">
        <f>VLOOKUP(A557,'Sets data'!$A$3:$C$9969,3,FALSE)</f>
        <v>Markyn Ring of Majesty</v>
      </c>
      <c r="C557" s="8" t="str">
        <f>VLOOKUP(A557,'Sets data'!$A$3:$C$9969,2,FALSE)</f>
        <v>Markyn-Ring der Erhabenheit</v>
      </c>
    </row>
    <row r="558" spans="1:3" x14ac:dyDescent="0.25">
      <c r="A558" s="76">
        <v>626</v>
      </c>
      <c r="B558" s="8" t="str">
        <f>VLOOKUP(A558,'Sets data'!$A$3:$C$9969,3,FALSE)</f>
        <v>Belharza's Band</v>
      </c>
      <c r="C558" s="8" t="str">
        <f>VLOOKUP(A558,'Sets data'!$A$3:$C$9969,2,FALSE)</f>
        <v>Belharzas Band</v>
      </c>
    </row>
    <row r="559" spans="1:3" x14ac:dyDescent="0.25">
      <c r="A559" s="76">
        <v>627</v>
      </c>
      <c r="B559" s="8" t="str">
        <f>VLOOKUP(A559,'Sets data'!$A$3:$C$9969,3,FALSE)</f>
        <v>Spaulder of Ruin</v>
      </c>
      <c r="C559" s="8" t="str">
        <f>VLOOKUP(A559,'Sets data'!$A$3:$C$9969,2,FALSE)</f>
        <v>Schulterbänder des Untergangs</v>
      </c>
    </row>
    <row r="560" spans="1:3" x14ac:dyDescent="0.25">
      <c r="A560" s="76">
        <v>629</v>
      </c>
      <c r="B560" s="8" t="str">
        <f>VLOOKUP(A560,'Sets data'!$A$3:$C$9969,3,FALSE)</f>
        <v>Rallying Cry</v>
      </c>
      <c r="C560" s="8" t="str">
        <f>VLOOKUP(A560,'Sets data'!$A$3:$C$9969,2,FALSE)</f>
        <v>Schlachtruf</v>
      </c>
    </row>
    <row r="561" spans="1:3" x14ac:dyDescent="0.25">
      <c r="A561" s="76">
        <v>630</v>
      </c>
      <c r="B561" s="8" t="str">
        <f>VLOOKUP(A561,'Sets data'!$A$3:$C$9969,3,FALSE)</f>
        <v>Hew and Sunder </v>
      </c>
      <c r="C561" s="8" t="str">
        <f>VLOOKUP(A561,'Sets data'!$A$3:$C$9969,2,FALSE)</f>
        <v>Kappspalter</v>
      </c>
    </row>
    <row r="562" spans="1:3" x14ac:dyDescent="0.25">
      <c r="A562" s="76">
        <v>631</v>
      </c>
      <c r="B562" s="8" t="str">
        <f>VLOOKUP(A562,'Sets data'!$A$3:$C$9969,3,FALSE)</f>
        <v>Enervating Aura </v>
      </c>
      <c r="C562" s="8" t="str">
        <f>VLOOKUP(A562,'Sets data'!$A$3:$C$9969,2,FALSE)</f>
        <v>Enervierende Aura</v>
      </c>
    </row>
    <row r="563" spans="1:3" x14ac:dyDescent="0.25">
      <c r="A563" s="76">
        <v>632</v>
      </c>
      <c r="B563" s="8" t="str">
        <f>VLOOKUP(A563,'Sets data'!$A$3:$C$9969,3,FALSE)</f>
        <v>Kargaeda</v>
      </c>
      <c r="C563" s="8" t="str">
        <f>VLOOKUP(A563,'Sets data'!$A$3:$C$9969,2,FALSE)</f>
        <v>Kargaeda</v>
      </c>
    </row>
    <row r="564" spans="1:3" x14ac:dyDescent="0.25">
      <c r="A564" s="76">
        <v>633</v>
      </c>
      <c r="B564" s="8" t="str">
        <f>VLOOKUP(A564,'Sets data'!$A$3:$C$9969,3,FALSE)</f>
        <v>Nazaray </v>
      </c>
      <c r="C564" s="8" t="str">
        <f>VLOOKUP(A564,'Sets data'!$A$3:$C$9969,2,FALSE)</f>
        <v>Nazaray </v>
      </c>
    </row>
    <row r="565" spans="1:3" x14ac:dyDescent="0.25">
      <c r="A565" s="76">
        <v>634</v>
      </c>
      <c r="B565" s="8" t="str">
        <f>VLOOKUP(A565,'Sets data'!$A$3:$C$9969,3,FALSE)</f>
        <v>Nunatak</v>
      </c>
      <c r="C565" s="8" t="str">
        <f>VLOOKUP(A565,'Sets data'!$A$3:$C$9969,2,FALSE)</f>
        <v>Nunatak</v>
      </c>
    </row>
    <row r="566" spans="1:3" x14ac:dyDescent="0.25">
      <c r="A566" s="76">
        <v>635</v>
      </c>
      <c r="B566" s="8" t="str">
        <f>VLOOKUP(A566,'Sets data'!$A$3:$C$9969,3,FALSE)</f>
        <v>Lady Malydga</v>
      </c>
      <c r="C566" s="8" t="str">
        <f>VLOOKUP(A566,'Sets data'!$A$3:$C$9969,2,FALSE)</f>
        <v>Fürstin Malygda</v>
      </c>
    </row>
    <row r="567" spans="1:3" x14ac:dyDescent="0.25">
      <c r="A567" s="76">
        <v>636</v>
      </c>
      <c r="B567" s="8" t="str">
        <f>VLOOKUP(A567,'Sets data'!$A$3:$C$9969,3,FALSE)</f>
        <v>Baron Thirsk</v>
      </c>
      <c r="C567" s="8" t="str">
        <f>VLOOKUP(A567,'Sets data'!$A$3:$C$9969,2,FALSE)</f>
        <v>Baron Thirsk</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7"/>
  <sheetViews>
    <sheetView workbookViewId="0">
      <pane xSplit="3" ySplit="2" topLeftCell="D3" activePane="bottomRight" state="frozen"/>
      <selection pane="topRight" activeCell="D1" sqref="D1"/>
      <selection pane="bottomLeft" activeCell="A3" sqref="A3"/>
      <selection pane="bottomRight" activeCell="D111" sqref="D11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3" t="s">
        <v>2755</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4"/>
    </row>
    <row r="2" spans="1:52" ht="30" x14ac:dyDescent="0.25">
      <c r="A2" s="10" t="s">
        <v>95</v>
      </c>
      <c r="B2" s="1" t="s">
        <v>93</v>
      </c>
      <c r="C2" s="1" t="s">
        <v>1345</v>
      </c>
      <c r="D2" s="3" t="s">
        <v>94</v>
      </c>
      <c r="E2" s="3" t="s">
        <v>1620</v>
      </c>
      <c r="F2" s="3" t="s">
        <v>1492</v>
      </c>
      <c r="G2" s="3" t="s">
        <v>1621</v>
      </c>
      <c r="H2" s="15" t="s">
        <v>1344</v>
      </c>
      <c r="I2" s="18" t="s">
        <v>1514</v>
      </c>
      <c r="J2" s="17" t="s">
        <v>1343</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1346</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1346</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1488</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1488</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1487</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1487</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1651</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1651</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1652</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1652</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1714</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1714</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1811</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1811</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1816</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1816</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2407</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2407</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2408</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2408</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2510</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2510</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2513</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2513</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0" t="s">
        <v>2734</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0" t="s">
        <v>2734</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0" t="s">
        <v>2735</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0" t="s">
        <v>2735</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s="90"/>
    </row>
  </sheetData>
  <autoFilter ref="A2:J116"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83"/>
  <sheetViews>
    <sheetView workbookViewId="0">
      <pane ySplit="2" topLeftCell="A3" activePane="bottomLeft" state="frozen"/>
      <selection pane="bottomLeft" activeCell="D786" sqref="D786"/>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5" t="s">
        <v>2754</v>
      </c>
      <c r="B1" s="105"/>
      <c r="C1" s="105"/>
      <c r="D1" s="105"/>
      <c r="E1" s="105"/>
      <c r="F1" s="105"/>
      <c r="G1" s="105"/>
      <c r="H1" s="105"/>
      <c r="I1" s="105"/>
      <c r="J1" s="105"/>
      <c r="K1" s="105"/>
      <c r="L1" s="105"/>
      <c r="M1" s="105"/>
      <c r="N1" s="105"/>
    </row>
    <row r="2" spans="1:14" x14ac:dyDescent="0.25">
      <c r="A2" s="1" t="s">
        <v>1373</v>
      </c>
      <c r="B2" s="1" t="s">
        <v>1385</v>
      </c>
      <c r="C2" s="1" t="s">
        <v>1493</v>
      </c>
      <c r="D2" s="1" t="s">
        <v>1494</v>
      </c>
      <c r="E2" s="1" t="s">
        <v>1603</v>
      </c>
    </row>
    <row r="3" spans="1:14" x14ac:dyDescent="0.25">
      <c r="A3">
        <v>2</v>
      </c>
      <c r="B3">
        <v>1</v>
      </c>
      <c r="C3">
        <v>2</v>
      </c>
      <c r="D3" t="s">
        <v>102</v>
      </c>
      <c r="E3" t="str">
        <f>IF(ISNA(MATCH(A3,'ESO zone constants'!$A$3:$A$9952,0)),"","X")</f>
        <v>X</v>
      </c>
    </row>
    <row r="4" spans="1:14" x14ac:dyDescent="0.25">
      <c r="A4">
        <v>3</v>
      </c>
      <c r="B4">
        <v>2</v>
      </c>
      <c r="C4">
        <v>3</v>
      </c>
      <c r="D4" t="s">
        <v>103</v>
      </c>
      <c r="E4" t="str">
        <f>IF(ISNA(MATCH(A4,'ESO zone constants'!$A$3:$A$9952,0)),"","X")</f>
        <v>X</v>
      </c>
    </row>
    <row r="5" spans="1:14" x14ac:dyDescent="0.25">
      <c r="A5">
        <v>11</v>
      </c>
      <c r="B5">
        <v>3</v>
      </c>
      <c r="C5">
        <v>347</v>
      </c>
      <c r="D5" t="s">
        <v>47</v>
      </c>
      <c r="E5" t="str">
        <f>IF(ISNA(MATCH(A5,'ESO zone constants'!$A$3:$A$9952,0)),"","X")</f>
        <v>X</v>
      </c>
    </row>
    <row r="6" spans="1:14" x14ac:dyDescent="0.25">
      <c r="A6">
        <v>19</v>
      </c>
      <c r="B6">
        <v>4</v>
      </c>
      <c r="C6">
        <v>19</v>
      </c>
      <c r="D6" t="s">
        <v>104</v>
      </c>
      <c r="E6" t="str">
        <f>IF(ISNA(MATCH(A6,'ESO zone constants'!$A$3:$A$9952,0)),"","X")</f>
        <v>X</v>
      </c>
    </row>
    <row r="7" spans="1:14" x14ac:dyDescent="0.25">
      <c r="A7">
        <v>20</v>
      </c>
      <c r="B7">
        <v>5</v>
      </c>
      <c r="C7">
        <v>20</v>
      </c>
      <c r="D7" t="s">
        <v>105</v>
      </c>
      <c r="E7" t="str">
        <f>IF(ISNA(MATCH(A7,'ESO zone constants'!$A$3:$A$9952,0)),"","X")</f>
        <v>X</v>
      </c>
    </row>
    <row r="8" spans="1:14" x14ac:dyDescent="0.25">
      <c r="A8">
        <v>22</v>
      </c>
      <c r="B8">
        <v>6</v>
      </c>
      <c r="C8">
        <v>104</v>
      </c>
      <c r="D8" t="s">
        <v>68</v>
      </c>
      <c r="E8" t="str">
        <f>IF(ISNA(MATCH(A8,'ESO zone constants'!$A$3:$A$9952,0)),"","X")</f>
        <v>X</v>
      </c>
    </row>
    <row r="9" spans="1:14" x14ac:dyDescent="0.25">
      <c r="A9">
        <v>31</v>
      </c>
      <c r="B9">
        <v>7</v>
      </c>
      <c r="C9">
        <v>382</v>
      </c>
      <c r="D9" t="s">
        <v>59</v>
      </c>
      <c r="E9" t="str">
        <f>IF(ISNA(MATCH(A9,'ESO zone constants'!$A$3:$A$9952,0)),"","X")</f>
        <v>X</v>
      </c>
    </row>
    <row r="10" spans="1:14" x14ac:dyDescent="0.25">
      <c r="A10">
        <v>38</v>
      </c>
      <c r="B10">
        <v>8</v>
      </c>
      <c r="C10">
        <v>92</v>
      </c>
      <c r="D10" t="s">
        <v>57</v>
      </c>
      <c r="E10" t="str">
        <f>IF(ISNA(MATCH(A10,'ESO zone constants'!$A$3:$A$9952,0)),"","X")</f>
        <v>X</v>
      </c>
    </row>
    <row r="11" spans="1:14" x14ac:dyDescent="0.25">
      <c r="A11">
        <v>41</v>
      </c>
      <c r="B11">
        <v>9</v>
      </c>
      <c r="C11">
        <v>41</v>
      </c>
      <c r="D11" t="s">
        <v>106</v>
      </c>
      <c r="E11" t="str">
        <f>IF(ISNA(MATCH(A11,'ESO zone constants'!$A$3:$A$9952,0)),"","X")</f>
        <v>X</v>
      </c>
    </row>
    <row r="12" spans="1:14" x14ac:dyDescent="0.25">
      <c r="A12">
        <v>57</v>
      </c>
      <c r="B12">
        <v>10</v>
      </c>
      <c r="C12">
        <v>57</v>
      </c>
      <c r="D12" t="s">
        <v>107</v>
      </c>
      <c r="E12" t="str">
        <f>IF(ISNA(MATCH(A12,'ESO zone constants'!$A$3:$A$9952,0)),"","X")</f>
        <v>X</v>
      </c>
    </row>
    <row r="13" spans="1:14" x14ac:dyDescent="0.25">
      <c r="A13">
        <v>58</v>
      </c>
      <c r="B13">
        <v>11</v>
      </c>
      <c r="C13">
        <v>58</v>
      </c>
      <c r="D13" t="s">
        <v>108</v>
      </c>
      <c r="E13" t="str">
        <f>IF(ISNA(MATCH(A13,'ESO zone constants'!$A$3:$A$9952,0)),"","X")</f>
        <v>X</v>
      </c>
    </row>
    <row r="14" spans="1:14" x14ac:dyDescent="0.25">
      <c r="A14">
        <v>63</v>
      </c>
      <c r="B14">
        <v>12</v>
      </c>
      <c r="C14">
        <v>57</v>
      </c>
      <c r="D14" t="s">
        <v>61</v>
      </c>
      <c r="E14" t="str">
        <f>IF(ISNA(MATCH(A14,'ESO zone constants'!$A$3:$A$9952,0)),"","X")</f>
        <v>X</v>
      </c>
    </row>
    <row r="15" spans="1:14" x14ac:dyDescent="0.25">
      <c r="A15">
        <v>64</v>
      </c>
      <c r="B15">
        <v>13</v>
      </c>
      <c r="C15">
        <v>103</v>
      </c>
      <c r="D15" t="s">
        <v>70</v>
      </c>
      <c r="E15" t="str">
        <f>IF(ISNA(MATCH(A15,'ESO zone constants'!$A$3:$A$9952,0)),"","X")</f>
        <v>X</v>
      </c>
    </row>
    <row r="16" spans="1:14" x14ac:dyDescent="0.25">
      <c r="A16">
        <v>92</v>
      </c>
      <c r="B16">
        <v>14</v>
      </c>
      <c r="C16">
        <v>92</v>
      </c>
      <c r="D16" t="s">
        <v>109</v>
      </c>
      <c r="E16" t="str">
        <f>IF(ISNA(MATCH(A16,'ESO zone constants'!$A$3:$A$9952,0)),"","X")</f>
        <v>X</v>
      </c>
    </row>
    <row r="17" spans="1:5" x14ac:dyDescent="0.25">
      <c r="A17">
        <v>101</v>
      </c>
      <c r="B17">
        <v>15</v>
      </c>
      <c r="C17">
        <v>101</v>
      </c>
      <c r="D17" t="s">
        <v>110</v>
      </c>
      <c r="E17" t="str">
        <f>IF(ISNA(MATCH(A17,'ESO zone constants'!$A$3:$A$9952,0)),"","X")</f>
        <v>X</v>
      </c>
    </row>
    <row r="18" spans="1:5" x14ac:dyDescent="0.25">
      <c r="A18">
        <v>103</v>
      </c>
      <c r="B18">
        <v>16</v>
      </c>
      <c r="C18">
        <v>103</v>
      </c>
      <c r="D18" t="s">
        <v>111</v>
      </c>
      <c r="E18" t="str">
        <f>IF(ISNA(MATCH(A18,'ESO zone constants'!$A$3:$A$9952,0)),"","X")</f>
        <v>X</v>
      </c>
    </row>
    <row r="19" spans="1:5" x14ac:dyDescent="0.25">
      <c r="A19">
        <v>104</v>
      </c>
      <c r="B19">
        <v>17</v>
      </c>
      <c r="C19">
        <v>104</v>
      </c>
      <c r="D19" t="s">
        <v>112</v>
      </c>
      <c r="E19" t="str">
        <f>IF(ISNA(MATCH(A19,'ESO zone constants'!$A$3:$A$9952,0)),"","X")</f>
        <v>X</v>
      </c>
    </row>
    <row r="20" spans="1:5" x14ac:dyDescent="0.25">
      <c r="A20">
        <v>108</v>
      </c>
      <c r="B20">
        <v>18</v>
      </c>
      <c r="C20">
        <v>108</v>
      </c>
      <c r="D20" t="s">
        <v>113</v>
      </c>
      <c r="E20" t="str">
        <f>IF(ISNA(MATCH(A20,'ESO zone constants'!$A$3:$A$9952,0)),"","X")</f>
        <v>X</v>
      </c>
    </row>
    <row r="21" spans="1:5" x14ac:dyDescent="0.25">
      <c r="A21">
        <v>117</v>
      </c>
      <c r="B21">
        <v>19</v>
      </c>
      <c r="C21">
        <v>117</v>
      </c>
      <c r="D21" t="s">
        <v>114</v>
      </c>
      <c r="E21" t="str">
        <f>IF(ISNA(MATCH(A21,'ESO zone constants'!$A$3:$A$9952,0)),"","X")</f>
        <v>X</v>
      </c>
    </row>
    <row r="22" spans="1:5" x14ac:dyDescent="0.25">
      <c r="A22">
        <v>124</v>
      </c>
      <c r="B22">
        <v>20</v>
      </c>
      <c r="C22">
        <v>383</v>
      </c>
      <c r="D22" t="s">
        <v>115</v>
      </c>
      <c r="E22" t="str">
        <f>IF(ISNA(MATCH(A22,'ESO zone constants'!$A$3:$A$9952,0)),"","X")</f>
        <v>X</v>
      </c>
    </row>
    <row r="23" spans="1:5" x14ac:dyDescent="0.25">
      <c r="A23">
        <v>126</v>
      </c>
      <c r="B23">
        <v>21</v>
      </c>
      <c r="C23">
        <v>383</v>
      </c>
      <c r="D23" t="s">
        <v>43</v>
      </c>
      <c r="E23" t="str">
        <f>IF(ISNA(MATCH(A23,'ESO zone constants'!$A$3:$A$9952,0)),"","X")</f>
        <v>X</v>
      </c>
    </row>
    <row r="24" spans="1:5" x14ac:dyDescent="0.25">
      <c r="A24">
        <v>130</v>
      </c>
      <c r="B24">
        <v>22</v>
      </c>
      <c r="C24">
        <v>20</v>
      </c>
      <c r="D24" t="s">
        <v>49</v>
      </c>
      <c r="E24" t="str">
        <f>IF(ISNA(MATCH(A24,'ESO zone constants'!$A$3:$A$9952,0)),"","X")</f>
        <v>X</v>
      </c>
    </row>
    <row r="25" spans="1:5" x14ac:dyDescent="0.25">
      <c r="A25">
        <v>131</v>
      </c>
      <c r="B25">
        <v>23</v>
      </c>
      <c r="C25">
        <v>58</v>
      </c>
      <c r="D25" t="s">
        <v>65</v>
      </c>
      <c r="E25" t="str">
        <f>IF(ISNA(MATCH(A25,'ESO zone constants'!$A$3:$A$9952,0)),"","X")</f>
        <v>X</v>
      </c>
    </row>
    <row r="26" spans="1:5" x14ac:dyDescent="0.25">
      <c r="A26">
        <v>134</v>
      </c>
      <c r="B26">
        <v>24</v>
      </c>
      <c r="C26">
        <v>117</v>
      </c>
      <c r="D26" t="s">
        <v>116</v>
      </c>
      <c r="E26" t="str">
        <f>IF(ISNA(MATCH(A26,'ESO zone constants'!$A$3:$A$9952,0)),"","X")</f>
        <v>X</v>
      </c>
    </row>
    <row r="27" spans="1:5" x14ac:dyDescent="0.25">
      <c r="A27">
        <v>137</v>
      </c>
      <c r="B27">
        <v>25</v>
      </c>
      <c r="C27">
        <v>108</v>
      </c>
      <c r="D27" t="s">
        <v>117</v>
      </c>
      <c r="E27" t="str">
        <f>IF(ISNA(MATCH(A27,'ESO zone constants'!$A$3:$A$9952,0)),"","X")</f>
        <v>X</v>
      </c>
    </row>
    <row r="28" spans="1:5" x14ac:dyDescent="0.25">
      <c r="A28">
        <v>138</v>
      </c>
      <c r="B28">
        <v>26</v>
      </c>
      <c r="C28">
        <v>58</v>
      </c>
      <c r="D28" t="s">
        <v>118</v>
      </c>
      <c r="E28" t="str">
        <f>IF(ISNA(MATCH(A28,'ESO zone constants'!$A$3:$A$9952,0)),"","X")</f>
        <v>X</v>
      </c>
    </row>
    <row r="29" spans="1:5" x14ac:dyDescent="0.25">
      <c r="A29">
        <v>142</v>
      </c>
      <c r="B29">
        <v>27</v>
      </c>
      <c r="C29">
        <v>19</v>
      </c>
      <c r="D29" t="s">
        <v>119</v>
      </c>
      <c r="E29" t="str">
        <f>IF(ISNA(MATCH(A29,'ESO zone constants'!$A$3:$A$9952,0)),"","X")</f>
        <v>X</v>
      </c>
    </row>
    <row r="30" spans="1:5" x14ac:dyDescent="0.25">
      <c r="A30">
        <v>144</v>
      </c>
      <c r="B30">
        <v>28</v>
      </c>
      <c r="C30">
        <v>3</v>
      </c>
      <c r="D30" t="s">
        <v>66</v>
      </c>
      <c r="E30" t="str">
        <f>IF(ISNA(MATCH(A30,'ESO zone constants'!$A$3:$A$9952,0)),"","X")</f>
        <v>X</v>
      </c>
    </row>
    <row r="31" spans="1:5" x14ac:dyDescent="0.25">
      <c r="A31">
        <v>146</v>
      </c>
      <c r="B31">
        <v>29</v>
      </c>
      <c r="C31">
        <v>19</v>
      </c>
      <c r="D31" t="s">
        <v>62</v>
      </c>
      <c r="E31" t="str">
        <f>IF(ISNA(MATCH(A31,'ESO zone constants'!$A$3:$A$9952,0)),"","X")</f>
        <v>X</v>
      </c>
    </row>
    <row r="32" spans="1:5" x14ac:dyDescent="0.25">
      <c r="A32">
        <v>148</v>
      </c>
      <c r="B32">
        <v>30</v>
      </c>
      <c r="C32">
        <v>117</v>
      </c>
      <c r="D32" t="s">
        <v>60</v>
      </c>
      <c r="E32" t="str">
        <f>IF(ISNA(MATCH(A32,'ESO zone constants'!$A$3:$A$9952,0)),"","X")</f>
        <v>X</v>
      </c>
    </row>
    <row r="33" spans="1:5" x14ac:dyDescent="0.25">
      <c r="A33">
        <v>159</v>
      </c>
      <c r="B33">
        <v>31</v>
      </c>
      <c r="C33">
        <v>19</v>
      </c>
      <c r="D33" t="s">
        <v>120</v>
      </c>
      <c r="E33" t="str">
        <f>IF(ISNA(MATCH(A33,'ESO zone constants'!$A$3:$A$9952,0)),"","X")</f>
        <v>X</v>
      </c>
    </row>
    <row r="34" spans="1:5" x14ac:dyDescent="0.25">
      <c r="A34">
        <v>162</v>
      </c>
      <c r="B34">
        <v>32</v>
      </c>
      <c r="C34">
        <v>20</v>
      </c>
      <c r="D34" t="s">
        <v>121</v>
      </c>
      <c r="E34" t="str">
        <f>IF(ISNA(MATCH(A34,'ESO zone constants'!$A$3:$A$9952,0)),"","X")</f>
        <v>X</v>
      </c>
    </row>
    <row r="35" spans="1:5" x14ac:dyDescent="0.25">
      <c r="A35">
        <v>166</v>
      </c>
      <c r="B35">
        <v>33</v>
      </c>
      <c r="C35">
        <v>3</v>
      </c>
      <c r="D35" t="s">
        <v>122</v>
      </c>
      <c r="E35" t="str">
        <f>IF(ISNA(MATCH(A35,'ESO zone constants'!$A$3:$A$9952,0)),"","X")</f>
        <v>X</v>
      </c>
    </row>
    <row r="36" spans="1:5" x14ac:dyDescent="0.25">
      <c r="A36">
        <v>168</v>
      </c>
      <c r="B36">
        <v>34</v>
      </c>
      <c r="C36">
        <v>92</v>
      </c>
      <c r="D36" t="s">
        <v>123</v>
      </c>
      <c r="E36" t="str">
        <f>IF(ISNA(MATCH(A36,'ESO zone constants'!$A$3:$A$9952,0)),"","X")</f>
        <v>X</v>
      </c>
    </row>
    <row r="37" spans="1:5" x14ac:dyDescent="0.25">
      <c r="A37">
        <v>169</v>
      </c>
      <c r="B37">
        <v>35</v>
      </c>
      <c r="C37">
        <v>92</v>
      </c>
      <c r="D37" t="s">
        <v>124</v>
      </c>
      <c r="E37" t="str">
        <f>IF(ISNA(MATCH(A37,'ESO zone constants'!$A$3:$A$9952,0)),"","X")</f>
        <v>X</v>
      </c>
    </row>
    <row r="38" spans="1:5" x14ac:dyDescent="0.25">
      <c r="A38">
        <v>176</v>
      </c>
      <c r="B38">
        <v>36</v>
      </c>
      <c r="C38">
        <v>108</v>
      </c>
      <c r="D38" t="s">
        <v>50</v>
      </c>
      <c r="E38" t="str">
        <f>IF(ISNA(MATCH(A38,'ESO zone constants'!$A$3:$A$9952,0)),"","X")</f>
        <v>X</v>
      </c>
    </row>
    <row r="39" spans="1:5" x14ac:dyDescent="0.25">
      <c r="A39">
        <v>181</v>
      </c>
      <c r="B39">
        <v>37</v>
      </c>
      <c r="C39">
        <v>181</v>
      </c>
      <c r="D39" t="s">
        <v>125</v>
      </c>
      <c r="E39" t="str">
        <f>IF(ISNA(MATCH(A39,'ESO zone constants'!$A$3:$A$9952,0)),"","X")</f>
        <v>X</v>
      </c>
    </row>
    <row r="40" spans="1:5" x14ac:dyDescent="0.25">
      <c r="A40">
        <v>187</v>
      </c>
      <c r="B40">
        <v>38</v>
      </c>
      <c r="C40">
        <v>117</v>
      </c>
      <c r="D40" t="s">
        <v>126</v>
      </c>
      <c r="E40" t="str">
        <f>IF(ISNA(MATCH(A40,'ESO zone constants'!$A$3:$A$9952,0)),"","X")</f>
        <v>X</v>
      </c>
    </row>
    <row r="41" spans="1:5" x14ac:dyDescent="0.25">
      <c r="A41">
        <v>188</v>
      </c>
      <c r="B41">
        <v>39</v>
      </c>
      <c r="C41">
        <v>57</v>
      </c>
      <c r="D41" t="s">
        <v>127</v>
      </c>
      <c r="E41" t="str">
        <f>IF(ISNA(MATCH(A41,'ESO zone constants'!$A$3:$A$9952,0)),"","X")</f>
        <v>X</v>
      </c>
    </row>
    <row r="42" spans="1:5" x14ac:dyDescent="0.25">
      <c r="A42">
        <v>189</v>
      </c>
      <c r="B42">
        <v>40</v>
      </c>
      <c r="C42">
        <v>57</v>
      </c>
      <c r="D42" t="s">
        <v>128</v>
      </c>
      <c r="E42" t="str">
        <f>IF(ISNA(MATCH(A42,'ESO zone constants'!$A$3:$A$9952,0)),"","X")</f>
        <v>X</v>
      </c>
    </row>
    <row r="43" spans="1:5" x14ac:dyDescent="0.25">
      <c r="A43">
        <v>190</v>
      </c>
      <c r="B43">
        <v>41</v>
      </c>
      <c r="C43">
        <v>57</v>
      </c>
      <c r="D43" t="s">
        <v>129</v>
      </c>
      <c r="E43" t="str">
        <f>IF(ISNA(MATCH(A43,'ESO zone constants'!$A$3:$A$9952,0)),"","X")</f>
        <v>X</v>
      </c>
    </row>
    <row r="44" spans="1:5" x14ac:dyDescent="0.25">
      <c r="A44">
        <v>191</v>
      </c>
      <c r="B44">
        <v>42</v>
      </c>
      <c r="C44">
        <v>41</v>
      </c>
      <c r="D44" t="s">
        <v>130</v>
      </c>
      <c r="E44" t="str">
        <f>IF(ISNA(MATCH(A44,'ESO zone constants'!$A$3:$A$9952,0)),"","X")</f>
        <v>X</v>
      </c>
    </row>
    <row r="45" spans="1:5" x14ac:dyDescent="0.25">
      <c r="A45">
        <v>192</v>
      </c>
      <c r="B45">
        <v>43</v>
      </c>
      <c r="C45">
        <v>41</v>
      </c>
      <c r="D45" t="s">
        <v>131</v>
      </c>
      <c r="E45" t="str">
        <f>IF(ISNA(MATCH(A45,'ESO zone constants'!$A$3:$A$9952,0)),"","X")</f>
        <v>X</v>
      </c>
    </row>
    <row r="46" spans="1:5" x14ac:dyDescent="0.25">
      <c r="A46">
        <v>193</v>
      </c>
      <c r="B46">
        <v>44</v>
      </c>
      <c r="C46">
        <v>41</v>
      </c>
      <c r="D46" t="s">
        <v>132</v>
      </c>
      <c r="E46" t="str">
        <f>IF(ISNA(MATCH(A46,'ESO zone constants'!$A$3:$A$9952,0)),"","X")</f>
        <v>X</v>
      </c>
    </row>
    <row r="47" spans="1:5" x14ac:dyDescent="0.25">
      <c r="A47">
        <v>199</v>
      </c>
      <c r="B47">
        <v>45</v>
      </c>
      <c r="C47">
        <v>199</v>
      </c>
      <c r="D47" t="s">
        <v>133</v>
      </c>
      <c r="E47" t="str">
        <f>IF(ISNA(MATCH(A47,'ESO zone constants'!$A$3:$A$9952,0)),"","X")</f>
        <v>X</v>
      </c>
    </row>
    <row r="48" spans="1:5" x14ac:dyDescent="0.25">
      <c r="A48">
        <v>200</v>
      </c>
      <c r="B48">
        <v>46</v>
      </c>
      <c r="C48">
        <v>199</v>
      </c>
      <c r="D48" t="s">
        <v>134</v>
      </c>
      <c r="E48" t="str">
        <f>IF(ISNA(MATCH(A48,'ESO zone constants'!$A$3:$A$9952,0)),"","X")</f>
        <v>X</v>
      </c>
    </row>
    <row r="49" spans="1:5" x14ac:dyDescent="0.25">
      <c r="A49">
        <v>201</v>
      </c>
      <c r="B49">
        <v>47</v>
      </c>
      <c r="C49">
        <v>199</v>
      </c>
      <c r="D49" t="s">
        <v>135</v>
      </c>
      <c r="E49" t="str">
        <f>IF(ISNA(MATCH(A49,'ESO zone constants'!$A$3:$A$9952,0)),"","X")</f>
        <v>X</v>
      </c>
    </row>
    <row r="50" spans="1:5" x14ac:dyDescent="0.25">
      <c r="A50">
        <v>203</v>
      </c>
      <c r="B50">
        <v>48</v>
      </c>
      <c r="C50">
        <v>267</v>
      </c>
      <c r="D50" t="s">
        <v>136</v>
      </c>
      <c r="E50" t="str">
        <f>IF(ISNA(MATCH(A50,'ESO zone constants'!$A$3:$A$9952,0)),"","X")</f>
        <v>X</v>
      </c>
    </row>
    <row r="51" spans="1:5" x14ac:dyDescent="0.25">
      <c r="A51">
        <v>207</v>
      </c>
      <c r="B51">
        <v>49</v>
      </c>
      <c r="C51">
        <v>208</v>
      </c>
      <c r="D51" t="s">
        <v>137</v>
      </c>
      <c r="E51" t="str">
        <f>IF(ISNA(MATCH(A51,'ESO zone constants'!$A$3:$A$9952,0)),"","X")</f>
        <v>X</v>
      </c>
    </row>
    <row r="52" spans="1:5" x14ac:dyDescent="0.25">
      <c r="A52">
        <v>208</v>
      </c>
      <c r="B52">
        <v>50</v>
      </c>
      <c r="C52">
        <v>208</v>
      </c>
      <c r="D52" t="s">
        <v>138</v>
      </c>
      <c r="E52" t="str">
        <f>IF(ISNA(MATCH(A52,'ESO zone constants'!$A$3:$A$9952,0)),"","X")</f>
        <v>X</v>
      </c>
    </row>
    <row r="53" spans="1:5" x14ac:dyDescent="0.25">
      <c r="A53">
        <v>209</v>
      </c>
      <c r="B53">
        <v>51</v>
      </c>
      <c r="C53">
        <v>208</v>
      </c>
      <c r="D53" t="s">
        <v>139</v>
      </c>
      <c r="E53" t="str">
        <f>IF(ISNA(MATCH(A53,'ESO zone constants'!$A$3:$A$9952,0)),"","X")</f>
        <v>X</v>
      </c>
    </row>
    <row r="54" spans="1:5" x14ac:dyDescent="0.25">
      <c r="A54">
        <v>212</v>
      </c>
      <c r="B54">
        <v>52</v>
      </c>
      <c r="C54">
        <v>57</v>
      </c>
      <c r="D54" t="s">
        <v>140</v>
      </c>
      <c r="E54" t="str">
        <f>IF(ISNA(MATCH(A54,'ESO zone constants'!$A$3:$A$9952,0)),"","X")</f>
        <v>X</v>
      </c>
    </row>
    <row r="55" spans="1:5" x14ac:dyDescent="0.25">
      <c r="A55">
        <v>213</v>
      </c>
      <c r="B55">
        <v>53</v>
      </c>
      <c r="C55">
        <v>117</v>
      </c>
      <c r="D55" t="s">
        <v>141</v>
      </c>
      <c r="E55" t="str">
        <f>IF(ISNA(MATCH(A55,'ESO zone constants'!$A$3:$A$9952,0)),"","X")</f>
        <v>X</v>
      </c>
    </row>
    <row r="56" spans="1:5" x14ac:dyDescent="0.25">
      <c r="A56">
        <v>214</v>
      </c>
      <c r="B56">
        <v>54</v>
      </c>
      <c r="C56">
        <v>117</v>
      </c>
      <c r="D56" t="s">
        <v>142</v>
      </c>
      <c r="E56" t="str">
        <f>IF(ISNA(MATCH(A56,'ESO zone constants'!$A$3:$A$9952,0)),"","X")</f>
        <v>X</v>
      </c>
    </row>
    <row r="57" spans="1:5" x14ac:dyDescent="0.25">
      <c r="A57">
        <v>215</v>
      </c>
      <c r="B57">
        <v>55</v>
      </c>
      <c r="C57">
        <v>117</v>
      </c>
      <c r="D57" t="s">
        <v>143</v>
      </c>
      <c r="E57" t="str">
        <f>IF(ISNA(MATCH(A57,'ESO zone constants'!$A$3:$A$9952,0)),"","X")</f>
        <v>X</v>
      </c>
    </row>
    <row r="58" spans="1:5" x14ac:dyDescent="0.25">
      <c r="A58">
        <v>216</v>
      </c>
      <c r="B58">
        <v>56</v>
      </c>
      <c r="C58">
        <v>41</v>
      </c>
      <c r="D58" t="s">
        <v>144</v>
      </c>
      <c r="E58" t="str">
        <f>IF(ISNA(MATCH(A58,'ESO zone constants'!$A$3:$A$9952,0)),"","X")</f>
        <v>X</v>
      </c>
    </row>
    <row r="59" spans="1:5" x14ac:dyDescent="0.25">
      <c r="A59">
        <v>217</v>
      </c>
      <c r="B59">
        <v>57</v>
      </c>
      <c r="C59">
        <v>199</v>
      </c>
      <c r="D59" t="s">
        <v>145</v>
      </c>
      <c r="E59" t="str">
        <f>IF(ISNA(MATCH(A59,'ESO zone constants'!$A$3:$A$9952,0)),"","X")</f>
        <v>X</v>
      </c>
    </row>
    <row r="60" spans="1:5" x14ac:dyDescent="0.25">
      <c r="A60">
        <v>218</v>
      </c>
      <c r="B60">
        <v>58</v>
      </c>
      <c r="C60">
        <v>267</v>
      </c>
      <c r="D60" t="s">
        <v>146</v>
      </c>
      <c r="E60" t="str">
        <f>IF(ISNA(MATCH(A60,'ESO zone constants'!$A$3:$A$9952,0)),"","X")</f>
        <v>X</v>
      </c>
    </row>
    <row r="61" spans="1:5" x14ac:dyDescent="0.25">
      <c r="A61">
        <v>219</v>
      </c>
      <c r="B61">
        <v>59</v>
      </c>
      <c r="C61">
        <v>267</v>
      </c>
      <c r="D61" t="s">
        <v>147</v>
      </c>
      <c r="E61" t="str">
        <f>IF(ISNA(MATCH(A61,'ESO zone constants'!$A$3:$A$9952,0)),"","X")</f>
        <v>X</v>
      </c>
    </row>
    <row r="62" spans="1:5" x14ac:dyDescent="0.25">
      <c r="A62">
        <v>222</v>
      </c>
      <c r="B62">
        <v>60</v>
      </c>
      <c r="C62">
        <v>3</v>
      </c>
      <c r="D62" t="s">
        <v>148</v>
      </c>
      <c r="E62" t="str">
        <f>IF(ISNA(MATCH(A62,'ESO zone constants'!$A$3:$A$9952,0)),"","X")</f>
        <v>X</v>
      </c>
    </row>
    <row r="63" spans="1:5" x14ac:dyDescent="0.25">
      <c r="A63">
        <v>223</v>
      </c>
      <c r="B63">
        <v>61</v>
      </c>
      <c r="C63">
        <v>3</v>
      </c>
      <c r="D63" t="s">
        <v>149</v>
      </c>
      <c r="E63" t="str">
        <f>IF(ISNA(MATCH(A63,'ESO zone constants'!$A$3:$A$9952,0)),"","X")</f>
        <v>X</v>
      </c>
    </row>
    <row r="64" spans="1:5" x14ac:dyDescent="0.25">
      <c r="A64">
        <v>224</v>
      </c>
      <c r="B64">
        <v>62</v>
      </c>
      <c r="C64">
        <v>20</v>
      </c>
      <c r="D64" t="s">
        <v>150</v>
      </c>
      <c r="E64" t="str">
        <f>IF(ISNA(MATCH(A64,'ESO zone constants'!$A$3:$A$9952,0)),"","X")</f>
        <v>X</v>
      </c>
    </row>
    <row r="65" spans="1:5" x14ac:dyDescent="0.25">
      <c r="A65">
        <v>227</v>
      </c>
      <c r="B65">
        <v>63</v>
      </c>
      <c r="C65">
        <v>92</v>
      </c>
      <c r="D65" t="s">
        <v>151</v>
      </c>
      <c r="E65" t="str">
        <f>IF(ISNA(MATCH(A65,'ESO zone constants'!$A$3:$A$9952,0)),"","X")</f>
        <v>X</v>
      </c>
    </row>
    <row r="66" spans="1:5" x14ac:dyDescent="0.25">
      <c r="A66">
        <v>228</v>
      </c>
      <c r="B66">
        <v>64</v>
      </c>
      <c r="C66">
        <v>92</v>
      </c>
      <c r="D66" t="s">
        <v>152</v>
      </c>
      <c r="E66" t="str">
        <f>IF(ISNA(MATCH(A66,'ESO zone constants'!$A$3:$A$9952,0)),"","X")</f>
        <v>X</v>
      </c>
    </row>
    <row r="67" spans="1:5" x14ac:dyDescent="0.25">
      <c r="A67">
        <v>229</v>
      </c>
      <c r="B67">
        <v>65</v>
      </c>
      <c r="C67">
        <v>92</v>
      </c>
      <c r="D67" t="s">
        <v>153</v>
      </c>
      <c r="E67" t="str">
        <f>IF(ISNA(MATCH(A67,'ESO zone constants'!$A$3:$A$9952,0)),"","X")</f>
        <v>X</v>
      </c>
    </row>
    <row r="68" spans="1:5" x14ac:dyDescent="0.25">
      <c r="A68">
        <v>231</v>
      </c>
      <c r="B68">
        <v>66</v>
      </c>
      <c r="C68">
        <v>92</v>
      </c>
      <c r="D68" t="s">
        <v>154</v>
      </c>
      <c r="E68" t="str">
        <f>IF(ISNA(MATCH(A68,'ESO zone constants'!$A$3:$A$9952,0)),"","X")</f>
        <v>X</v>
      </c>
    </row>
    <row r="69" spans="1:5" x14ac:dyDescent="0.25">
      <c r="A69">
        <v>232</v>
      </c>
      <c r="B69">
        <v>67</v>
      </c>
      <c r="C69">
        <v>117</v>
      </c>
      <c r="D69" t="s">
        <v>155</v>
      </c>
      <c r="E69" t="str">
        <f>IF(ISNA(MATCH(A69,'ESO zone constants'!$A$3:$A$9952,0)),"","X")</f>
        <v>X</v>
      </c>
    </row>
    <row r="70" spans="1:5" x14ac:dyDescent="0.25">
      <c r="A70">
        <v>233</v>
      </c>
      <c r="B70">
        <v>68</v>
      </c>
      <c r="C70">
        <v>117</v>
      </c>
      <c r="D70" t="s">
        <v>156</v>
      </c>
      <c r="E70" t="str">
        <f>IF(ISNA(MATCH(A70,'ESO zone constants'!$A$3:$A$9952,0)),"","X")</f>
        <v>X</v>
      </c>
    </row>
    <row r="71" spans="1:5" x14ac:dyDescent="0.25">
      <c r="A71">
        <v>234</v>
      </c>
      <c r="B71">
        <v>69</v>
      </c>
      <c r="C71">
        <v>117</v>
      </c>
      <c r="D71" t="s">
        <v>157</v>
      </c>
      <c r="E71" t="str">
        <f>IF(ISNA(MATCH(A71,'ESO zone constants'!$A$3:$A$9952,0)),"","X")</f>
        <v>X</v>
      </c>
    </row>
    <row r="72" spans="1:5" x14ac:dyDescent="0.25">
      <c r="A72">
        <v>235</v>
      </c>
      <c r="B72">
        <v>70</v>
      </c>
      <c r="C72">
        <v>117</v>
      </c>
      <c r="D72" t="s">
        <v>158</v>
      </c>
      <c r="E72" t="str">
        <f>IF(ISNA(MATCH(A72,'ESO zone constants'!$A$3:$A$9952,0)),"","X")</f>
        <v>X</v>
      </c>
    </row>
    <row r="73" spans="1:5" x14ac:dyDescent="0.25">
      <c r="A73">
        <v>236</v>
      </c>
      <c r="B73">
        <v>71</v>
      </c>
      <c r="C73">
        <v>117</v>
      </c>
      <c r="D73" t="s">
        <v>159</v>
      </c>
      <c r="E73" t="str">
        <f>IF(ISNA(MATCH(A73,'ESO zone constants'!$A$3:$A$9952,0)),"","X")</f>
        <v>X</v>
      </c>
    </row>
    <row r="74" spans="1:5" x14ac:dyDescent="0.25">
      <c r="A74">
        <v>237</v>
      </c>
      <c r="B74">
        <v>72</v>
      </c>
      <c r="C74">
        <v>104</v>
      </c>
      <c r="D74" t="s">
        <v>160</v>
      </c>
      <c r="E74" t="str">
        <f>IF(ISNA(MATCH(A74,'ESO zone constants'!$A$3:$A$9952,0)),"","X")</f>
        <v>X</v>
      </c>
    </row>
    <row r="75" spans="1:5" x14ac:dyDescent="0.25">
      <c r="A75">
        <v>238</v>
      </c>
      <c r="B75">
        <v>73</v>
      </c>
      <c r="C75">
        <v>104</v>
      </c>
      <c r="D75" t="s">
        <v>161</v>
      </c>
      <c r="E75" t="str">
        <f>IF(ISNA(MATCH(A75,'ESO zone constants'!$A$3:$A$9952,0)),"","X")</f>
        <v>X</v>
      </c>
    </row>
    <row r="76" spans="1:5" x14ac:dyDescent="0.25">
      <c r="A76">
        <v>239</v>
      </c>
      <c r="B76">
        <v>74</v>
      </c>
      <c r="C76">
        <v>104</v>
      </c>
      <c r="D76" t="s">
        <v>162</v>
      </c>
      <c r="E76" t="str">
        <f>IF(ISNA(MATCH(A76,'ESO zone constants'!$A$3:$A$9952,0)),"","X")</f>
        <v>X</v>
      </c>
    </row>
    <row r="77" spans="1:5" x14ac:dyDescent="0.25">
      <c r="A77">
        <v>241</v>
      </c>
      <c r="B77">
        <v>75</v>
      </c>
      <c r="C77">
        <v>41</v>
      </c>
      <c r="D77" t="s">
        <v>163</v>
      </c>
      <c r="E77" t="str">
        <f>IF(ISNA(MATCH(A77,'ESO zone constants'!$A$3:$A$9952,0)),"","X")</f>
        <v>X</v>
      </c>
    </row>
    <row r="78" spans="1:5" x14ac:dyDescent="0.25">
      <c r="A78">
        <v>242</v>
      </c>
      <c r="B78">
        <v>76</v>
      </c>
      <c r="C78">
        <v>41</v>
      </c>
      <c r="D78" t="s">
        <v>164</v>
      </c>
      <c r="E78" t="str">
        <f>IF(ISNA(MATCH(A78,'ESO zone constants'!$A$3:$A$9952,0)),"","X")</f>
        <v>X</v>
      </c>
    </row>
    <row r="79" spans="1:5" x14ac:dyDescent="0.25">
      <c r="A79">
        <v>243</v>
      </c>
      <c r="B79">
        <v>77</v>
      </c>
      <c r="C79">
        <v>41</v>
      </c>
      <c r="D79" t="s">
        <v>165</v>
      </c>
      <c r="E79" t="str">
        <f>IF(ISNA(MATCH(A79,'ESO zone constants'!$A$3:$A$9952,0)),"","X")</f>
        <v>X</v>
      </c>
    </row>
    <row r="80" spans="1:5" x14ac:dyDescent="0.25">
      <c r="A80">
        <v>245</v>
      </c>
      <c r="B80">
        <v>78</v>
      </c>
      <c r="C80">
        <v>41</v>
      </c>
      <c r="D80" t="s">
        <v>166</v>
      </c>
      <c r="E80" t="str">
        <f>IF(ISNA(MATCH(A80,'ESO zone constants'!$A$3:$A$9952,0)),"","X")</f>
        <v>X</v>
      </c>
    </row>
    <row r="81" spans="1:5" x14ac:dyDescent="0.25">
      <c r="A81">
        <v>246</v>
      </c>
      <c r="B81">
        <v>79</v>
      </c>
      <c r="C81">
        <v>41</v>
      </c>
      <c r="D81" t="s">
        <v>167</v>
      </c>
      <c r="E81" t="str">
        <f>IF(ISNA(MATCH(A81,'ESO zone constants'!$A$3:$A$9952,0)),"","X")</f>
        <v>X</v>
      </c>
    </row>
    <row r="82" spans="1:5" x14ac:dyDescent="0.25">
      <c r="A82">
        <v>247</v>
      </c>
      <c r="B82">
        <v>80</v>
      </c>
      <c r="C82">
        <v>41</v>
      </c>
      <c r="D82" t="s">
        <v>168</v>
      </c>
      <c r="E82" t="str">
        <f>IF(ISNA(MATCH(A82,'ESO zone constants'!$A$3:$A$9952,0)),"","X")</f>
        <v>X</v>
      </c>
    </row>
    <row r="83" spans="1:5" x14ac:dyDescent="0.25">
      <c r="A83">
        <v>248</v>
      </c>
      <c r="B83">
        <v>81</v>
      </c>
      <c r="C83">
        <v>57</v>
      </c>
      <c r="D83" t="s">
        <v>169</v>
      </c>
      <c r="E83" t="str">
        <f>IF(ISNA(MATCH(A83,'ESO zone constants'!$A$3:$A$9952,0)),"","X")</f>
        <v>X</v>
      </c>
    </row>
    <row r="84" spans="1:5" x14ac:dyDescent="0.25">
      <c r="A84">
        <v>249</v>
      </c>
      <c r="B84">
        <v>82</v>
      </c>
      <c r="C84">
        <v>57</v>
      </c>
      <c r="D84" t="s">
        <v>170</v>
      </c>
      <c r="E84" t="str">
        <f>IF(ISNA(MATCH(A84,'ESO zone constants'!$A$3:$A$9952,0)),"","X")</f>
        <v>X</v>
      </c>
    </row>
    <row r="85" spans="1:5" x14ac:dyDescent="0.25">
      <c r="A85">
        <v>250</v>
      </c>
      <c r="B85">
        <v>83</v>
      </c>
      <c r="C85">
        <v>57</v>
      </c>
      <c r="D85" t="s">
        <v>171</v>
      </c>
      <c r="E85" t="str">
        <f>IF(ISNA(MATCH(A85,'ESO zone constants'!$A$3:$A$9952,0)),"","X")</f>
        <v>X</v>
      </c>
    </row>
    <row r="86" spans="1:5" x14ac:dyDescent="0.25">
      <c r="A86">
        <v>252</v>
      </c>
      <c r="B86">
        <v>84</v>
      </c>
      <c r="C86">
        <v>57</v>
      </c>
      <c r="D86" t="s">
        <v>172</v>
      </c>
      <c r="E86" t="str">
        <f>IF(ISNA(MATCH(A86,'ESO zone constants'!$A$3:$A$9952,0)),"","X")</f>
        <v>X</v>
      </c>
    </row>
    <row r="87" spans="1:5" x14ac:dyDescent="0.25">
      <c r="A87">
        <v>253</v>
      </c>
      <c r="B87">
        <v>85</v>
      </c>
      <c r="C87">
        <v>57</v>
      </c>
      <c r="D87" t="s">
        <v>173</v>
      </c>
      <c r="E87" t="str">
        <f>IF(ISNA(MATCH(A87,'ESO zone constants'!$A$3:$A$9952,0)),"","X")</f>
        <v>X</v>
      </c>
    </row>
    <row r="88" spans="1:5" x14ac:dyDescent="0.25">
      <c r="A88">
        <v>254</v>
      </c>
      <c r="B88">
        <v>86</v>
      </c>
      <c r="C88">
        <v>57</v>
      </c>
      <c r="D88" t="s">
        <v>174</v>
      </c>
      <c r="E88" t="str">
        <f>IF(ISNA(MATCH(A88,'ESO zone constants'!$A$3:$A$9952,0)),"","X")</f>
        <v>X</v>
      </c>
    </row>
    <row r="89" spans="1:5" x14ac:dyDescent="0.25">
      <c r="A89">
        <v>255</v>
      </c>
      <c r="B89">
        <v>87</v>
      </c>
      <c r="C89">
        <v>57</v>
      </c>
      <c r="D89" t="s">
        <v>175</v>
      </c>
      <c r="E89" t="str">
        <f>IF(ISNA(MATCH(A89,'ESO zone constants'!$A$3:$A$9952,0)),"","X")</f>
        <v>X</v>
      </c>
    </row>
    <row r="90" spans="1:5" x14ac:dyDescent="0.25">
      <c r="A90">
        <v>256</v>
      </c>
      <c r="B90">
        <v>88</v>
      </c>
      <c r="C90">
        <v>3</v>
      </c>
      <c r="D90" t="s">
        <v>176</v>
      </c>
      <c r="E90" t="str">
        <f>IF(ISNA(MATCH(A90,'ESO zone constants'!$A$3:$A$9952,0)),"","X")</f>
        <v>X</v>
      </c>
    </row>
    <row r="91" spans="1:5" x14ac:dyDescent="0.25">
      <c r="A91">
        <v>257</v>
      </c>
      <c r="B91">
        <v>89</v>
      </c>
      <c r="C91">
        <v>103</v>
      </c>
      <c r="D91" t="s">
        <v>177</v>
      </c>
      <c r="E91" t="str">
        <f>IF(ISNA(MATCH(A91,'ESO zone constants'!$A$3:$A$9952,0)),"","X")</f>
        <v>X</v>
      </c>
    </row>
    <row r="92" spans="1:5" x14ac:dyDescent="0.25">
      <c r="A92">
        <v>258</v>
      </c>
      <c r="B92">
        <v>90</v>
      </c>
      <c r="C92">
        <v>103</v>
      </c>
      <c r="D92" t="s">
        <v>178</v>
      </c>
      <c r="E92" t="str">
        <f>IF(ISNA(MATCH(A92,'ESO zone constants'!$A$3:$A$9952,0)),"","X")</f>
        <v>X</v>
      </c>
    </row>
    <row r="93" spans="1:5" x14ac:dyDescent="0.25">
      <c r="A93">
        <v>259</v>
      </c>
      <c r="B93">
        <v>91</v>
      </c>
      <c r="C93">
        <v>103</v>
      </c>
      <c r="D93" t="s">
        <v>179</v>
      </c>
      <c r="E93" t="str">
        <f>IF(ISNA(MATCH(A93,'ESO zone constants'!$A$3:$A$9952,0)),"","X")</f>
        <v>X</v>
      </c>
    </row>
    <row r="94" spans="1:5" x14ac:dyDescent="0.25">
      <c r="A94">
        <v>260</v>
      </c>
      <c r="B94">
        <v>92</v>
      </c>
      <c r="C94">
        <v>101</v>
      </c>
      <c r="D94" t="s">
        <v>180</v>
      </c>
      <c r="E94" t="str">
        <f>IF(ISNA(MATCH(A94,'ESO zone constants'!$A$3:$A$9952,0)),"","X")</f>
        <v>X</v>
      </c>
    </row>
    <row r="95" spans="1:5" x14ac:dyDescent="0.25">
      <c r="A95">
        <v>261</v>
      </c>
      <c r="B95">
        <v>93</v>
      </c>
      <c r="C95">
        <v>101</v>
      </c>
      <c r="D95" t="s">
        <v>181</v>
      </c>
      <c r="E95" t="str">
        <f>IF(ISNA(MATCH(A95,'ESO zone constants'!$A$3:$A$9952,0)),"","X")</f>
        <v>X</v>
      </c>
    </row>
    <row r="96" spans="1:5" x14ac:dyDescent="0.25">
      <c r="A96">
        <v>262</v>
      </c>
      <c r="B96">
        <v>94</v>
      </c>
      <c r="C96">
        <v>101</v>
      </c>
      <c r="D96" t="s">
        <v>182</v>
      </c>
      <c r="E96" t="str">
        <f>IF(ISNA(MATCH(A96,'ESO zone constants'!$A$3:$A$9952,0)),"","X")</f>
        <v>X</v>
      </c>
    </row>
    <row r="97" spans="1:5" x14ac:dyDescent="0.25">
      <c r="A97">
        <v>263</v>
      </c>
      <c r="B97">
        <v>95</v>
      </c>
      <c r="C97">
        <v>101</v>
      </c>
      <c r="D97" t="s">
        <v>183</v>
      </c>
      <c r="E97" t="str">
        <f>IF(ISNA(MATCH(A97,'ESO zone constants'!$A$3:$A$9952,0)),"","X")</f>
        <v>X</v>
      </c>
    </row>
    <row r="98" spans="1:5" x14ac:dyDescent="0.25">
      <c r="A98">
        <v>264</v>
      </c>
      <c r="B98">
        <v>96</v>
      </c>
      <c r="C98">
        <v>101</v>
      </c>
      <c r="D98" t="s">
        <v>184</v>
      </c>
      <c r="E98" t="str">
        <f>IF(ISNA(MATCH(A98,'ESO zone constants'!$A$3:$A$9952,0)),"","X")</f>
        <v>X</v>
      </c>
    </row>
    <row r="99" spans="1:5" x14ac:dyDescent="0.25">
      <c r="A99">
        <v>265</v>
      </c>
      <c r="B99">
        <v>97</v>
      </c>
      <c r="C99">
        <v>101</v>
      </c>
      <c r="D99" t="s">
        <v>185</v>
      </c>
      <c r="E99" t="str">
        <f>IF(ISNA(MATCH(A99,'ESO zone constants'!$A$3:$A$9952,0)),"","X")</f>
        <v>X</v>
      </c>
    </row>
    <row r="100" spans="1:5" x14ac:dyDescent="0.25">
      <c r="A100">
        <v>266</v>
      </c>
      <c r="B100">
        <v>98</v>
      </c>
      <c r="C100">
        <v>101</v>
      </c>
      <c r="D100" t="s">
        <v>186</v>
      </c>
      <c r="E100" t="str">
        <f>IF(ISNA(MATCH(A100,'ESO zone constants'!$A$3:$A$9952,0)),"","X")</f>
        <v>X</v>
      </c>
    </row>
    <row r="101" spans="1:5" x14ac:dyDescent="0.25">
      <c r="A101">
        <v>267</v>
      </c>
      <c r="B101">
        <v>99</v>
      </c>
      <c r="C101">
        <v>267</v>
      </c>
      <c r="D101" t="s">
        <v>187</v>
      </c>
      <c r="E101" t="str">
        <f>IF(ISNA(MATCH(A101,'ESO zone constants'!$A$3:$A$9952,0)),"","X")</f>
        <v>X</v>
      </c>
    </row>
    <row r="102" spans="1:5" x14ac:dyDescent="0.25">
      <c r="A102">
        <v>268</v>
      </c>
      <c r="B102">
        <v>100</v>
      </c>
      <c r="C102">
        <v>58</v>
      </c>
      <c r="D102" t="s">
        <v>188</v>
      </c>
      <c r="E102" t="str">
        <f>IF(ISNA(MATCH(A102,'ESO zone constants'!$A$3:$A$9952,0)),"","X")</f>
        <v>X</v>
      </c>
    </row>
    <row r="103" spans="1:5" x14ac:dyDescent="0.25">
      <c r="A103">
        <v>269</v>
      </c>
      <c r="B103">
        <v>101</v>
      </c>
      <c r="C103">
        <v>58</v>
      </c>
      <c r="D103" t="s">
        <v>189</v>
      </c>
      <c r="E103" t="str">
        <f>IF(ISNA(MATCH(A103,'ESO zone constants'!$A$3:$A$9952,0)),"","X")</f>
        <v>X</v>
      </c>
    </row>
    <row r="104" spans="1:5" x14ac:dyDescent="0.25">
      <c r="A104">
        <v>270</v>
      </c>
      <c r="B104">
        <v>102</v>
      </c>
      <c r="C104">
        <v>117</v>
      </c>
      <c r="D104" t="s">
        <v>190</v>
      </c>
      <c r="E104" t="str">
        <f>IF(ISNA(MATCH(A104,'ESO zone constants'!$A$3:$A$9952,0)),"","X")</f>
        <v>X</v>
      </c>
    </row>
    <row r="105" spans="1:5" x14ac:dyDescent="0.25">
      <c r="A105">
        <v>271</v>
      </c>
      <c r="B105">
        <v>103</v>
      </c>
      <c r="C105">
        <v>117</v>
      </c>
      <c r="D105" t="s">
        <v>191</v>
      </c>
      <c r="E105" t="str">
        <f>IF(ISNA(MATCH(A105,'ESO zone constants'!$A$3:$A$9952,0)),"","X")</f>
        <v>X</v>
      </c>
    </row>
    <row r="106" spans="1:5" x14ac:dyDescent="0.25">
      <c r="A106">
        <v>272</v>
      </c>
      <c r="B106">
        <v>104</v>
      </c>
      <c r="C106">
        <v>117</v>
      </c>
      <c r="D106" t="s">
        <v>192</v>
      </c>
      <c r="E106" t="str">
        <f>IF(ISNA(MATCH(A106,'ESO zone constants'!$A$3:$A$9952,0)),"","X")</f>
        <v>X</v>
      </c>
    </row>
    <row r="107" spans="1:5" x14ac:dyDescent="0.25">
      <c r="A107">
        <v>273</v>
      </c>
      <c r="B107">
        <v>105</v>
      </c>
      <c r="C107">
        <v>117</v>
      </c>
      <c r="D107" t="s">
        <v>193</v>
      </c>
      <c r="E107" t="str">
        <f>IF(ISNA(MATCH(A107,'ESO zone constants'!$A$3:$A$9952,0)),"","X")</f>
        <v>X</v>
      </c>
    </row>
    <row r="108" spans="1:5" x14ac:dyDescent="0.25">
      <c r="A108">
        <v>274</v>
      </c>
      <c r="B108">
        <v>106</v>
      </c>
      <c r="C108">
        <v>117</v>
      </c>
      <c r="D108" t="s">
        <v>194</v>
      </c>
      <c r="E108" t="str">
        <f>IF(ISNA(MATCH(A108,'ESO zone constants'!$A$3:$A$9952,0)),"","X")</f>
        <v>X</v>
      </c>
    </row>
    <row r="109" spans="1:5" x14ac:dyDescent="0.25">
      <c r="A109">
        <v>275</v>
      </c>
      <c r="B109">
        <v>107</v>
      </c>
      <c r="C109">
        <v>117</v>
      </c>
      <c r="D109" t="s">
        <v>195</v>
      </c>
      <c r="E109" t="str">
        <f>IF(ISNA(MATCH(A109,'ESO zone constants'!$A$3:$A$9952,0)),"","X")</f>
        <v>X</v>
      </c>
    </row>
    <row r="110" spans="1:5" x14ac:dyDescent="0.25">
      <c r="A110">
        <v>279</v>
      </c>
      <c r="B110">
        <v>108</v>
      </c>
      <c r="C110">
        <v>279</v>
      </c>
      <c r="D110" t="s">
        <v>196</v>
      </c>
      <c r="E110" t="str">
        <f>IF(ISNA(MATCH(A110,'ESO zone constants'!$A$3:$A$9952,0)),"","X")</f>
        <v>X</v>
      </c>
    </row>
    <row r="111" spans="1:5" x14ac:dyDescent="0.25">
      <c r="A111">
        <v>280</v>
      </c>
      <c r="B111">
        <v>109</v>
      </c>
      <c r="C111">
        <v>280</v>
      </c>
      <c r="D111" t="s">
        <v>197</v>
      </c>
      <c r="E111" t="str">
        <f>IF(ISNA(MATCH(A111,'ESO zone constants'!$A$3:$A$9952,0)),"","X")</f>
        <v>X</v>
      </c>
    </row>
    <row r="112" spans="1:5" x14ac:dyDescent="0.25">
      <c r="A112">
        <v>281</v>
      </c>
      <c r="B112">
        <v>110</v>
      </c>
      <c r="C112">
        <v>281</v>
      </c>
      <c r="D112" t="s">
        <v>198</v>
      </c>
      <c r="E112" t="str">
        <f>IF(ISNA(MATCH(A112,'ESO zone constants'!$A$3:$A$9952,0)),"","X")</f>
        <v>X</v>
      </c>
    </row>
    <row r="113" spans="1:5" x14ac:dyDescent="0.25">
      <c r="A113">
        <v>283</v>
      </c>
      <c r="B113">
        <v>111</v>
      </c>
      <c r="C113">
        <v>41</v>
      </c>
      <c r="D113" t="s">
        <v>51</v>
      </c>
      <c r="E113" t="str">
        <f>IF(ISNA(MATCH(A113,'ESO zone constants'!$A$3:$A$9952,0)),"","X")</f>
        <v>X</v>
      </c>
    </row>
    <row r="114" spans="1:5" x14ac:dyDescent="0.25">
      <c r="A114">
        <v>284</v>
      </c>
      <c r="B114">
        <v>112</v>
      </c>
      <c r="C114">
        <v>3</v>
      </c>
      <c r="D114" t="s">
        <v>199</v>
      </c>
      <c r="E114" t="str">
        <f>IF(ISNA(MATCH(A114,'ESO zone constants'!$A$3:$A$9952,0)),"","X")</f>
        <v>X</v>
      </c>
    </row>
    <row r="115" spans="1:5" x14ac:dyDescent="0.25">
      <c r="A115">
        <v>287</v>
      </c>
      <c r="B115">
        <v>113</v>
      </c>
      <c r="C115">
        <v>41</v>
      </c>
      <c r="D115" t="s">
        <v>200</v>
      </c>
      <c r="E115" t="str">
        <f>IF(ISNA(MATCH(A115,'ESO zone constants'!$A$3:$A$9952,0)),"","X")</f>
        <v>X</v>
      </c>
    </row>
    <row r="116" spans="1:5" x14ac:dyDescent="0.25">
      <c r="A116">
        <v>288</v>
      </c>
      <c r="B116">
        <v>114</v>
      </c>
      <c r="C116">
        <v>41</v>
      </c>
      <c r="D116" t="s">
        <v>201</v>
      </c>
      <c r="E116" t="str">
        <f>IF(ISNA(MATCH(A116,'ESO zone constants'!$A$3:$A$9952,0)),"","X")</f>
        <v>X</v>
      </c>
    </row>
    <row r="117" spans="1:5" x14ac:dyDescent="0.25">
      <c r="A117">
        <v>289</v>
      </c>
      <c r="B117">
        <v>115</v>
      </c>
      <c r="C117">
        <v>41</v>
      </c>
      <c r="D117" t="s">
        <v>202</v>
      </c>
      <c r="E117" t="str">
        <f>IF(ISNA(MATCH(A117,'ESO zone constants'!$A$3:$A$9952,0)),"","X")</f>
        <v>X</v>
      </c>
    </row>
    <row r="118" spans="1:5" x14ac:dyDescent="0.25">
      <c r="A118">
        <v>290</v>
      </c>
      <c r="B118">
        <v>116</v>
      </c>
      <c r="C118">
        <v>41</v>
      </c>
      <c r="D118" t="s">
        <v>203</v>
      </c>
      <c r="E118" t="str">
        <f>IF(ISNA(MATCH(A118,'ESO zone constants'!$A$3:$A$9952,0)),"","X")</f>
        <v>X</v>
      </c>
    </row>
    <row r="119" spans="1:5" x14ac:dyDescent="0.25">
      <c r="A119">
        <v>291</v>
      </c>
      <c r="B119">
        <v>117</v>
      </c>
      <c r="C119">
        <v>41</v>
      </c>
      <c r="D119" t="s">
        <v>204</v>
      </c>
      <c r="E119" t="str">
        <f>IF(ISNA(MATCH(A119,'ESO zone constants'!$A$3:$A$9952,0)),"","X")</f>
        <v>X</v>
      </c>
    </row>
    <row r="120" spans="1:5" x14ac:dyDescent="0.25">
      <c r="A120">
        <v>296</v>
      </c>
      <c r="B120">
        <v>118</v>
      </c>
      <c r="C120">
        <v>41</v>
      </c>
      <c r="D120" t="s">
        <v>205</v>
      </c>
      <c r="E120" t="str">
        <f>IF(ISNA(MATCH(A120,'ESO zone constants'!$A$3:$A$9952,0)),"","X")</f>
        <v>X</v>
      </c>
    </row>
    <row r="121" spans="1:5" x14ac:dyDescent="0.25">
      <c r="A121">
        <v>306</v>
      </c>
      <c r="B121">
        <v>119</v>
      </c>
      <c r="C121">
        <v>57</v>
      </c>
      <c r="D121" t="s">
        <v>206</v>
      </c>
      <c r="E121" t="str">
        <f>IF(ISNA(MATCH(A121,'ESO zone constants'!$A$3:$A$9952,0)),"","X")</f>
        <v>X</v>
      </c>
    </row>
    <row r="122" spans="1:5" x14ac:dyDescent="0.25">
      <c r="A122">
        <v>308</v>
      </c>
      <c r="B122">
        <v>120</v>
      </c>
      <c r="C122">
        <v>104</v>
      </c>
      <c r="D122" t="s">
        <v>207</v>
      </c>
      <c r="E122" t="str">
        <f>IF(ISNA(MATCH(A122,'ESO zone constants'!$A$3:$A$9952,0)),"","X")</f>
        <v>X</v>
      </c>
    </row>
    <row r="123" spans="1:5" x14ac:dyDescent="0.25">
      <c r="A123">
        <v>309</v>
      </c>
      <c r="B123">
        <v>121</v>
      </c>
      <c r="C123">
        <v>3</v>
      </c>
      <c r="D123" t="s">
        <v>208</v>
      </c>
      <c r="E123" t="str">
        <f>IF(ISNA(MATCH(A123,'ESO zone constants'!$A$3:$A$9952,0)),"","X")</f>
        <v>X</v>
      </c>
    </row>
    <row r="124" spans="1:5" x14ac:dyDescent="0.25">
      <c r="A124">
        <v>310</v>
      </c>
      <c r="B124">
        <v>122</v>
      </c>
      <c r="C124">
        <v>3</v>
      </c>
      <c r="D124" t="s">
        <v>209</v>
      </c>
      <c r="E124" t="str">
        <f>IF(ISNA(MATCH(A124,'ESO zone constants'!$A$3:$A$9952,0)),"","X")</f>
        <v>X</v>
      </c>
    </row>
    <row r="125" spans="1:5" x14ac:dyDescent="0.25">
      <c r="A125">
        <v>311</v>
      </c>
      <c r="B125">
        <v>123</v>
      </c>
      <c r="C125">
        <v>3</v>
      </c>
      <c r="D125" t="s">
        <v>210</v>
      </c>
      <c r="E125" t="str">
        <f>IF(ISNA(MATCH(A125,'ESO zone constants'!$A$3:$A$9952,0)),"","X")</f>
        <v>X</v>
      </c>
    </row>
    <row r="126" spans="1:5" x14ac:dyDescent="0.25">
      <c r="A126">
        <v>312</v>
      </c>
      <c r="B126">
        <v>124</v>
      </c>
      <c r="C126">
        <v>3</v>
      </c>
      <c r="D126" t="s">
        <v>211</v>
      </c>
      <c r="E126" t="str">
        <f>IF(ISNA(MATCH(A126,'ESO zone constants'!$A$3:$A$9952,0)),"","X")</f>
        <v>X</v>
      </c>
    </row>
    <row r="127" spans="1:5" x14ac:dyDescent="0.25">
      <c r="A127">
        <v>313</v>
      </c>
      <c r="B127">
        <v>125</v>
      </c>
      <c r="C127">
        <v>3</v>
      </c>
      <c r="D127" t="s">
        <v>212</v>
      </c>
      <c r="E127" t="str">
        <f>IF(ISNA(MATCH(A127,'ESO zone constants'!$A$3:$A$9952,0)),"","X")</f>
        <v>X</v>
      </c>
    </row>
    <row r="128" spans="1:5" x14ac:dyDescent="0.25">
      <c r="A128">
        <v>314</v>
      </c>
      <c r="B128">
        <v>126</v>
      </c>
      <c r="C128">
        <v>3</v>
      </c>
      <c r="D128" t="s">
        <v>213</v>
      </c>
      <c r="E128" t="str">
        <f>IF(ISNA(MATCH(A128,'ESO zone constants'!$A$3:$A$9952,0)),"","X")</f>
        <v>X</v>
      </c>
    </row>
    <row r="129" spans="1:5" x14ac:dyDescent="0.25">
      <c r="A129">
        <v>315</v>
      </c>
      <c r="B129">
        <v>127</v>
      </c>
      <c r="C129">
        <v>19</v>
      </c>
      <c r="D129" t="s">
        <v>214</v>
      </c>
      <c r="E129" t="str">
        <f>IF(ISNA(MATCH(A129,'ESO zone constants'!$A$3:$A$9952,0)),"","X")</f>
        <v>X</v>
      </c>
    </row>
    <row r="130" spans="1:5" x14ac:dyDescent="0.25">
      <c r="A130">
        <v>316</v>
      </c>
      <c r="B130">
        <v>128</v>
      </c>
      <c r="C130">
        <v>19</v>
      </c>
      <c r="D130" t="s">
        <v>215</v>
      </c>
      <c r="E130" t="str">
        <f>IF(ISNA(MATCH(A130,'ESO zone constants'!$A$3:$A$9952,0)),"","X")</f>
        <v>X</v>
      </c>
    </row>
    <row r="131" spans="1:5" x14ac:dyDescent="0.25">
      <c r="A131">
        <v>317</v>
      </c>
      <c r="B131">
        <v>129</v>
      </c>
      <c r="C131">
        <v>19</v>
      </c>
      <c r="D131" t="s">
        <v>216</v>
      </c>
      <c r="E131" t="str">
        <f>IF(ISNA(MATCH(A131,'ESO zone constants'!$A$3:$A$9952,0)),"","X")</f>
        <v>X</v>
      </c>
    </row>
    <row r="132" spans="1:5" x14ac:dyDescent="0.25">
      <c r="A132">
        <v>318</v>
      </c>
      <c r="B132">
        <v>130</v>
      </c>
      <c r="C132">
        <v>19</v>
      </c>
      <c r="D132" t="s">
        <v>217</v>
      </c>
      <c r="E132" t="str">
        <f>IF(ISNA(MATCH(A132,'ESO zone constants'!$A$3:$A$9952,0)),"","X")</f>
        <v>X</v>
      </c>
    </row>
    <row r="133" spans="1:5" x14ac:dyDescent="0.25">
      <c r="A133">
        <v>319</v>
      </c>
      <c r="B133">
        <v>131</v>
      </c>
      <c r="C133">
        <v>19</v>
      </c>
      <c r="D133" t="s">
        <v>218</v>
      </c>
      <c r="E133" t="str">
        <f>IF(ISNA(MATCH(A133,'ESO zone constants'!$A$3:$A$9952,0)),"","X")</f>
        <v>X</v>
      </c>
    </row>
    <row r="134" spans="1:5" x14ac:dyDescent="0.25">
      <c r="A134">
        <v>320</v>
      </c>
      <c r="B134">
        <v>132</v>
      </c>
      <c r="C134">
        <v>19</v>
      </c>
      <c r="D134" t="s">
        <v>219</v>
      </c>
      <c r="E134" t="str">
        <f>IF(ISNA(MATCH(A134,'ESO zone constants'!$A$3:$A$9952,0)),"","X")</f>
        <v>X</v>
      </c>
    </row>
    <row r="135" spans="1:5" x14ac:dyDescent="0.25">
      <c r="A135">
        <v>321</v>
      </c>
      <c r="B135">
        <v>133</v>
      </c>
      <c r="C135">
        <v>20</v>
      </c>
      <c r="D135" t="s">
        <v>220</v>
      </c>
      <c r="E135" t="str">
        <f>IF(ISNA(MATCH(A135,'ESO zone constants'!$A$3:$A$9952,0)),"","X")</f>
        <v>X</v>
      </c>
    </row>
    <row r="136" spans="1:5" x14ac:dyDescent="0.25">
      <c r="A136">
        <v>322</v>
      </c>
      <c r="B136">
        <v>134</v>
      </c>
      <c r="C136">
        <v>20</v>
      </c>
      <c r="D136" t="s">
        <v>221</v>
      </c>
      <c r="E136" t="str">
        <f>IF(ISNA(MATCH(A136,'ESO zone constants'!$A$3:$A$9952,0)),"","X")</f>
        <v>X</v>
      </c>
    </row>
    <row r="137" spans="1:5" x14ac:dyDescent="0.25">
      <c r="A137">
        <v>323</v>
      </c>
      <c r="B137">
        <v>135</v>
      </c>
      <c r="C137">
        <v>20</v>
      </c>
      <c r="D137" t="s">
        <v>222</v>
      </c>
      <c r="E137" t="str">
        <f>IF(ISNA(MATCH(A137,'ESO zone constants'!$A$3:$A$9952,0)),"","X")</f>
        <v>X</v>
      </c>
    </row>
    <row r="138" spans="1:5" x14ac:dyDescent="0.25">
      <c r="A138">
        <v>324</v>
      </c>
      <c r="B138">
        <v>136</v>
      </c>
      <c r="C138">
        <v>20</v>
      </c>
      <c r="D138" t="s">
        <v>223</v>
      </c>
      <c r="E138" t="str">
        <f>IF(ISNA(MATCH(A138,'ESO zone constants'!$A$3:$A$9952,0)),"","X")</f>
        <v>X</v>
      </c>
    </row>
    <row r="139" spans="1:5" x14ac:dyDescent="0.25">
      <c r="A139">
        <v>325</v>
      </c>
      <c r="B139">
        <v>137</v>
      </c>
      <c r="C139">
        <v>20</v>
      </c>
      <c r="D139" t="s">
        <v>224</v>
      </c>
      <c r="E139" t="str">
        <f>IF(ISNA(MATCH(A139,'ESO zone constants'!$A$3:$A$9952,0)),"","X")</f>
        <v>X</v>
      </c>
    </row>
    <row r="140" spans="1:5" x14ac:dyDescent="0.25">
      <c r="A140">
        <v>326</v>
      </c>
      <c r="B140">
        <v>138</v>
      </c>
      <c r="C140">
        <v>20</v>
      </c>
      <c r="D140" t="s">
        <v>225</v>
      </c>
      <c r="E140" t="str">
        <f>IF(ISNA(MATCH(A140,'ESO zone constants'!$A$3:$A$9952,0)),"","X")</f>
        <v>X</v>
      </c>
    </row>
    <row r="141" spans="1:5" x14ac:dyDescent="0.25">
      <c r="A141">
        <v>327</v>
      </c>
      <c r="B141">
        <v>139</v>
      </c>
      <c r="C141">
        <v>104</v>
      </c>
      <c r="D141" t="s">
        <v>226</v>
      </c>
      <c r="E141" t="str">
        <f>IF(ISNA(MATCH(A141,'ESO zone constants'!$A$3:$A$9952,0)),"","X")</f>
        <v>X</v>
      </c>
    </row>
    <row r="142" spans="1:5" x14ac:dyDescent="0.25">
      <c r="A142">
        <v>328</v>
      </c>
      <c r="B142">
        <v>140</v>
      </c>
      <c r="C142">
        <v>104</v>
      </c>
      <c r="D142" t="s">
        <v>227</v>
      </c>
      <c r="E142" t="str">
        <f>IF(ISNA(MATCH(A142,'ESO zone constants'!$A$3:$A$9952,0)),"","X")</f>
        <v>X</v>
      </c>
    </row>
    <row r="143" spans="1:5" x14ac:dyDescent="0.25">
      <c r="A143">
        <v>329</v>
      </c>
      <c r="B143">
        <v>141</v>
      </c>
      <c r="C143">
        <v>104</v>
      </c>
      <c r="D143" t="s">
        <v>228</v>
      </c>
      <c r="E143" t="str">
        <f>IF(ISNA(MATCH(A143,'ESO zone constants'!$A$3:$A$9952,0)),"","X")</f>
        <v>X</v>
      </c>
    </row>
    <row r="144" spans="1:5" x14ac:dyDescent="0.25">
      <c r="A144">
        <v>330</v>
      </c>
      <c r="B144">
        <v>142</v>
      </c>
      <c r="C144">
        <v>104</v>
      </c>
      <c r="D144" t="s">
        <v>229</v>
      </c>
      <c r="E144" t="str">
        <f>IF(ISNA(MATCH(A144,'ESO zone constants'!$A$3:$A$9952,0)),"","X")</f>
        <v>X</v>
      </c>
    </row>
    <row r="145" spans="1:5" x14ac:dyDescent="0.25">
      <c r="A145">
        <v>331</v>
      </c>
      <c r="B145">
        <v>143</v>
      </c>
      <c r="C145">
        <v>104</v>
      </c>
      <c r="D145" t="s">
        <v>230</v>
      </c>
      <c r="E145" t="str">
        <f>IF(ISNA(MATCH(A145,'ESO zone constants'!$A$3:$A$9952,0)),"","X")</f>
        <v>X</v>
      </c>
    </row>
    <row r="146" spans="1:5" x14ac:dyDescent="0.25">
      <c r="A146">
        <v>332</v>
      </c>
      <c r="B146">
        <v>144</v>
      </c>
      <c r="C146">
        <v>104</v>
      </c>
      <c r="D146" t="s">
        <v>231</v>
      </c>
      <c r="E146" t="str">
        <f>IF(ISNA(MATCH(A146,'ESO zone constants'!$A$3:$A$9952,0)),"","X")</f>
        <v>X</v>
      </c>
    </row>
    <row r="147" spans="1:5" x14ac:dyDescent="0.25">
      <c r="A147">
        <v>333</v>
      </c>
      <c r="B147">
        <v>145</v>
      </c>
      <c r="C147">
        <v>92</v>
      </c>
      <c r="D147" t="s">
        <v>232</v>
      </c>
      <c r="E147" t="str">
        <f>IF(ISNA(MATCH(A147,'ESO zone constants'!$A$3:$A$9952,0)),"","X")</f>
        <v>X</v>
      </c>
    </row>
    <row r="148" spans="1:5" x14ac:dyDescent="0.25">
      <c r="A148">
        <v>334</v>
      </c>
      <c r="B148">
        <v>146</v>
      </c>
      <c r="C148">
        <v>92</v>
      </c>
      <c r="D148" t="s">
        <v>233</v>
      </c>
      <c r="E148" t="str">
        <f>IF(ISNA(MATCH(A148,'ESO zone constants'!$A$3:$A$9952,0)),"","X")</f>
        <v>X</v>
      </c>
    </row>
    <row r="149" spans="1:5" x14ac:dyDescent="0.25">
      <c r="A149">
        <v>335</v>
      </c>
      <c r="B149">
        <v>147</v>
      </c>
      <c r="C149">
        <v>92</v>
      </c>
      <c r="D149" t="s">
        <v>234</v>
      </c>
      <c r="E149" t="str">
        <f>IF(ISNA(MATCH(A149,'ESO zone constants'!$A$3:$A$9952,0)),"","X")</f>
        <v>X</v>
      </c>
    </row>
    <row r="150" spans="1:5" x14ac:dyDescent="0.25">
      <c r="A150">
        <v>336</v>
      </c>
      <c r="B150">
        <v>148</v>
      </c>
      <c r="C150">
        <v>92</v>
      </c>
      <c r="D150" t="s">
        <v>235</v>
      </c>
      <c r="E150" t="str">
        <f>IF(ISNA(MATCH(A150,'ESO zone constants'!$A$3:$A$9952,0)),"","X")</f>
        <v>X</v>
      </c>
    </row>
    <row r="151" spans="1:5" x14ac:dyDescent="0.25">
      <c r="A151">
        <v>337</v>
      </c>
      <c r="B151">
        <v>149</v>
      </c>
      <c r="C151">
        <v>92</v>
      </c>
      <c r="D151" t="s">
        <v>236</v>
      </c>
      <c r="E151" t="str">
        <f>IF(ISNA(MATCH(A151,'ESO zone constants'!$A$3:$A$9952,0)),"","X")</f>
        <v>X</v>
      </c>
    </row>
    <row r="152" spans="1:5" x14ac:dyDescent="0.25">
      <c r="A152">
        <v>338</v>
      </c>
      <c r="B152">
        <v>150</v>
      </c>
      <c r="C152">
        <v>92</v>
      </c>
      <c r="D152" t="s">
        <v>237</v>
      </c>
      <c r="E152" t="str">
        <f>IF(ISNA(MATCH(A152,'ESO zone constants'!$A$3:$A$9952,0)),"","X")</f>
        <v>X</v>
      </c>
    </row>
    <row r="153" spans="1:5" x14ac:dyDescent="0.25">
      <c r="A153">
        <v>339</v>
      </c>
      <c r="B153">
        <v>151</v>
      </c>
      <c r="C153">
        <v>101</v>
      </c>
      <c r="D153" t="s">
        <v>238</v>
      </c>
      <c r="E153" t="str">
        <f>IF(ISNA(MATCH(A153,'ESO zone constants'!$A$3:$A$9952,0)),"","X")</f>
        <v>X</v>
      </c>
    </row>
    <row r="154" spans="1:5" x14ac:dyDescent="0.25">
      <c r="A154">
        <v>341</v>
      </c>
      <c r="B154">
        <v>152</v>
      </c>
      <c r="C154">
        <v>103</v>
      </c>
      <c r="D154" t="s">
        <v>239</v>
      </c>
      <c r="E154" t="str">
        <f>IF(ISNA(MATCH(A154,'ESO zone constants'!$A$3:$A$9952,0)),"","X")</f>
        <v>X</v>
      </c>
    </row>
    <row r="155" spans="1:5" x14ac:dyDescent="0.25">
      <c r="A155">
        <v>346</v>
      </c>
      <c r="B155">
        <v>153</v>
      </c>
      <c r="C155">
        <v>101</v>
      </c>
      <c r="D155" t="s">
        <v>240</v>
      </c>
      <c r="E155" t="str">
        <f>IF(ISNA(MATCH(A155,'ESO zone constants'!$A$3:$A$9952,0)),"","X")</f>
        <v>X</v>
      </c>
    </row>
    <row r="156" spans="1:5" x14ac:dyDescent="0.25">
      <c r="A156">
        <v>347</v>
      </c>
      <c r="B156">
        <v>154</v>
      </c>
      <c r="C156">
        <v>347</v>
      </c>
      <c r="D156" t="s">
        <v>241</v>
      </c>
      <c r="E156" t="str">
        <f>IF(ISNA(MATCH(A156,'ESO zone constants'!$A$3:$A$9952,0)),"","X")</f>
        <v>X</v>
      </c>
    </row>
    <row r="157" spans="1:5" x14ac:dyDescent="0.25">
      <c r="A157">
        <v>353</v>
      </c>
      <c r="B157">
        <v>155</v>
      </c>
      <c r="C157">
        <v>101</v>
      </c>
      <c r="D157" t="s">
        <v>242</v>
      </c>
      <c r="E157" t="str">
        <f>IF(ISNA(MATCH(A157,'ESO zone constants'!$A$3:$A$9952,0)),"","X")</f>
        <v>X</v>
      </c>
    </row>
    <row r="158" spans="1:5" x14ac:dyDescent="0.25">
      <c r="A158">
        <v>354</v>
      </c>
      <c r="B158">
        <v>156</v>
      </c>
      <c r="C158">
        <v>101</v>
      </c>
      <c r="D158" t="s">
        <v>243</v>
      </c>
      <c r="E158" t="str">
        <f>IF(ISNA(MATCH(A158,'ESO zone constants'!$A$3:$A$9952,0)),"","X")</f>
        <v>X</v>
      </c>
    </row>
    <row r="159" spans="1:5" x14ac:dyDescent="0.25">
      <c r="A159">
        <v>359</v>
      </c>
      <c r="B159">
        <v>157</v>
      </c>
      <c r="C159">
        <v>101</v>
      </c>
      <c r="D159" t="s">
        <v>244</v>
      </c>
      <c r="E159" t="str">
        <f>IF(ISNA(MATCH(A159,'ESO zone constants'!$A$3:$A$9952,0)),"","X")</f>
        <v>X</v>
      </c>
    </row>
    <row r="160" spans="1:5" x14ac:dyDescent="0.25">
      <c r="A160">
        <v>360</v>
      </c>
      <c r="B160">
        <v>158</v>
      </c>
      <c r="C160">
        <v>101</v>
      </c>
      <c r="D160" t="s">
        <v>245</v>
      </c>
      <c r="E160" t="str">
        <f>IF(ISNA(MATCH(A160,'ESO zone constants'!$A$3:$A$9952,0)),"","X")</f>
        <v>X</v>
      </c>
    </row>
    <row r="161" spans="1:5" x14ac:dyDescent="0.25">
      <c r="A161">
        <v>361</v>
      </c>
      <c r="B161">
        <v>159</v>
      </c>
      <c r="C161">
        <v>101</v>
      </c>
      <c r="D161" t="s">
        <v>246</v>
      </c>
      <c r="E161" t="str">
        <f>IF(ISNA(MATCH(A161,'ESO zone constants'!$A$3:$A$9952,0)),"","X")</f>
        <v>X</v>
      </c>
    </row>
    <row r="162" spans="1:5" x14ac:dyDescent="0.25">
      <c r="A162">
        <v>362</v>
      </c>
      <c r="B162">
        <v>160</v>
      </c>
      <c r="C162">
        <v>101</v>
      </c>
      <c r="D162" t="s">
        <v>247</v>
      </c>
      <c r="E162" t="str">
        <f>IF(ISNA(MATCH(A162,'ESO zone constants'!$A$3:$A$9952,0)),"","X")</f>
        <v>X</v>
      </c>
    </row>
    <row r="163" spans="1:5" x14ac:dyDescent="0.25">
      <c r="A163">
        <v>363</v>
      </c>
      <c r="B163">
        <v>161</v>
      </c>
      <c r="C163">
        <v>101</v>
      </c>
      <c r="D163" t="s">
        <v>248</v>
      </c>
      <c r="E163" t="str">
        <f>IF(ISNA(MATCH(A163,'ESO zone constants'!$A$3:$A$9952,0)),"","X")</f>
        <v>X</v>
      </c>
    </row>
    <row r="164" spans="1:5" x14ac:dyDescent="0.25">
      <c r="A164">
        <v>364</v>
      </c>
      <c r="B164">
        <v>162</v>
      </c>
      <c r="C164">
        <v>101</v>
      </c>
      <c r="D164" t="s">
        <v>249</v>
      </c>
      <c r="E164" t="str">
        <f>IF(ISNA(MATCH(A164,'ESO zone constants'!$A$3:$A$9952,0)),"","X")</f>
        <v>X</v>
      </c>
    </row>
    <row r="165" spans="1:5" x14ac:dyDescent="0.25">
      <c r="A165">
        <v>365</v>
      </c>
      <c r="B165">
        <v>163</v>
      </c>
      <c r="C165">
        <v>347</v>
      </c>
      <c r="D165" t="s">
        <v>250</v>
      </c>
      <c r="E165" t="str">
        <f>IF(ISNA(MATCH(A165,'ESO zone constants'!$A$3:$A$9952,0)),"","X")</f>
        <v>X</v>
      </c>
    </row>
    <row r="166" spans="1:5" x14ac:dyDescent="0.25">
      <c r="A166">
        <v>366</v>
      </c>
      <c r="B166">
        <v>164</v>
      </c>
      <c r="C166">
        <v>347</v>
      </c>
      <c r="D166" t="s">
        <v>251</v>
      </c>
      <c r="E166" t="str">
        <f>IF(ISNA(MATCH(A166,'ESO zone constants'!$A$3:$A$9952,0)),"","X")</f>
        <v>X</v>
      </c>
    </row>
    <row r="167" spans="1:5" x14ac:dyDescent="0.25">
      <c r="A167">
        <v>367</v>
      </c>
      <c r="B167">
        <v>165</v>
      </c>
      <c r="C167">
        <v>347</v>
      </c>
      <c r="D167" t="s">
        <v>252</v>
      </c>
      <c r="E167" t="str">
        <f>IF(ISNA(MATCH(A167,'ESO zone constants'!$A$3:$A$9952,0)),"","X")</f>
        <v>X</v>
      </c>
    </row>
    <row r="168" spans="1:5" x14ac:dyDescent="0.25">
      <c r="A168">
        <v>368</v>
      </c>
      <c r="B168">
        <v>166</v>
      </c>
      <c r="C168">
        <v>347</v>
      </c>
      <c r="D168" t="s">
        <v>253</v>
      </c>
      <c r="E168" t="str">
        <f>IF(ISNA(MATCH(A168,'ESO zone constants'!$A$3:$A$9952,0)),"","X")</f>
        <v>X</v>
      </c>
    </row>
    <row r="169" spans="1:5" x14ac:dyDescent="0.25">
      <c r="A169">
        <v>369</v>
      </c>
      <c r="B169">
        <v>167</v>
      </c>
      <c r="C169">
        <v>347</v>
      </c>
      <c r="D169" t="s">
        <v>254</v>
      </c>
      <c r="E169" t="str">
        <f>IF(ISNA(MATCH(A169,'ESO zone constants'!$A$3:$A$9952,0)),"","X")</f>
        <v>X</v>
      </c>
    </row>
    <row r="170" spans="1:5" x14ac:dyDescent="0.25">
      <c r="A170">
        <v>370</v>
      </c>
      <c r="B170">
        <v>168</v>
      </c>
      <c r="C170">
        <v>347</v>
      </c>
      <c r="D170" t="s">
        <v>255</v>
      </c>
      <c r="E170" t="str">
        <f>IF(ISNA(MATCH(A170,'ESO zone constants'!$A$3:$A$9952,0)),"","X")</f>
        <v>X</v>
      </c>
    </row>
    <row r="171" spans="1:5" x14ac:dyDescent="0.25">
      <c r="A171">
        <v>371</v>
      </c>
      <c r="B171">
        <v>169</v>
      </c>
      <c r="C171">
        <v>347</v>
      </c>
      <c r="D171" t="s">
        <v>256</v>
      </c>
      <c r="E171" t="str">
        <f>IF(ISNA(MATCH(A171,'ESO zone constants'!$A$3:$A$9952,0)),"","X")</f>
        <v>X</v>
      </c>
    </row>
    <row r="172" spans="1:5" x14ac:dyDescent="0.25">
      <c r="A172">
        <v>372</v>
      </c>
      <c r="B172">
        <v>170</v>
      </c>
      <c r="C172">
        <v>347</v>
      </c>
      <c r="D172" t="s">
        <v>257</v>
      </c>
      <c r="E172" t="str">
        <f>IF(ISNA(MATCH(A172,'ESO zone constants'!$A$3:$A$9952,0)),"","X")</f>
        <v>X</v>
      </c>
    </row>
    <row r="173" spans="1:5" x14ac:dyDescent="0.25">
      <c r="A173">
        <v>374</v>
      </c>
      <c r="B173">
        <v>171</v>
      </c>
      <c r="C173">
        <v>347</v>
      </c>
      <c r="D173" t="s">
        <v>258</v>
      </c>
      <c r="E173" t="str">
        <f>IF(ISNA(MATCH(A173,'ESO zone constants'!$A$3:$A$9952,0)),"","X")</f>
        <v>X</v>
      </c>
    </row>
    <row r="174" spans="1:5" x14ac:dyDescent="0.25">
      <c r="A174">
        <v>375</v>
      </c>
      <c r="B174">
        <v>172</v>
      </c>
      <c r="C174">
        <v>347</v>
      </c>
      <c r="D174" t="s">
        <v>259</v>
      </c>
      <c r="E174" t="str">
        <f>IF(ISNA(MATCH(A174,'ESO zone constants'!$A$3:$A$9952,0)),"","X")</f>
        <v>X</v>
      </c>
    </row>
    <row r="175" spans="1:5" x14ac:dyDescent="0.25">
      <c r="A175">
        <v>376</v>
      </c>
      <c r="B175">
        <v>173</v>
      </c>
      <c r="C175">
        <v>347</v>
      </c>
      <c r="D175" t="s">
        <v>260</v>
      </c>
      <c r="E175" t="str">
        <f>IF(ISNA(MATCH(A175,'ESO zone constants'!$A$3:$A$9952,0)),"","X")</f>
        <v>X</v>
      </c>
    </row>
    <row r="176" spans="1:5" x14ac:dyDescent="0.25">
      <c r="A176">
        <v>377</v>
      </c>
      <c r="B176">
        <v>174</v>
      </c>
      <c r="C176">
        <v>58</v>
      </c>
      <c r="D176" t="s">
        <v>261</v>
      </c>
      <c r="E176" t="str">
        <f>IF(ISNA(MATCH(A176,'ESO zone constants'!$A$3:$A$9952,0)),"","X")</f>
        <v>X</v>
      </c>
    </row>
    <row r="177" spans="1:5" x14ac:dyDescent="0.25">
      <c r="A177">
        <v>378</v>
      </c>
      <c r="B177">
        <v>175</v>
      </c>
      <c r="C177">
        <v>58</v>
      </c>
      <c r="D177" t="s">
        <v>262</v>
      </c>
      <c r="E177" t="str">
        <f>IF(ISNA(MATCH(A177,'ESO zone constants'!$A$3:$A$9952,0)),"","X")</f>
        <v>X</v>
      </c>
    </row>
    <row r="178" spans="1:5" x14ac:dyDescent="0.25">
      <c r="A178">
        <v>379</v>
      </c>
      <c r="B178">
        <v>176</v>
      </c>
      <c r="C178">
        <v>58</v>
      </c>
      <c r="D178" t="s">
        <v>263</v>
      </c>
      <c r="E178" t="str">
        <f>IF(ISNA(MATCH(A178,'ESO zone constants'!$A$3:$A$9952,0)),"","X")</f>
        <v>X</v>
      </c>
    </row>
    <row r="179" spans="1:5" x14ac:dyDescent="0.25">
      <c r="A179">
        <v>380</v>
      </c>
      <c r="B179">
        <v>177</v>
      </c>
      <c r="C179">
        <v>381</v>
      </c>
      <c r="D179" t="s">
        <v>96</v>
      </c>
      <c r="E179" t="str">
        <f>IF(ISNA(MATCH(A179,'ESO zone constants'!$A$3:$A$9952,0)),"","X")</f>
        <v>X</v>
      </c>
    </row>
    <row r="180" spans="1:5" x14ac:dyDescent="0.25">
      <c r="A180">
        <v>381</v>
      </c>
      <c r="B180">
        <v>178</v>
      </c>
      <c r="C180">
        <v>381</v>
      </c>
      <c r="D180" t="s">
        <v>264</v>
      </c>
      <c r="E180" t="str">
        <f>IF(ISNA(MATCH(A180,'ESO zone constants'!$A$3:$A$9952,0)),"","X")</f>
        <v>X</v>
      </c>
    </row>
    <row r="181" spans="1:5" x14ac:dyDescent="0.25">
      <c r="A181">
        <v>382</v>
      </c>
      <c r="B181">
        <v>179</v>
      </c>
      <c r="C181">
        <v>382</v>
      </c>
      <c r="D181" t="s">
        <v>265</v>
      </c>
      <c r="E181" t="str">
        <f>IF(ISNA(MATCH(A181,'ESO zone constants'!$A$3:$A$9952,0)),"","X")</f>
        <v>X</v>
      </c>
    </row>
    <row r="182" spans="1:5" x14ac:dyDescent="0.25">
      <c r="A182">
        <v>383</v>
      </c>
      <c r="B182">
        <v>180</v>
      </c>
      <c r="C182">
        <v>383</v>
      </c>
      <c r="D182" t="s">
        <v>266</v>
      </c>
      <c r="E182" t="str">
        <f>IF(ISNA(MATCH(A182,'ESO zone constants'!$A$3:$A$9952,0)),"","X")</f>
        <v>X</v>
      </c>
    </row>
    <row r="183" spans="1:5" x14ac:dyDescent="0.25">
      <c r="A183">
        <v>385</v>
      </c>
      <c r="B183">
        <v>181</v>
      </c>
      <c r="C183">
        <v>208</v>
      </c>
      <c r="D183" t="s">
        <v>267</v>
      </c>
      <c r="E183" t="str">
        <f>IF(ISNA(MATCH(A183,'ESO zone constants'!$A$3:$A$9952,0)),"","X")</f>
        <v>X</v>
      </c>
    </row>
    <row r="184" spans="1:5" x14ac:dyDescent="0.25">
      <c r="A184">
        <v>386</v>
      </c>
      <c r="B184">
        <v>182</v>
      </c>
      <c r="C184">
        <v>41</v>
      </c>
      <c r="D184" t="s">
        <v>268</v>
      </c>
      <c r="E184" t="str">
        <f>IF(ISNA(MATCH(A184,'ESO zone constants'!$A$3:$A$9952,0)),"","X")</f>
        <v>X</v>
      </c>
    </row>
    <row r="185" spans="1:5" x14ac:dyDescent="0.25">
      <c r="A185">
        <v>387</v>
      </c>
      <c r="B185">
        <v>183</v>
      </c>
      <c r="C185">
        <v>381</v>
      </c>
      <c r="D185" t="s">
        <v>269</v>
      </c>
      <c r="E185" t="str">
        <f>IF(ISNA(MATCH(A185,'ESO zone constants'!$A$3:$A$9952,0)),"","X")</f>
        <v>X</v>
      </c>
    </row>
    <row r="186" spans="1:5" x14ac:dyDescent="0.25">
      <c r="A186">
        <v>388</v>
      </c>
      <c r="B186">
        <v>184</v>
      </c>
      <c r="C186">
        <v>381</v>
      </c>
      <c r="D186" t="s">
        <v>270</v>
      </c>
      <c r="E186" t="str">
        <f>IF(ISNA(MATCH(A186,'ESO zone constants'!$A$3:$A$9952,0)),"","X")</f>
        <v>X</v>
      </c>
    </row>
    <row r="187" spans="1:5" x14ac:dyDescent="0.25">
      <c r="A187">
        <v>389</v>
      </c>
      <c r="B187">
        <v>185</v>
      </c>
      <c r="C187">
        <v>383</v>
      </c>
      <c r="D187" t="s">
        <v>271</v>
      </c>
      <c r="E187" t="str">
        <f>IF(ISNA(MATCH(A187,'ESO zone constants'!$A$3:$A$9952,0)),"","X")</f>
        <v>X</v>
      </c>
    </row>
    <row r="188" spans="1:5" x14ac:dyDescent="0.25">
      <c r="A188">
        <v>390</v>
      </c>
      <c r="B188">
        <v>186</v>
      </c>
      <c r="C188">
        <v>381</v>
      </c>
      <c r="D188" t="s">
        <v>272</v>
      </c>
      <c r="E188" t="str">
        <f>IF(ISNA(MATCH(A188,'ESO zone constants'!$A$3:$A$9952,0)),"","X")</f>
        <v>X</v>
      </c>
    </row>
    <row r="189" spans="1:5" x14ac:dyDescent="0.25">
      <c r="A189">
        <v>392</v>
      </c>
      <c r="B189">
        <v>187</v>
      </c>
      <c r="C189">
        <v>381</v>
      </c>
      <c r="D189" t="s">
        <v>273</v>
      </c>
      <c r="E189" t="str">
        <f>IF(ISNA(MATCH(A189,'ESO zone constants'!$A$3:$A$9952,0)),"","X")</f>
        <v>X</v>
      </c>
    </row>
    <row r="190" spans="1:5" x14ac:dyDescent="0.25">
      <c r="A190">
        <v>393</v>
      </c>
      <c r="B190">
        <v>188</v>
      </c>
      <c r="C190">
        <v>381</v>
      </c>
      <c r="D190" t="s">
        <v>274</v>
      </c>
      <c r="E190" t="str">
        <f>IF(ISNA(MATCH(A190,'ESO zone constants'!$A$3:$A$9952,0)),"","X")</f>
        <v>X</v>
      </c>
    </row>
    <row r="191" spans="1:5" x14ac:dyDescent="0.25">
      <c r="A191">
        <v>394</v>
      </c>
      <c r="B191">
        <v>189</v>
      </c>
      <c r="C191">
        <v>381</v>
      </c>
      <c r="D191" t="s">
        <v>275</v>
      </c>
      <c r="E191" t="str">
        <f>IF(ISNA(MATCH(A191,'ESO zone constants'!$A$3:$A$9952,0)),"","X")</f>
        <v>X</v>
      </c>
    </row>
    <row r="192" spans="1:5" x14ac:dyDescent="0.25">
      <c r="A192">
        <v>395</v>
      </c>
      <c r="B192">
        <v>190</v>
      </c>
      <c r="C192">
        <v>381</v>
      </c>
      <c r="D192" t="s">
        <v>276</v>
      </c>
      <c r="E192" t="str">
        <f>IF(ISNA(MATCH(A192,'ESO zone constants'!$A$3:$A$9952,0)),"","X")</f>
        <v>X</v>
      </c>
    </row>
    <row r="193" spans="1:5" x14ac:dyDescent="0.25">
      <c r="A193">
        <v>396</v>
      </c>
      <c r="B193">
        <v>191</v>
      </c>
      <c r="C193">
        <v>381</v>
      </c>
      <c r="D193" t="s">
        <v>277</v>
      </c>
      <c r="E193" t="str">
        <f>IF(ISNA(MATCH(A193,'ESO zone constants'!$A$3:$A$9952,0)),"","X")</f>
        <v>X</v>
      </c>
    </row>
    <row r="194" spans="1:5" x14ac:dyDescent="0.25">
      <c r="A194">
        <v>397</v>
      </c>
      <c r="B194">
        <v>192</v>
      </c>
      <c r="C194">
        <v>381</v>
      </c>
      <c r="D194" t="s">
        <v>278</v>
      </c>
      <c r="E194" t="str">
        <f>IF(ISNA(MATCH(A194,'ESO zone constants'!$A$3:$A$9952,0)),"","X")</f>
        <v>X</v>
      </c>
    </row>
    <row r="195" spans="1:5" x14ac:dyDescent="0.25">
      <c r="A195">
        <v>398</v>
      </c>
      <c r="B195">
        <v>193</v>
      </c>
      <c r="C195">
        <v>381</v>
      </c>
      <c r="D195" t="s">
        <v>279</v>
      </c>
      <c r="E195" t="str">
        <f>IF(ISNA(MATCH(A195,'ESO zone constants'!$A$3:$A$9952,0)),"","X")</f>
        <v>X</v>
      </c>
    </row>
    <row r="196" spans="1:5" x14ac:dyDescent="0.25">
      <c r="A196">
        <v>399</v>
      </c>
      <c r="B196">
        <v>194</v>
      </c>
      <c r="C196">
        <v>381</v>
      </c>
      <c r="D196" t="s">
        <v>280</v>
      </c>
      <c r="E196" t="str">
        <f>IF(ISNA(MATCH(A196,'ESO zone constants'!$A$3:$A$9952,0)),"","X")</f>
        <v>X</v>
      </c>
    </row>
    <row r="197" spans="1:5" x14ac:dyDescent="0.25">
      <c r="A197">
        <v>400</v>
      </c>
      <c r="B197">
        <v>195</v>
      </c>
      <c r="C197">
        <v>381</v>
      </c>
      <c r="D197" t="s">
        <v>281</v>
      </c>
      <c r="E197" t="str">
        <f>IF(ISNA(MATCH(A197,'ESO zone constants'!$A$3:$A$9952,0)),"","X")</f>
        <v>X</v>
      </c>
    </row>
    <row r="198" spans="1:5" x14ac:dyDescent="0.25">
      <c r="A198">
        <v>401</v>
      </c>
      <c r="B198">
        <v>196</v>
      </c>
      <c r="C198">
        <v>381</v>
      </c>
      <c r="D198" t="s">
        <v>282</v>
      </c>
      <c r="E198" t="str">
        <f>IF(ISNA(MATCH(A198,'ESO zone constants'!$A$3:$A$9952,0)),"","X")</f>
        <v>X</v>
      </c>
    </row>
    <row r="199" spans="1:5" x14ac:dyDescent="0.25">
      <c r="A199">
        <v>402</v>
      </c>
      <c r="B199">
        <v>197</v>
      </c>
      <c r="C199">
        <v>103</v>
      </c>
      <c r="D199" t="s">
        <v>283</v>
      </c>
      <c r="E199" t="str">
        <f>IF(ISNA(MATCH(A199,'ESO zone constants'!$A$3:$A$9952,0)),"","X")</f>
        <v>X</v>
      </c>
    </row>
    <row r="200" spans="1:5" x14ac:dyDescent="0.25">
      <c r="A200">
        <v>403</v>
      </c>
      <c r="B200">
        <v>198</v>
      </c>
      <c r="C200">
        <v>103</v>
      </c>
      <c r="D200" t="s">
        <v>284</v>
      </c>
      <c r="E200" t="str">
        <f>IF(ISNA(MATCH(A200,'ESO zone constants'!$A$3:$A$9952,0)),"","X")</f>
        <v>X</v>
      </c>
    </row>
    <row r="201" spans="1:5" x14ac:dyDescent="0.25">
      <c r="A201">
        <v>404</v>
      </c>
      <c r="B201">
        <v>199</v>
      </c>
      <c r="C201">
        <v>103</v>
      </c>
      <c r="D201" t="s">
        <v>285</v>
      </c>
      <c r="E201" t="str">
        <f>IF(ISNA(MATCH(A201,'ESO zone constants'!$A$3:$A$9952,0)),"","X")</f>
        <v>X</v>
      </c>
    </row>
    <row r="202" spans="1:5" x14ac:dyDescent="0.25">
      <c r="A202">
        <v>405</v>
      </c>
      <c r="B202">
        <v>200</v>
      </c>
      <c r="C202">
        <v>57</v>
      </c>
      <c r="D202" t="s">
        <v>286</v>
      </c>
      <c r="E202" t="str">
        <f>IF(ISNA(MATCH(A202,'ESO zone constants'!$A$3:$A$9952,0)),"","X")</f>
        <v>X</v>
      </c>
    </row>
    <row r="203" spans="1:5" x14ac:dyDescent="0.25">
      <c r="A203">
        <v>406</v>
      </c>
      <c r="B203">
        <v>201</v>
      </c>
      <c r="C203">
        <v>57</v>
      </c>
      <c r="D203" t="s">
        <v>287</v>
      </c>
      <c r="E203" t="str">
        <f>IF(ISNA(MATCH(A203,'ESO zone constants'!$A$3:$A$9952,0)),"","X")</f>
        <v>X</v>
      </c>
    </row>
    <row r="204" spans="1:5" x14ac:dyDescent="0.25">
      <c r="A204">
        <v>407</v>
      </c>
      <c r="B204">
        <v>202</v>
      </c>
      <c r="C204">
        <v>57</v>
      </c>
      <c r="D204" t="s">
        <v>288</v>
      </c>
      <c r="E204" t="str">
        <f>IF(ISNA(MATCH(A204,'ESO zone constants'!$A$3:$A$9952,0)),"","X")</f>
        <v>X</v>
      </c>
    </row>
    <row r="205" spans="1:5" x14ac:dyDescent="0.25">
      <c r="A205">
        <v>408</v>
      </c>
      <c r="B205">
        <v>203</v>
      </c>
      <c r="C205">
        <v>57</v>
      </c>
      <c r="D205" t="s">
        <v>289</v>
      </c>
      <c r="E205" t="str">
        <f>IF(ISNA(MATCH(A205,'ESO zone constants'!$A$3:$A$9952,0)),"","X")</f>
        <v>X</v>
      </c>
    </row>
    <row r="206" spans="1:5" x14ac:dyDescent="0.25">
      <c r="A206">
        <v>409</v>
      </c>
      <c r="B206">
        <v>204</v>
      </c>
      <c r="C206">
        <v>57</v>
      </c>
      <c r="D206" t="s">
        <v>290</v>
      </c>
      <c r="E206" t="str">
        <f>IF(ISNA(MATCH(A206,'ESO zone constants'!$A$3:$A$9952,0)),"","X")</f>
        <v>X</v>
      </c>
    </row>
    <row r="207" spans="1:5" x14ac:dyDescent="0.25">
      <c r="A207">
        <v>410</v>
      </c>
      <c r="B207">
        <v>205</v>
      </c>
      <c r="C207">
        <v>57</v>
      </c>
      <c r="D207" t="s">
        <v>291</v>
      </c>
      <c r="E207" t="str">
        <f>IF(ISNA(MATCH(A207,'ESO zone constants'!$A$3:$A$9952,0)),"","X")</f>
        <v>X</v>
      </c>
    </row>
    <row r="208" spans="1:5" x14ac:dyDescent="0.25">
      <c r="A208">
        <v>411</v>
      </c>
      <c r="B208">
        <v>206</v>
      </c>
      <c r="C208">
        <v>58</v>
      </c>
      <c r="D208" t="s">
        <v>292</v>
      </c>
      <c r="E208" t="str">
        <f>IF(ISNA(MATCH(A208,'ESO zone constants'!$A$3:$A$9952,0)),"","X")</f>
        <v>X</v>
      </c>
    </row>
    <row r="209" spans="1:5" x14ac:dyDescent="0.25">
      <c r="A209">
        <v>412</v>
      </c>
      <c r="B209">
        <v>207</v>
      </c>
      <c r="C209">
        <v>103</v>
      </c>
      <c r="D209" t="s">
        <v>293</v>
      </c>
      <c r="E209" t="str">
        <f>IF(ISNA(MATCH(A209,'ESO zone constants'!$A$3:$A$9952,0)),"","X")</f>
        <v>X</v>
      </c>
    </row>
    <row r="210" spans="1:5" x14ac:dyDescent="0.25">
      <c r="A210">
        <v>413</v>
      </c>
      <c r="B210">
        <v>208</v>
      </c>
      <c r="C210">
        <v>103</v>
      </c>
      <c r="D210" t="s">
        <v>294</v>
      </c>
      <c r="E210" t="str">
        <f>IF(ISNA(MATCH(A210,'ESO zone constants'!$A$3:$A$9952,0)),"","X")</f>
        <v>X</v>
      </c>
    </row>
    <row r="211" spans="1:5" x14ac:dyDescent="0.25">
      <c r="A211">
        <v>414</v>
      </c>
      <c r="B211">
        <v>209</v>
      </c>
      <c r="C211">
        <v>103</v>
      </c>
      <c r="D211" t="s">
        <v>295</v>
      </c>
      <c r="E211" t="str">
        <f>IF(ISNA(MATCH(A211,'ESO zone constants'!$A$3:$A$9952,0)),"","X")</f>
        <v>X</v>
      </c>
    </row>
    <row r="212" spans="1:5" x14ac:dyDescent="0.25">
      <c r="A212">
        <v>415</v>
      </c>
      <c r="B212">
        <v>210</v>
      </c>
      <c r="C212">
        <v>103</v>
      </c>
      <c r="D212" t="s">
        <v>296</v>
      </c>
      <c r="E212" t="str">
        <f>IF(ISNA(MATCH(A212,'ESO zone constants'!$A$3:$A$9952,0)),"","X")</f>
        <v>X</v>
      </c>
    </row>
    <row r="213" spans="1:5" x14ac:dyDescent="0.25">
      <c r="A213">
        <v>416</v>
      </c>
      <c r="B213">
        <v>211</v>
      </c>
      <c r="C213">
        <v>381</v>
      </c>
      <c r="D213" t="s">
        <v>297</v>
      </c>
      <c r="E213" t="str">
        <f>IF(ISNA(MATCH(A213,'ESO zone constants'!$A$3:$A$9952,0)),"","X")</f>
        <v>X</v>
      </c>
    </row>
    <row r="214" spans="1:5" x14ac:dyDescent="0.25">
      <c r="A214">
        <v>417</v>
      </c>
      <c r="B214">
        <v>212</v>
      </c>
      <c r="C214">
        <v>347</v>
      </c>
      <c r="D214" t="s">
        <v>298</v>
      </c>
      <c r="E214" t="str">
        <f>IF(ISNA(MATCH(A214,'ESO zone constants'!$A$3:$A$9952,0)),"","X")</f>
        <v>X</v>
      </c>
    </row>
    <row r="215" spans="1:5" x14ac:dyDescent="0.25">
      <c r="A215">
        <v>418</v>
      </c>
      <c r="B215">
        <v>213</v>
      </c>
      <c r="C215">
        <v>347</v>
      </c>
      <c r="D215" t="s">
        <v>299</v>
      </c>
      <c r="E215" t="str">
        <f>IF(ISNA(MATCH(A215,'ESO zone constants'!$A$3:$A$9952,0)),"","X")</f>
        <v>X</v>
      </c>
    </row>
    <row r="216" spans="1:5" x14ac:dyDescent="0.25">
      <c r="A216">
        <v>419</v>
      </c>
      <c r="B216">
        <v>214</v>
      </c>
      <c r="C216">
        <v>347</v>
      </c>
      <c r="D216" t="s">
        <v>300</v>
      </c>
      <c r="E216" t="str">
        <f>IF(ISNA(MATCH(A216,'ESO zone constants'!$A$3:$A$9952,0)),"","X")</f>
        <v>X</v>
      </c>
    </row>
    <row r="217" spans="1:5" x14ac:dyDescent="0.25">
      <c r="A217">
        <v>420</v>
      </c>
      <c r="B217">
        <v>215</v>
      </c>
      <c r="C217">
        <v>347</v>
      </c>
      <c r="D217" t="s">
        <v>301</v>
      </c>
      <c r="E217" t="str">
        <f>IF(ISNA(MATCH(A217,'ESO zone constants'!$A$3:$A$9952,0)),"","X")</f>
        <v>X</v>
      </c>
    </row>
    <row r="218" spans="1:5" x14ac:dyDescent="0.25">
      <c r="A218">
        <v>421</v>
      </c>
      <c r="B218">
        <v>216</v>
      </c>
      <c r="C218">
        <v>347</v>
      </c>
      <c r="D218" t="s">
        <v>302</v>
      </c>
      <c r="E218" t="str">
        <f>IF(ISNA(MATCH(A218,'ESO zone constants'!$A$3:$A$9952,0)),"","X")</f>
        <v>X</v>
      </c>
    </row>
    <row r="219" spans="1:5" x14ac:dyDescent="0.25">
      <c r="A219">
        <v>422</v>
      </c>
      <c r="B219">
        <v>217</v>
      </c>
      <c r="C219">
        <v>347</v>
      </c>
      <c r="D219" t="s">
        <v>303</v>
      </c>
      <c r="E219" t="str">
        <f>IF(ISNA(MATCH(A219,'ESO zone constants'!$A$3:$A$9952,0)),"","X")</f>
        <v>X</v>
      </c>
    </row>
    <row r="220" spans="1:5" x14ac:dyDescent="0.25">
      <c r="A220">
        <v>424</v>
      </c>
      <c r="B220">
        <v>218</v>
      </c>
      <c r="C220">
        <v>3</v>
      </c>
      <c r="D220" t="s">
        <v>304</v>
      </c>
      <c r="E220" t="str">
        <f>IF(ISNA(MATCH(A220,'ESO zone constants'!$A$3:$A$9952,0)),"","X")</f>
        <v>X</v>
      </c>
    </row>
    <row r="221" spans="1:5" x14ac:dyDescent="0.25">
      <c r="A221">
        <v>425</v>
      </c>
      <c r="B221">
        <v>219</v>
      </c>
      <c r="C221">
        <v>3</v>
      </c>
      <c r="D221" t="s">
        <v>305</v>
      </c>
      <c r="E221" t="str">
        <f>IF(ISNA(MATCH(A221,'ESO zone constants'!$A$3:$A$9952,0)),"","X")</f>
        <v>X</v>
      </c>
    </row>
    <row r="222" spans="1:5" x14ac:dyDescent="0.25">
      <c r="A222">
        <v>426</v>
      </c>
      <c r="B222">
        <v>220</v>
      </c>
      <c r="C222">
        <v>3</v>
      </c>
      <c r="D222" t="s">
        <v>306</v>
      </c>
      <c r="E222" t="str">
        <f>IF(ISNA(MATCH(A222,'ESO zone constants'!$A$3:$A$9952,0)),"","X")</f>
        <v>X</v>
      </c>
    </row>
    <row r="223" spans="1:5" x14ac:dyDescent="0.25">
      <c r="A223">
        <v>429</v>
      </c>
      <c r="B223">
        <v>221</v>
      </c>
      <c r="C223">
        <v>3</v>
      </c>
      <c r="D223" t="s">
        <v>307</v>
      </c>
      <c r="E223" t="str">
        <f>IF(ISNA(MATCH(A223,'ESO zone constants'!$A$3:$A$9952,0)),"","X")</f>
        <v>X</v>
      </c>
    </row>
    <row r="224" spans="1:5" x14ac:dyDescent="0.25">
      <c r="A224">
        <v>430</v>
      </c>
      <c r="B224">
        <v>222</v>
      </c>
      <c r="C224">
        <v>19</v>
      </c>
      <c r="D224" t="s">
        <v>308</v>
      </c>
      <c r="E224" t="str">
        <f>IF(ISNA(MATCH(A224,'ESO zone constants'!$A$3:$A$9952,0)),"","X")</f>
        <v>X</v>
      </c>
    </row>
    <row r="225" spans="1:5" x14ac:dyDescent="0.25">
      <c r="A225">
        <v>431</v>
      </c>
      <c r="B225">
        <v>223</v>
      </c>
      <c r="C225">
        <v>103</v>
      </c>
      <c r="D225" t="s">
        <v>309</v>
      </c>
      <c r="E225" t="str">
        <f>IF(ISNA(MATCH(A225,'ESO zone constants'!$A$3:$A$9952,0)),"","X")</f>
        <v>X</v>
      </c>
    </row>
    <row r="226" spans="1:5" x14ac:dyDescent="0.25">
      <c r="A226">
        <v>433</v>
      </c>
      <c r="B226">
        <v>224</v>
      </c>
      <c r="C226">
        <v>383</v>
      </c>
      <c r="D226" t="s">
        <v>310</v>
      </c>
      <c r="E226" t="str">
        <f>IF(ISNA(MATCH(A226,'ESO zone constants'!$A$3:$A$9952,0)),"","X")</f>
        <v>X</v>
      </c>
    </row>
    <row r="227" spans="1:5" x14ac:dyDescent="0.25">
      <c r="A227">
        <v>434</v>
      </c>
      <c r="B227">
        <v>225</v>
      </c>
      <c r="C227">
        <v>383</v>
      </c>
      <c r="D227" t="s">
        <v>311</v>
      </c>
      <c r="E227" t="str">
        <f>IF(ISNA(MATCH(A227,'ESO zone constants'!$A$3:$A$9952,0)),"","X")</f>
        <v>X</v>
      </c>
    </row>
    <row r="228" spans="1:5" x14ac:dyDescent="0.25">
      <c r="A228">
        <v>435</v>
      </c>
      <c r="B228">
        <v>226</v>
      </c>
      <c r="C228">
        <v>383</v>
      </c>
      <c r="D228" t="s">
        <v>312</v>
      </c>
      <c r="E228" t="str">
        <f>IF(ISNA(MATCH(A228,'ESO zone constants'!$A$3:$A$9952,0)),"","X")</f>
        <v>X</v>
      </c>
    </row>
    <row r="229" spans="1:5" x14ac:dyDescent="0.25">
      <c r="A229">
        <v>436</v>
      </c>
      <c r="B229">
        <v>227</v>
      </c>
      <c r="C229">
        <v>383</v>
      </c>
      <c r="D229" t="s">
        <v>313</v>
      </c>
      <c r="E229" t="str">
        <f>IF(ISNA(MATCH(A229,'ESO zone constants'!$A$3:$A$9952,0)),"","X")</f>
        <v>X</v>
      </c>
    </row>
    <row r="230" spans="1:5" x14ac:dyDescent="0.25">
      <c r="A230">
        <v>437</v>
      </c>
      <c r="B230">
        <v>228</v>
      </c>
      <c r="C230">
        <v>383</v>
      </c>
      <c r="D230" t="s">
        <v>314</v>
      </c>
      <c r="E230" t="str">
        <f>IF(ISNA(MATCH(A230,'ESO zone constants'!$A$3:$A$9952,0)),"","X")</f>
        <v>X</v>
      </c>
    </row>
    <row r="231" spans="1:5" x14ac:dyDescent="0.25">
      <c r="A231">
        <v>438</v>
      </c>
      <c r="B231">
        <v>229</v>
      </c>
      <c r="C231">
        <v>383</v>
      </c>
      <c r="D231" t="s">
        <v>315</v>
      </c>
      <c r="E231" t="str">
        <f>IF(ISNA(MATCH(A231,'ESO zone constants'!$A$3:$A$9952,0)),"","X")</f>
        <v>X</v>
      </c>
    </row>
    <row r="232" spans="1:5" x14ac:dyDescent="0.25">
      <c r="A232">
        <v>439</v>
      </c>
      <c r="B232">
        <v>230</v>
      </c>
      <c r="C232">
        <v>383</v>
      </c>
      <c r="D232" t="s">
        <v>316</v>
      </c>
      <c r="E232" t="str">
        <f>IF(ISNA(MATCH(A232,'ESO zone constants'!$A$3:$A$9952,0)),"","X")</f>
        <v>X</v>
      </c>
    </row>
    <row r="233" spans="1:5" x14ac:dyDescent="0.25">
      <c r="A233">
        <v>440</v>
      </c>
      <c r="B233">
        <v>231</v>
      </c>
      <c r="C233">
        <v>383</v>
      </c>
      <c r="D233" t="s">
        <v>317</v>
      </c>
      <c r="E233" t="str">
        <f>IF(ISNA(MATCH(A233,'ESO zone constants'!$A$3:$A$9952,0)),"","X")</f>
        <v>X</v>
      </c>
    </row>
    <row r="234" spans="1:5" x14ac:dyDescent="0.25">
      <c r="A234">
        <v>442</v>
      </c>
      <c r="B234">
        <v>232</v>
      </c>
      <c r="C234">
        <v>383</v>
      </c>
      <c r="D234" t="s">
        <v>318</v>
      </c>
      <c r="E234" t="str">
        <f>IF(ISNA(MATCH(A234,'ESO zone constants'!$A$3:$A$9952,0)),"","X")</f>
        <v>X</v>
      </c>
    </row>
    <row r="235" spans="1:5" x14ac:dyDescent="0.25">
      <c r="A235">
        <v>444</v>
      </c>
      <c r="B235">
        <v>233</v>
      </c>
      <c r="C235">
        <v>383</v>
      </c>
      <c r="D235" t="s">
        <v>319</v>
      </c>
      <c r="E235" t="str">
        <f>IF(ISNA(MATCH(A235,'ESO zone constants'!$A$3:$A$9952,0)),"","X")</f>
        <v>X</v>
      </c>
    </row>
    <row r="236" spans="1:5" x14ac:dyDescent="0.25">
      <c r="A236">
        <v>447</v>
      </c>
      <c r="B236">
        <v>234</v>
      </c>
      <c r="C236">
        <v>383</v>
      </c>
      <c r="D236" t="s">
        <v>320</v>
      </c>
      <c r="E236" t="str">
        <f>IF(ISNA(MATCH(A236,'ESO zone constants'!$A$3:$A$9952,0)),"","X")</f>
        <v>X</v>
      </c>
    </row>
    <row r="237" spans="1:5" x14ac:dyDescent="0.25">
      <c r="A237">
        <v>449</v>
      </c>
      <c r="B237">
        <v>235</v>
      </c>
      <c r="C237">
        <v>101</v>
      </c>
      <c r="D237" t="s">
        <v>48</v>
      </c>
      <c r="E237" t="str">
        <f>IF(ISNA(MATCH(A237,'ESO zone constants'!$A$3:$A$9952,0)),"","X")</f>
        <v>X</v>
      </c>
    </row>
    <row r="238" spans="1:5" x14ac:dyDescent="0.25">
      <c r="A238">
        <v>451</v>
      </c>
      <c r="B238">
        <v>236</v>
      </c>
      <c r="C238">
        <v>382</v>
      </c>
      <c r="D238" t="s">
        <v>321</v>
      </c>
      <c r="E238" t="str">
        <f>IF(ISNA(MATCH(A238,'ESO zone constants'!$A$3:$A$9952,0)),"","X")</f>
        <v>X</v>
      </c>
    </row>
    <row r="239" spans="1:5" x14ac:dyDescent="0.25">
      <c r="A239">
        <v>452</v>
      </c>
      <c r="B239">
        <v>237</v>
      </c>
      <c r="C239">
        <v>382</v>
      </c>
      <c r="D239" t="s">
        <v>322</v>
      </c>
      <c r="E239" t="str">
        <f>IF(ISNA(MATCH(A239,'ESO zone constants'!$A$3:$A$9952,0)),"","X")</f>
        <v>X</v>
      </c>
    </row>
    <row r="240" spans="1:5" x14ac:dyDescent="0.25">
      <c r="A240">
        <v>453</v>
      </c>
      <c r="B240">
        <v>238</v>
      </c>
      <c r="C240">
        <v>382</v>
      </c>
      <c r="D240" t="s">
        <v>323</v>
      </c>
      <c r="E240" t="str">
        <f>IF(ISNA(MATCH(A240,'ESO zone constants'!$A$3:$A$9952,0)),"","X")</f>
        <v>X</v>
      </c>
    </row>
    <row r="241" spans="1:5" x14ac:dyDescent="0.25">
      <c r="A241">
        <v>454</v>
      </c>
      <c r="B241">
        <v>239</v>
      </c>
      <c r="C241">
        <v>382</v>
      </c>
      <c r="D241" t="s">
        <v>324</v>
      </c>
      <c r="E241" t="str">
        <f>IF(ISNA(MATCH(A241,'ESO zone constants'!$A$3:$A$9952,0)),"","X")</f>
        <v>X</v>
      </c>
    </row>
    <row r="242" spans="1:5" x14ac:dyDescent="0.25">
      <c r="A242">
        <v>455</v>
      </c>
      <c r="B242">
        <v>240</v>
      </c>
      <c r="C242">
        <v>382</v>
      </c>
      <c r="D242" t="s">
        <v>325</v>
      </c>
      <c r="E242" t="str">
        <f>IF(ISNA(MATCH(A242,'ESO zone constants'!$A$3:$A$9952,0)),"","X")</f>
        <v>X</v>
      </c>
    </row>
    <row r="243" spans="1:5" x14ac:dyDescent="0.25">
      <c r="A243">
        <v>456</v>
      </c>
      <c r="B243">
        <v>241</v>
      </c>
      <c r="C243">
        <v>382</v>
      </c>
      <c r="D243" t="s">
        <v>326</v>
      </c>
      <c r="E243" t="str">
        <f>IF(ISNA(MATCH(A243,'ESO zone constants'!$A$3:$A$9952,0)),"","X")</f>
        <v>X</v>
      </c>
    </row>
    <row r="244" spans="1:5" x14ac:dyDescent="0.25">
      <c r="A244">
        <v>457</v>
      </c>
      <c r="B244">
        <v>242</v>
      </c>
      <c r="C244">
        <v>382</v>
      </c>
      <c r="D244" t="s">
        <v>327</v>
      </c>
      <c r="E244" t="str">
        <f>IF(ISNA(MATCH(A244,'ESO zone constants'!$A$3:$A$9952,0)),"","X")</f>
        <v>X</v>
      </c>
    </row>
    <row r="245" spans="1:5" x14ac:dyDescent="0.25">
      <c r="A245">
        <v>458</v>
      </c>
      <c r="B245">
        <v>243</v>
      </c>
      <c r="C245">
        <v>382</v>
      </c>
      <c r="D245" t="s">
        <v>328</v>
      </c>
      <c r="E245" t="str">
        <f>IF(ISNA(MATCH(A245,'ESO zone constants'!$A$3:$A$9952,0)),"","X")</f>
        <v>X</v>
      </c>
    </row>
    <row r="246" spans="1:5" x14ac:dyDescent="0.25">
      <c r="A246">
        <v>459</v>
      </c>
      <c r="B246">
        <v>244</v>
      </c>
      <c r="C246">
        <v>382</v>
      </c>
      <c r="D246" t="s">
        <v>329</v>
      </c>
      <c r="E246" t="str">
        <f>IF(ISNA(MATCH(A246,'ESO zone constants'!$A$3:$A$9952,0)),"","X")</f>
        <v>X</v>
      </c>
    </row>
    <row r="247" spans="1:5" x14ac:dyDescent="0.25">
      <c r="A247">
        <v>460</v>
      </c>
      <c r="B247">
        <v>245</v>
      </c>
      <c r="C247">
        <v>382</v>
      </c>
      <c r="D247" t="s">
        <v>330</v>
      </c>
      <c r="E247" t="str">
        <f>IF(ISNA(MATCH(A247,'ESO zone constants'!$A$3:$A$9952,0)),"","X")</f>
        <v>X</v>
      </c>
    </row>
    <row r="248" spans="1:5" x14ac:dyDescent="0.25">
      <c r="A248">
        <v>461</v>
      </c>
      <c r="B248">
        <v>246</v>
      </c>
      <c r="C248">
        <v>382</v>
      </c>
      <c r="D248" t="s">
        <v>331</v>
      </c>
      <c r="E248" t="str">
        <f>IF(ISNA(MATCH(A248,'ESO zone constants'!$A$3:$A$9952,0)),"","X")</f>
        <v>X</v>
      </c>
    </row>
    <row r="249" spans="1:5" x14ac:dyDescent="0.25">
      <c r="A249">
        <v>462</v>
      </c>
      <c r="B249">
        <v>247</v>
      </c>
      <c r="C249">
        <v>382</v>
      </c>
      <c r="D249" t="s">
        <v>332</v>
      </c>
      <c r="E249" t="str">
        <f>IF(ISNA(MATCH(A249,'ESO zone constants'!$A$3:$A$9952,0)),"","X")</f>
        <v>X</v>
      </c>
    </row>
    <row r="250" spans="1:5" x14ac:dyDescent="0.25">
      <c r="A250">
        <v>463</v>
      </c>
      <c r="B250">
        <v>248</v>
      </c>
      <c r="C250">
        <v>382</v>
      </c>
      <c r="D250" t="s">
        <v>333</v>
      </c>
      <c r="E250" t="str">
        <f>IF(ISNA(MATCH(A250,'ESO zone constants'!$A$3:$A$9952,0)),"","X")</f>
        <v>X</v>
      </c>
    </row>
    <row r="251" spans="1:5" x14ac:dyDescent="0.25">
      <c r="A251">
        <v>464</v>
      </c>
      <c r="B251">
        <v>249</v>
      </c>
      <c r="C251">
        <v>382</v>
      </c>
      <c r="D251" t="s">
        <v>334</v>
      </c>
      <c r="E251" t="str">
        <f>IF(ISNA(MATCH(A251,'ESO zone constants'!$A$3:$A$9952,0)),"","X")</f>
        <v>X</v>
      </c>
    </row>
    <row r="252" spans="1:5" x14ac:dyDescent="0.25">
      <c r="A252">
        <v>465</v>
      </c>
      <c r="B252">
        <v>250</v>
      </c>
      <c r="C252">
        <v>382</v>
      </c>
      <c r="D252" t="s">
        <v>335</v>
      </c>
      <c r="E252" t="str">
        <f>IF(ISNA(MATCH(A252,'ESO zone constants'!$A$3:$A$9952,0)),"","X")</f>
        <v>X</v>
      </c>
    </row>
    <row r="253" spans="1:5" x14ac:dyDescent="0.25">
      <c r="A253">
        <v>466</v>
      </c>
      <c r="B253">
        <v>251</v>
      </c>
      <c r="C253">
        <v>382</v>
      </c>
      <c r="D253" t="s">
        <v>336</v>
      </c>
      <c r="E253" t="str">
        <f>IF(ISNA(MATCH(A253,'ESO zone constants'!$A$3:$A$9952,0)),"","X")</f>
        <v>X</v>
      </c>
    </row>
    <row r="254" spans="1:5" x14ac:dyDescent="0.25">
      <c r="A254">
        <v>467</v>
      </c>
      <c r="B254">
        <v>252</v>
      </c>
      <c r="C254">
        <v>382</v>
      </c>
      <c r="D254" t="s">
        <v>337</v>
      </c>
      <c r="E254" t="str">
        <f>IF(ISNA(MATCH(A254,'ESO zone constants'!$A$3:$A$9952,0)),"","X")</f>
        <v>X</v>
      </c>
    </row>
    <row r="255" spans="1:5" x14ac:dyDescent="0.25">
      <c r="A255">
        <v>468</v>
      </c>
      <c r="B255">
        <v>253</v>
      </c>
      <c r="C255">
        <v>58</v>
      </c>
      <c r="D255" t="s">
        <v>338</v>
      </c>
      <c r="E255" t="str">
        <f>IF(ISNA(MATCH(A255,'ESO zone constants'!$A$3:$A$9952,0)),"","X")</f>
        <v>X</v>
      </c>
    </row>
    <row r="256" spans="1:5" x14ac:dyDescent="0.25">
      <c r="A256">
        <v>469</v>
      </c>
      <c r="B256">
        <v>254</v>
      </c>
      <c r="C256">
        <v>58</v>
      </c>
      <c r="D256" t="s">
        <v>339</v>
      </c>
      <c r="E256" t="str">
        <f>IF(ISNA(MATCH(A256,'ESO zone constants'!$A$3:$A$9952,0)),"","X")</f>
        <v>X</v>
      </c>
    </row>
    <row r="257" spans="1:5" x14ac:dyDescent="0.25">
      <c r="A257">
        <v>470</v>
      </c>
      <c r="B257">
        <v>255</v>
      </c>
      <c r="C257">
        <v>58</v>
      </c>
      <c r="D257" t="s">
        <v>340</v>
      </c>
      <c r="E257" t="str">
        <f>IF(ISNA(MATCH(A257,'ESO zone constants'!$A$3:$A$9952,0)),"","X")</f>
        <v>X</v>
      </c>
    </row>
    <row r="258" spans="1:5" x14ac:dyDescent="0.25">
      <c r="A258">
        <v>471</v>
      </c>
      <c r="B258">
        <v>256</v>
      </c>
      <c r="C258">
        <v>58</v>
      </c>
      <c r="D258" t="s">
        <v>341</v>
      </c>
      <c r="E258" t="str">
        <f>IF(ISNA(MATCH(A258,'ESO zone constants'!$A$3:$A$9952,0)),"","X")</f>
        <v>X</v>
      </c>
    </row>
    <row r="259" spans="1:5" x14ac:dyDescent="0.25">
      <c r="A259">
        <v>472</v>
      </c>
      <c r="B259">
        <v>257</v>
      </c>
      <c r="C259">
        <v>58</v>
      </c>
      <c r="D259" t="s">
        <v>342</v>
      </c>
      <c r="E259" t="str">
        <f>IF(ISNA(MATCH(A259,'ESO zone constants'!$A$3:$A$9952,0)),"","X")</f>
        <v>X</v>
      </c>
    </row>
    <row r="260" spans="1:5" x14ac:dyDescent="0.25">
      <c r="A260">
        <v>473</v>
      </c>
      <c r="B260">
        <v>258</v>
      </c>
      <c r="C260">
        <v>58</v>
      </c>
      <c r="D260" t="s">
        <v>343</v>
      </c>
      <c r="E260" t="str">
        <f>IF(ISNA(MATCH(A260,'ESO zone constants'!$A$3:$A$9952,0)),"","X")</f>
        <v>X</v>
      </c>
    </row>
    <row r="261" spans="1:5" x14ac:dyDescent="0.25">
      <c r="A261">
        <v>475</v>
      </c>
      <c r="B261">
        <v>259</v>
      </c>
      <c r="C261">
        <v>383</v>
      </c>
      <c r="D261" t="s">
        <v>344</v>
      </c>
      <c r="E261" t="str">
        <f>IF(ISNA(MATCH(A261,'ESO zone constants'!$A$3:$A$9952,0)),"","X")</f>
        <v>X</v>
      </c>
    </row>
    <row r="262" spans="1:5" x14ac:dyDescent="0.25">
      <c r="A262">
        <v>477</v>
      </c>
      <c r="B262">
        <v>260</v>
      </c>
      <c r="C262">
        <v>383</v>
      </c>
      <c r="D262" t="s">
        <v>345</v>
      </c>
      <c r="E262" t="str">
        <f>IF(ISNA(MATCH(A262,'ESO zone constants'!$A$3:$A$9952,0)),"","X")</f>
        <v>X</v>
      </c>
    </row>
    <row r="263" spans="1:5" x14ac:dyDescent="0.25">
      <c r="A263">
        <v>478</v>
      </c>
      <c r="B263">
        <v>261</v>
      </c>
      <c r="C263">
        <v>383</v>
      </c>
      <c r="D263" t="s">
        <v>346</v>
      </c>
      <c r="E263" t="str">
        <f>IF(ISNA(MATCH(A263,'ESO zone constants'!$A$3:$A$9952,0)),"","X")</f>
        <v>X</v>
      </c>
    </row>
    <row r="264" spans="1:5" x14ac:dyDescent="0.25">
      <c r="A264">
        <v>480</v>
      </c>
      <c r="B264">
        <v>262</v>
      </c>
      <c r="C264">
        <v>103</v>
      </c>
      <c r="D264" t="s">
        <v>347</v>
      </c>
      <c r="E264" t="str">
        <f>IF(ISNA(MATCH(A264,'ESO zone constants'!$A$3:$A$9952,0)),"","X")</f>
        <v>X</v>
      </c>
    </row>
    <row r="265" spans="1:5" x14ac:dyDescent="0.25">
      <c r="A265">
        <v>481</v>
      </c>
      <c r="B265">
        <v>263</v>
      </c>
      <c r="C265">
        <v>103</v>
      </c>
      <c r="D265" t="s">
        <v>348</v>
      </c>
      <c r="E265" t="str">
        <f>IF(ISNA(MATCH(A265,'ESO zone constants'!$A$3:$A$9952,0)),"","X")</f>
        <v>X</v>
      </c>
    </row>
    <row r="266" spans="1:5" x14ac:dyDescent="0.25">
      <c r="A266">
        <v>482</v>
      </c>
      <c r="B266">
        <v>264</v>
      </c>
      <c r="C266">
        <v>103</v>
      </c>
      <c r="D266" t="s">
        <v>349</v>
      </c>
      <c r="E266" t="str">
        <f>IF(ISNA(MATCH(A266,'ESO zone constants'!$A$3:$A$9952,0)),"","X")</f>
        <v>X</v>
      </c>
    </row>
    <row r="267" spans="1:5" x14ac:dyDescent="0.25">
      <c r="A267">
        <v>484</v>
      </c>
      <c r="B267">
        <v>265</v>
      </c>
      <c r="C267">
        <v>103</v>
      </c>
      <c r="D267" t="s">
        <v>350</v>
      </c>
      <c r="E267" t="str">
        <f>IF(ISNA(MATCH(A267,'ESO zone constants'!$A$3:$A$9952,0)),"","X")</f>
        <v>X</v>
      </c>
    </row>
    <row r="268" spans="1:5" x14ac:dyDescent="0.25">
      <c r="A268">
        <v>485</v>
      </c>
      <c r="B268">
        <v>266</v>
      </c>
      <c r="C268">
        <v>103</v>
      </c>
      <c r="D268" t="s">
        <v>351</v>
      </c>
      <c r="E268" t="str">
        <f>IF(ISNA(MATCH(A268,'ESO zone constants'!$A$3:$A$9952,0)),"","X")</f>
        <v>X</v>
      </c>
    </row>
    <row r="269" spans="1:5" x14ac:dyDescent="0.25">
      <c r="A269">
        <v>486</v>
      </c>
      <c r="B269">
        <v>267</v>
      </c>
      <c r="C269">
        <v>381</v>
      </c>
      <c r="D269" t="s">
        <v>352</v>
      </c>
      <c r="E269" t="str">
        <f>IF(ISNA(MATCH(A269,'ESO zone constants'!$A$3:$A$9952,0)),"","X")</f>
        <v>X</v>
      </c>
    </row>
    <row r="270" spans="1:5" x14ac:dyDescent="0.25">
      <c r="A270">
        <v>487</v>
      </c>
      <c r="B270">
        <v>268</v>
      </c>
      <c r="C270">
        <v>382</v>
      </c>
      <c r="D270" t="s">
        <v>353</v>
      </c>
      <c r="E270" t="str">
        <f>IF(ISNA(MATCH(A270,'ESO zone constants'!$A$3:$A$9952,0)),"","X")</f>
        <v>X</v>
      </c>
    </row>
    <row r="271" spans="1:5" x14ac:dyDescent="0.25">
      <c r="A271">
        <v>492</v>
      </c>
      <c r="B271">
        <v>269</v>
      </c>
      <c r="C271">
        <v>41</v>
      </c>
      <c r="D271" t="s">
        <v>354</v>
      </c>
      <c r="E271" t="str">
        <f>IF(ISNA(MATCH(A271,'ESO zone constants'!$A$3:$A$9952,0)),"","X")</f>
        <v>X</v>
      </c>
    </row>
    <row r="272" spans="1:5" x14ac:dyDescent="0.25">
      <c r="A272">
        <v>493</v>
      </c>
      <c r="B272">
        <v>270</v>
      </c>
      <c r="C272">
        <v>181</v>
      </c>
      <c r="D272" t="s">
        <v>355</v>
      </c>
      <c r="E272" t="str">
        <f>IF(ISNA(MATCH(A272,'ESO zone constants'!$A$3:$A$9952,0)),"","X")</f>
        <v>X</v>
      </c>
    </row>
    <row r="273" spans="1:5" x14ac:dyDescent="0.25">
      <c r="A273">
        <v>494</v>
      </c>
      <c r="B273">
        <v>271</v>
      </c>
      <c r="C273">
        <v>181</v>
      </c>
      <c r="D273" t="s">
        <v>356</v>
      </c>
      <c r="E273" t="str">
        <f>IF(ISNA(MATCH(A273,'ESO zone constants'!$A$3:$A$9952,0)),"","X")</f>
        <v>X</v>
      </c>
    </row>
    <row r="274" spans="1:5" x14ac:dyDescent="0.25">
      <c r="A274">
        <v>495</v>
      </c>
      <c r="B274">
        <v>272</v>
      </c>
      <c r="C274">
        <v>181</v>
      </c>
      <c r="D274" t="s">
        <v>357</v>
      </c>
      <c r="E274" t="str">
        <f>IF(ISNA(MATCH(A274,'ESO zone constants'!$A$3:$A$9952,0)),"","X")</f>
        <v>X</v>
      </c>
    </row>
    <row r="275" spans="1:5" x14ac:dyDescent="0.25">
      <c r="A275">
        <v>496</v>
      </c>
      <c r="B275">
        <v>273</v>
      </c>
      <c r="C275">
        <v>181</v>
      </c>
      <c r="D275" t="s">
        <v>358</v>
      </c>
      <c r="E275" t="str">
        <f>IF(ISNA(MATCH(A275,'ESO zone constants'!$A$3:$A$9952,0)),"","X")</f>
        <v>X</v>
      </c>
    </row>
    <row r="276" spans="1:5" x14ac:dyDescent="0.25">
      <c r="A276">
        <v>497</v>
      </c>
      <c r="B276">
        <v>274</v>
      </c>
      <c r="C276">
        <v>181</v>
      </c>
      <c r="D276" t="s">
        <v>359</v>
      </c>
      <c r="E276" t="str">
        <f>IF(ISNA(MATCH(A276,'ESO zone constants'!$A$3:$A$9952,0)),"","X")</f>
        <v>X</v>
      </c>
    </row>
    <row r="277" spans="1:5" x14ac:dyDescent="0.25">
      <c r="A277">
        <v>498</v>
      </c>
      <c r="B277">
        <v>275</v>
      </c>
      <c r="C277">
        <v>181</v>
      </c>
      <c r="D277" t="s">
        <v>360</v>
      </c>
      <c r="E277" t="str">
        <f>IF(ISNA(MATCH(A277,'ESO zone constants'!$A$3:$A$9952,0)),"","X")</f>
        <v>X</v>
      </c>
    </row>
    <row r="278" spans="1:5" x14ac:dyDescent="0.25">
      <c r="A278">
        <v>499</v>
      </c>
      <c r="B278">
        <v>276</v>
      </c>
      <c r="C278">
        <v>181</v>
      </c>
      <c r="D278" t="s">
        <v>361</v>
      </c>
      <c r="E278" t="str">
        <f>IF(ISNA(MATCH(A278,'ESO zone constants'!$A$3:$A$9952,0)),"","X")</f>
        <v>X</v>
      </c>
    </row>
    <row r="279" spans="1:5" x14ac:dyDescent="0.25">
      <c r="A279">
        <v>500</v>
      </c>
      <c r="B279">
        <v>277</v>
      </c>
      <c r="C279">
        <v>181</v>
      </c>
      <c r="D279" t="s">
        <v>362</v>
      </c>
      <c r="E279" t="str">
        <f>IF(ISNA(MATCH(A279,'ESO zone constants'!$A$3:$A$9952,0)),"","X")</f>
        <v>X</v>
      </c>
    </row>
    <row r="280" spans="1:5" x14ac:dyDescent="0.25">
      <c r="A280">
        <v>501</v>
      </c>
      <c r="B280">
        <v>278</v>
      </c>
      <c r="C280">
        <v>181</v>
      </c>
      <c r="D280" t="s">
        <v>363</v>
      </c>
      <c r="E280" t="str">
        <f>IF(ISNA(MATCH(A280,'ESO zone constants'!$A$3:$A$9952,0)),"","X")</f>
        <v>X</v>
      </c>
    </row>
    <row r="281" spans="1:5" x14ac:dyDescent="0.25">
      <c r="A281">
        <v>502</v>
      </c>
      <c r="B281">
        <v>279</v>
      </c>
      <c r="C281">
        <v>181</v>
      </c>
      <c r="D281" t="s">
        <v>364</v>
      </c>
      <c r="E281" t="str">
        <f>IF(ISNA(MATCH(A281,'ESO zone constants'!$A$3:$A$9952,0)),"","X")</f>
        <v>X</v>
      </c>
    </row>
    <row r="282" spans="1:5" x14ac:dyDescent="0.25">
      <c r="A282">
        <v>503</v>
      </c>
      <c r="B282">
        <v>280</v>
      </c>
      <c r="C282">
        <v>181</v>
      </c>
      <c r="D282" t="s">
        <v>365</v>
      </c>
      <c r="E282" t="str">
        <f>IF(ISNA(MATCH(A282,'ESO zone constants'!$A$3:$A$9952,0)),"","X")</f>
        <v>X</v>
      </c>
    </row>
    <row r="283" spans="1:5" x14ac:dyDescent="0.25">
      <c r="A283">
        <v>504</v>
      </c>
      <c r="B283">
        <v>281</v>
      </c>
      <c r="C283">
        <v>181</v>
      </c>
      <c r="D283" t="s">
        <v>366</v>
      </c>
      <c r="E283" t="str">
        <f>IF(ISNA(MATCH(A283,'ESO zone constants'!$A$3:$A$9952,0)),"","X")</f>
        <v>X</v>
      </c>
    </row>
    <row r="284" spans="1:5" x14ac:dyDescent="0.25">
      <c r="A284">
        <v>505</v>
      </c>
      <c r="B284">
        <v>282</v>
      </c>
      <c r="C284">
        <v>181</v>
      </c>
      <c r="D284" t="s">
        <v>367</v>
      </c>
      <c r="E284" t="str">
        <f>IF(ISNA(MATCH(A284,'ESO zone constants'!$A$3:$A$9952,0)),"","X")</f>
        <v>X</v>
      </c>
    </row>
    <row r="285" spans="1:5" x14ac:dyDescent="0.25">
      <c r="A285">
        <v>506</v>
      </c>
      <c r="B285">
        <v>283</v>
      </c>
      <c r="C285">
        <v>181</v>
      </c>
      <c r="D285" t="s">
        <v>368</v>
      </c>
      <c r="E285" t="str">
        <f>IF(ISNA(MATCH(A285,'ESO zone constants'!$A$3:$A$9952,0)),"","X")</f>
        <v>X</v>
      </c>
    </row>
    <row r="286" spans="1:5" x14ac:dyDescent="0.25">
      <c r="A286">
        <v>507</v>
      </c>
      <c r="B286">
        <v>284</v>
      </c>
      <c r="C286">
        <v>181</v>
      </c>
      <c r="D286" t="s">
        <v>369</v>
      </c>
      <c r="E286" t="str">
        <f>IF(ISNA(MATCH(A286,'ESO zone constants'!$A$3:$A$9952,0)),"","X")</f>
        <v>X</v>
      </c>
    </row>
    <row r="287" spans="1:5" x14ac:dyDescent="0.25">
      <c r="A287">
        <v>508</v>
      </c>
      <c r="B287">
        <v>285</v>
      </c>
      <c r="C287">
        <v>849</v>
      </c>
      <c r="D287" t="s">
        <v>370</v>
      </c>
      <c r="E287" t="str">
        <f>IF(ISNA(MATCH(A287,'ESO zone constants'!$A$3:$A$9952,0)),"","X")</f>
        <v>X</v>
      </c>
    </row>
    <row r="288" spans="1:5" x14ac:dyDescent="0.25">
      <c r="A288">
        <v>509</v>
      </c>
      <c r="B288">
        <v>286</v>
      </c>
      <c r="C288">
        <v>849</v>
      </c>
      <c r="D288" t="s">
        <v>371</v>
      </c>
      <c r="E288" t="str">
        <f>IF(ISNA(MATCH(A288,'ESO zone constants'!$A$3:$A$9952,0)),"","X")</f>
        <v>X</v>
      </c>
    </row>
    <row r="289" spans="1:5" x14ac:dyDescent="0.25">
      <c r="A289">
        <v>510</v>
      </c>
      <c r="B289">
        <v>287</v>
      </c>
      <c r="C289">
        <v>849</v>
      </c>
      <c r="D289" t="s">
        <v>372</v>
      </c>
      <c r="E289" t="str">
        <f>IF(ISNA(MATCH(A289,'ESO zone constants'!$A$3:$A$9952,0)),"","X")</f>
        <v>X</v>
      </c>
    </row>
    <row r="290" spans="1:5" x14ac:dyDescent="0.25">
      <c r="A290">
        <v>511</v>
      </c>
      <c r="B290">
        <v>288</v>
      </c>
      <c r="C290">
        <v>511</v>
      </c>
      <c r="D290" t="s">
        <v>373</v>
      </c>
      <c r="E290" t="str">
        <f>IF(ISNA(MATCH(A290,'ESO zone constants'!$A$3:$A$9952,0)),"","X")</f>
        <v>X</v>
      </c>
    </row>
    <row r="291" spans="1:5" x14ac:dyDescent="0.25">
      <c r="A291">
        <v>512</v>
      </c>
      <c r="B291">
        <v>289</v>
      </c>
      <c r="C291">
        <v>512</v>
      </c>
      <c r="D291" t="s">
        <v>374</v>
      </c>
      <c r="E291" t="str">
        <f>IF(ISNA(MATCH(A291,'ESO zone constants'!$A$3:$A$9952,0)),"","X")</f>
        <v>X</v>
      </c>
    </row>
    <row r="292" spans="1:5" x14ac:dyDescent="0.25">
      <c r="A292">
        <v>513</v>
      </c>
      <c r="B292">
        <v>290</v>
      </c>
      <c r="C292">
        <v>513</v>
      </c>
      <c r="D292" t="s">
        <v>375</v>
      </c>
      <c r="E292" t="str">
        <f>IF(ISNA(MATCH(A292,'ESO zone constants'!$A$3:$A$9952,0)),"","X")</f>
        <v>X</v>
      </c>
    </row>
    <row r="293" spans="1:5" x14ac:dyDescent="0.25">
      <c r="A293">
        <v>514</v>
      </c>
      <c r="B293">
        <v>291</v>
      </c>
      <c r="C293">
        <v>514</v>
      </c>
      <c r="D293" t="s">
        <v>376</v>
      </c>
      <c r="E293" t="str">
        <f>IF(ISNA(MATCH(A293,'ESO zone constants'!$A$3:$A$9952,0)),"","X")</f>
        <v>X</v>
      </c>
    </row>
    <row r="294" spans="1:5" x14ac:dyDescent="0.25">
      <c r="A294">
        <v>515</v>
      </c>
      <c r="B294">
        <v>292</v>
      </c>
      <c r="C294">
        <v>515</v>
      </c>
      <c r="D294" t="s">
        <v>1498</v>
      </c>
      <c r="E294" t="str">
        <f>IF(ISNA(MATCH(A294,'ESO zone constants'!$A$3:$A$9952,0)),"","X")</f>
        <v>X</v>
      </c>
    </row>
    <row r="295" spans="1:5" x14ac:dyDescent="0.25">
      <c r="A295">
        <v>516</v>
      </c>
      <c r="B295">
        <v>293</v>
      </c>
      <c r="C295">
        <v>516</v>
      </c>
      <c r="D295" t="s">
        <v>371</v>
      </c>
      <c r="E295" t="str">
        <f>IF(ISNA(MATCH(A295,'ESO zone constants'!$A$3:$A$9952,0)),"","X")</f>
        <v>X</v>
      </c>
    </row>
    <row r="296" spans="1:5" x14ac:dyDescent="0.25">
      <c r="A296">
        <v>517</v>
      </c>
      <c r="B296">
        <v>294</v>
      </c>
      <c r="C296">
        <v>517</v>
      </c>
      <c r="D296" t="s">
        <v>377</v>
      </c>
      <c r="E296" t="str">
        <f>IF(ISNA(MATCH(A296,'ESO zone constants'!$A$3:$A$9952,0)),"","X")</f>
        <v>X</v>
      </c>
    </row>
    <row r="297" spans="1:5" x14ac:dyDescent="0.25">
      <c r="A297">
        <v>518</v>
      </c>
      <c r="B297">
        <v>295</v>
      </c>
      <c r="C297">
        <v>518</v>
      </c>
      <c r="D297" t="s">
        <v>377</v>
      </c>
      <c r="E297" t="str">
        <f>IF(ISNA(MATCH(A297,'ESO zone constants'!$A$3:$A$9952,0)),"","X")</f>
        <v>X</v>
      </c>
    </row>
    <row r="298" spans="1:5" x14ac:dyDescent="0.25">
      <c r="A298">
        <v>525</v>
      </c>
      <c r="B298">
        <v>296</v>
      </c>
      <c r="C298">
        <v>181</v>
      </c>
      <c r="D298" t="s">
        <v>1416</v>
      </c>
      <c r="E298" t="str">
        <f>IF(ISNA(MATCH(A298,'ESO zone constants'!$A$3:$A$9952,0)),"","X")</f>
        <v>X</v>
      </c>
    </row>
    <row r="299" spans="1:5" x14ac:dyDescent="0.25">
      <c r="A299">
        <v>526</v>
      </c>
      <c r="B299">
        <v>297</v>
      </c>
      <c r="C299">
        <v>382</v>
      </c>
      <c r="D299" t="s">
        <v>378</v>
      </c>
      <c r="E299" t="str">
        <f>IF(ISNA(MATCH(A299,'ESO zone constants'!$A$3:$A$9952,0)),"","X")</f>
        <v>X</v>
      </c>
    </row>
    <row r="300" spans="1:5" x14ac:dyDescent="0.25">
      <c r="A300">
        <v>527</v>
      </c>
      <c r="B300">
        <v>298</v>
      </c>
      <c r="C300">
        <v>199</v>
      </c>
      <c r="D300" t="s">
        <v>379</v>
      </c>
      <c r="E300" t="str">
        <f>IF(ISNA(MATCH(A300,'ESO zone constants'!$A$3:$A$9952,0)),"","X")</f>
        <v>X</v>
      </c>
    </row>
    <row r="301" spans="1:5" x14ac:dyDescent="0.25">
      <c r="A301">
        <v>529</v>
      </c>
      <c r="B301">
        <v>299</v>
      </c>
      <c r="C301">
        <v>267</v>
      </c>
      <c r="D301" t="s">
        <v>380</v>
      </c>
      <c r="E301" t="str">
        <f>IF(ISNA(MATCH(A301,'ESO zone constants'!$A$3:$A$9952,0)),"","X")</f>
        <v>X</v>
      </c>
    </row>
    <row r="302" spans="1:5" x14ac:dyDescent="0.25">
      <c r="A302">
        <v>530</v>
      </c>
      <c r="B302">
        <v>300</v>
      </c>
      <c r="C302">
        <v>347</v>
      </c>
      <c r="D302" t="s">
        <v>381</v>
      </c>
      <c r="E302" t="str">
        <f>IF(ISNA(MATCH(A302,'ESO zone constants'!$A$3:$A$9952,0)),"","X")</f>
        <v>X</v>
      </c>
    </row>
    <row r="303" spans="1:5" x14ac:dyDescent="0.25">
      <c r="A303">
        <v>531</v>
      </c>
      <c r="B303">
        <v>301</v>
      </c>
      <c r="C303">
        <v>181</v>
      </c>
      <c r="D303" t="s">
        <v>382</v>
      </c>
      <c r="E303" t="str">
        <f>IF(ISNA(MATCH(A303,'ESO zone constants'!$A$3:$A$9952,0)),"","X")</f>
        <v>X</v>
      </c>
    </row>
    <row r="304" spans="1:5" x14ac:dyDescent="0.25">
      <c r="A304">
        <v>532</v>
      </c>
      <c r="B304">
        <v>302</v>
      </c>
      <c r="C304">
        <v>181</v>
      </c>
      <c r="D304" t="s">
        <v>383</v>
      </c>
      <c r="E304" t="str">
        <f>IF(ISNA(MATCH(A304,'ESO zone constants'!$A$3:$A$9952,0)),"","X")</f>
        <v>X</v>
      </c>
    </row>
    <row r="305" spans="1:5" x14ac:dyDescent="0.25">
      <c r="A305">
        <v>533</v>
      </c>
      <c r="B305">
        <v>303</v>
      </c>
      <c r="C305">
        <v>181</v>
      </c>
      <c r="D305" t="s">
        <v>384</v>
      </c>
      <c r="E305" t="str">
        <f>IF(ISNA(MATCH(A305,'ESO zone constants'!$A$3:$A$9952,0)),"","X")</f>
        <v>X</v>
      </c>
    </row>
    <row r="306" spans="1:5" x14ac:dyDescent="0.25">
      <c r="A306">
        <v>534</v>
      </c>
      <c r="B306">
        <v>304</v>
      </c>
      <c r="C306">
        <v>534</v>
      </c>
      <c r="D306" t="s">
        <v>385</v>
      </c>
      <c r="E306" t="str">
        <f>IF(ISNA(MATCH(A306,'ESO zone constants'!$A$3:$A$9952,0)),"","X")</f>
        <v>X</v>
      </c>
    </row>
    <row r="307" spans="1:5" x14ac:dyDescent="0.25">
      <c r="A307">
        <v>535</v>
      </c>
      <c r="B307">
        <v>305</v>
      </c>
      <c r="C307">
        <v>535</v>
      </c>
      <c r="D307" t="s">
        <v>386</v>
      </c>
      <c r="E307" t="str">
        <f>IF(ISNA(MATCH(A307,'ESO zone constants'!$A$3:$A$9952,0)),"","X")</f>
        <v>X</v>
      </c>
    </row>
    <row r="308" spans="1:5" x14ac:dyDescent="0.25">
      <c r="A308">
        <v>537</v>
      </c>
      <c r="B308">
        <v>306</v>
      </c>
      <c r="C308">
        <v>537</v>
      </c>
      <c r="D308" t="s">
        <v>387</v>
      </c>
      <c r="E308" t="str">
        <f>IF(ISNA(MATCH(A308,'ESO zone constants'!$A$3:$A$9952,0)),"","X")</f>
        <v>X</v>
      </c>
    </row>
    <row r="309" spans="1:5" x14ac:dyDescent="0.25">
      <c r="A309">
        <v>539</v>
      </c>
      <c r="B309">
        <v>307</v>
      </c>
      <c r="C309">
        <v>535</v>
      </c>
      <c r="D309" t="s">
        <v>388</v>
      </c>
      <c r="E309" t="str">
        <f>IF(ISNA(MATCH(A309,'ESO zone constants'!$A$3:$A$9952,0)),"","X")</f>
        <v>X</v>
      </c>
    </row>
    <row r="310" spans="1:5" x14ac:dyDescent="0.25">
      <c r="A310">
        <v>541</v>
      </c>
      <c r="B310">
        <v>308</v>
      </c>
      <c r="C310">
        <v>267</v>
      </c>
      <c r="D310" t="s">
        <v>389</v>
      </c>
      <c r="E310" t="str">
        <f>IF(ISNA(MATCH(A310,'ESO zone constants'!$A$3:$A$9952,0)),"","X")</f>
        <v>X</v>
      </c>
    </row>
    <row r="311" spans="1:5" x14ac:dyDescent="0.25">
      <c r="A311">
        <v>542</v>
      </c>
      <c r="B311">
        <v>309</v>
      </c>
      <c r="C311">
        <v>208</v>
      </c>
      <c r="D311" t="s">
        <v>390</v>
      </c>
      <c r="E311" t="str">
        <f>IF(ISNA(MATCH(A311,'ESO zone constants'!$A$3:$A$9952,0)),"","X")</f>
        <v>X</v>
      </c>
    </row>
    <row r="312" spans="1:5" x14ac:dyDescent="0.25">
      <c r="A312">
        <v>543</v>
      </c>
      <c r="B312">
        <v>310</v>
      </c>
      <c r="C312">
        <v>208</v>
      </c>
      <c r="D312" t="s">
        <v>391</v>
      </c>
      <c r="E312" t="str">
        <f>IF(ISNA(MATCH(A312,'ESO zone constants'!$A$3:$A$9952,0)),"","X")</f>
        <v>X</v>
      </c>
    </row>
    <row r="313" spans="1:5" x14ac:dyDescent="0.25">
      <c r="A313">
        <v>544</v>
      </c>
      <c r="B313">
        <v>311</v>
      </c>
      <c r="C313">
        <v>208</v>
      </c>
      <c r="D313" t="s">
        <v>392</v>
      </c>
      <c r="E313" t="str">
        <f>IF(ISNA(MATCH(A313,'ESO zone constants'!$A$3:$A$9952,0)),"","X")</f>
        <v>X</v>
      </c>
    </row>
    <row r="314" spans="1:5" x14ac:dyDescent="0.25">
      <c r="A314">
        <v>545</v>
      </c>
      <c r="B314">
        <v>312</v>
      </c>
      <c r="C314">
        <v>19</v>
      </c>
      <c r="D314" t="s">
        <v>393</v>
      </c>
      <c r="E314" t="str">
        <f>IF(ISNA(MATCH(A314,'ESO zone constants'!$A$3:$A$9952,0)),"","X")</f>
        <v>X</v>
      </c>
    </row>
    <row r="315" spans="1:5" x14ac:dyDescent="0.25">
      <c r="A315">
        <v>546</v>
      </c>
      <c r="B315">
        <v>313</v>
      </c>
      <c r="C315">
        <v>19</v>
      </c>
      <c r="D315" t="s">
        <v>394</v>
      </c>
      <c r="E315" t="str">
        <f>IF(ISNA(MATCH(A315,'ESO zone constants'!$A$3:$A$9952,0)),"","X")</f>
        <v>X</v>
      </c>
    </row>
    <row r="316" spans="1:5" x14ac:dyDescent="0.25">
      <c r="A316">
        <v>547</v>
      </c>
      <c r="B316">
        <v>314</v>
      </c>
      <c r="C316">
        <v>108</v>
      </c>
      <c r="D316" t="s">
        <v>395</v>
      </c>
      <c r="E316" t="str">
        <f>IF(ISNA(MATCH(A316,'ESO zone constants'!$A$3:$A$9952,0)),"","X")</f>
        <v>X</v>
      </c>
    </row>
    <row r="317" spans="1:5" x14ac:dyDescent="0.25">
      <c r="A317">
        <v>548</v>
      </c>
      <c r="B317">
        <v>315</v>
      </c>
      <c r="C317">
        <v>108</v>
      </c>
      <c r="D317" t="s">
        <v>396</v>
      </c>
      <c r="E317" t="str">
        <f>IF(ISNA(MATCH(A317,'ESO zone constants'!$A$3:$A$9952,0)),"","X")</f>
        <v>X</v>
      </c>
    </row>
    <row r="318" spans="1:5" x14ac:dyDescent="0.25">
      <c r="A318">
        <v>549</v>
      </c>
      <c r="B318">
        <v>316</v>
      </c>
      <c r="C318">
        <v>383</v>
      </c>
      <c r="D318" t="s">
        <v>397</v>
      </c>
      <c r="E318" t="str">
        <f>IF(ISNA(MATCH(A318,'ESO zone constants'!$A$3:$A$9952,0)),"","X")</f>
        <v>X</v>
      </c>
    </row>
    <row r="319" spans="1:5" x14ac:dyDescent="0.25">
      <c r="A319">
        <v>551</v>
      </c>
      <c r="B319">
        <v>317</v>
      </c>
      <c r="C319">
        <v>108</v>
      </c>
      <c r="D319" t="s">
        <v>398</v>
      </c>
      <c r="E319" t="str">
        <f>IF(ISNA(MATCH(A319,'ESO zone constants'!$A$3:$A$9952,0)),"","X")</f>
        <v>X</v>
      </c>
    </row>
    <row r="320" spans="1:5" x14ac:dyDescent="0.25">
      <c r="A320">
        <v>552</v>
      </c>
      <c r="B320">
        <v>318</v>
      </c>
      <c r="C320">
        <v>108</v>
      </c>
      <c r="D320" t="s">
        <v>399</v>
      </c>
      <c r="E320" t="str">
        <f>IF(ISNA(MATCH(A320,'ESO zone constants'!$A$3:$A$9952,0)),"","X")</f>
        <v>X</v>
      </c>
    </row>
    <row r="321" spans="1:5" x14ac:dyDescent="0.25">
      <c r="A321">
        <v>553</v>
      </c>
      <c r="B321">
        <v>319</v>
      </c>
      <c r="C321">
        <v>108</v>
      </c>
      <c r="D321" t="s">
        <v>400</v>
      </c>
      <c r="E321" t="str">
        <f>IF(ISNA(MATCH(A321,'ESO zone constants'!$A$3:$A$9952,0)),"","X")</f>
        <v>X</v>
      </c>
    </row>
    <row r="322" spans="1:5" x14ac:dyDescent="0.25">
      <c r="A322">
        <v>554</v>
      </c>
      <c r="B322">
        <v>320</v>
      </c>
      <c r="C322">
        <v>108</v>
      </c>
      <c r="D322" t="s">
        <v>401</v>
      </c>
      <c r="E322" t="str">
        <f>IF(ISNA(MATCH(A322,'ESO zone constants'!$A$3:$A$9952,0)),"","X")</f>
        <v>X</v>
      </c>
    </row>
    <row r="323" spans="1:5" x14ac:dyDescent="0.25">
      <c r="A323">
        <v>555</v>
      </c>
      <c r="B323">
        <v>321</v>
      </c>
      <c r="C323">
        <v>108</v>
      </c>
      <c r="D323" t="s">
        <v>402</v>
      </c>
      <c r="E323" t="str">
        <f>IF(ISNA(MATCH(A323,'ESO zone constants'!$A$3:$A$9952,0)),"","X")</f>
        <v>X</v>
      </c>
    </row>
    <row r="324" spans="1:5" x14ac:dyDescent="0.25">
      <c r="A324">
        <v>556</v>
      </c>
      <c r="B324">
        <v>322</v>
      </c>
      <c r="C324">
        <v>108</v>
      </c>
      <c r="D324" t="s">
        <v>403</v>
      </c>
      <c r="E324" t="str">
        <f>IF(ISNA(MATCH(A324,'ESO zone constants'!$A$3:$A$9952,0)),"","X")</f>
        <v>X</v>
      </c>
    </row>
    <row r="325" spans="1:5" x14ac:dyDescent="0.25">
      <c r="A325">
        <v>557</v>
      </c>
      <c r="B325">
        <v>323</v>
      </c>
      <c r="C325">
        <v>347</v>
      </c>
      <c r="D325" t="s">
        <v>404</v>
      </c>
      <c r="E325" t="str">
        <f>IF(ISNA(MATCH(A325,'ESO zone constants'!$A$3:$A$9952,0)),"","X")</f>
        <v>X</v>
      </c>
    </row>
    <row r="326" spans="1:5" x14ac:dyDescent="0.25">
      <c r="A326">
        <v>558</v>
      </c>
      <c r="B326">
        <v>324</v>
      </c>
      <c r="C326">
        <v>108</v>
      </c>
      <c r="D326" t="s">
        <v>405</v>
      </c>
      <c r="E326" t="str">
        <f>IF(ISNA(MATCH(A326,'ESO zone constants'!$A$3:$A$9952,0)),"","X")</f>
        <v>X</v>
      </c>
    </row>
    <row r="327" spans="1:5" x14ac:dyDescent="0.25">
      <c r="A327">
        <v>559</v>
      </c>
      <c r="B327">
        <v>325</v>
      </c>
      <c r="C327">
        <v>108</v>
      </c>
      <c r="D327" t="s">
        <v>406</v>
      </c>
      <c r="E327" t="str">
        <f>IF(ISNA(MATCH(A327,'ESO zone constants'!$A$3:$A$9952,0)),"","X")</f>
        <v>X</v>
      </c>
    </row>
    <row r="328" spans="1:5" x14ac:dyDescent="0.25">
      <c r="A328">
        <v>560</v>
      </c>
      <c r="B328">
        <v>326</v>
      </c>
      <c r="C328">
        <v>103</v>
      </c>
      <c r="D328" t="s">
        <v>293</v>
      </c>
      <c r="E328" t="str">
        <f>IF(ISNA(MATCH(A328,'ESO zone constants'!$A$3:$A$9952,0)),"","X")</f>
        <v>X</v>
      </c>
    </row>
    <row r="329" spans="1:5" x14ac:dyDescent="0.25">
      <c r="A329">
        <v>561</v>
      </c>
      <c r="B329">
        <v>327</v>
      </c>
      <c r="C329">
        <v>108</v>
      </c>
      <c r="D329" t="s">
        <v>407</v>
      </c>
      <c r="E329" t="str">
        <f>IF(ISNA(MATCH(A329,'ESO zone constants'!$A$3:$A$9952,0)),"","X")</f>
        <v>X</v>
      </c>
    </row>
    <row r="330" spans="1:5" x14ac:dyDescent="0.25">
      <c r="A330">
        <v>562</v>
      </c>
      <c r="B330">
        <v>328</v>
      </c>
      <c r="C330">
        <v>382</v>
      </c>
      <c r="D330" t="s">
        <v>408</v>
      </c>
      <c r="E330" t="str">
        <f>IF(ISNA(MATCH(A330,'ESO zone constants'!$A$3:$A$9952,0)),"","X")</f>
        <v>X</v>
      </c>
    </row>
    <row r="331" spans="1:5" x14ac:dyDescent="0.25">
      <c r="A331">
        <v>565</v>
      </c>
      <c r="B331">
        <v>329</v>
      </c>
      <c r="C331">
        <v>382</v>
      </c>
      <c r="D331" t="s">
        <v>409</v>
      </c>
      <c r="E331" t="str">
        <f>IF(ISNA(MATCH(A331,'ESO zone constants'!$A$3:$A$9952,0)),"","X")</f>
        <v>X</v>
      </c>
    </row>
    <row r="332" spans="1:5" x14ac:dyDescent="0.25">
      <c r="A332">
        <v>566</v>
      </c>
      <c r="B332">
        <v>330</v>
      </c>
      <c r="C332">
        <v>3</v>
      </c>
      <c r="D332" t="s">
        <v>410</v>
      </c>
      <c r="E332" t="str">
        <f>IF(ISNA(MATCH(A332,'ESO zone constants'!$A$3:$A$9952,0)),"","X")</f>
        <v>X</v>
      </c>
    </row>
    <row r="333" spans="1:5" x14ac:dyDescent="0.25">
      <c r="A333">
        <v>567</v>
      </c>
      <c r="B333">
        <v>331</v>
      </c>
      <c r="C333">
        <v>103</v>
      </c>
      <c r="D333" t="s">
        <v>292</v>
      </c>
      <c r="E333" t="str">
        <f>IF(ISNA(MATCH(A333,'ESO zone constants'!$A$3:$A$9952,0)),"","X")</f>
        <v>X</v>
      </c>
    </row>
    <row r="334" spans="1:5" x14ac:dyDescent="0.25">
      <c r="A334">
        <v>569</v>
      </c>
      <c r="B334">
        <v>332</v>
      </c>
      <c r="C334">
        <v>104</v>
      </c>
      <c r="D334" t="s">
        <v>411</v>
      </c>
      <c r="E334" t="str">
        <f>IF(ISNA(MATCH(A334,'ESO zone constants'!$A$3:$A$9952,0)),"","X")</f>
        <v>X</v>
      </c>
    </row>
    <row r="335" spans="1:5" x14ac:dyDescent="0.25">
      <c r="A335">
        <v>570</v>
      </c>
      <c r="B335">
        <v>333</v>
      </c>
      <c r="C335">
        <v>104</v>
      </c>
      <c r="D335" t="s">
        <v>412</v>
      </c>
      <c r="E335" t="str">
        <f>IF(ISNA(MATCH(A335,'ESO zone constants'!$A$3:$A$9952,0)),"","X")</f>
        <v>X</v>
      </c>
    </row>
    <row r="336" spans="1:5" x14ac:dyDescent="0.25">
      <c r="A336">
        <v>571</v>
      </c>
      <c r="B336">
        <v>334</v>
      </c>
      <c r="C336">
        <v>104</v>
      </c>
      <c r="D336" t="s">
        <v>413</v>
      </c>
      <c r="E336" t="str">
        <f>IF(ISNA(MATCH(A336,'ESO zone constants'!$A$3:$A$9952,0)),"","X")</f>
        <v>X</v>
      </c>
    </row>
    <row r="337" spans="1:5" x14ac:dyDescent="0.25">
      <c r="A337">
        <v>572</v>
      </c>
      <c r="B337">
        <v>335</v>
      </c>
      <c r="C337">
        <v>572</v>
      </c>
      <c r="D337" t="s">
        <v>414</v>
      </c>
      <c r="E337" t="str">
        <f>IF(ISNA(MATCH(A337,'ESO zone constants'!$A$3:$A$9952,0)),"","X")</f>
        <v>X</v>
      </c>
    </row>
    <row r="338" spans="1:5" x14ac:dyDescent="0.25">
      <c r="A338">
        <v>573</v>
      </c>
      <c r="B338">
        <v>336</v>
      </c>
      <c r="C338">
        <v>199</v>
      </c>
      <c r="D338" t="s">
        <v>415</v>
      </c>
      <c r="E338" t="str">
        <f>IF(ISNA(MATCH(A338,'ESO zone constants'!$A$3:$A$9952,0)),"","X")</f>
        <v>X</v>
      </c>
    </row>
    <row r="339" spans="1:5" x14ac:dyDescent="0.25">
      <c r="A339">
        <v>574</v>
      </c>
      <c r="B339">
        <v>337</v>
      </c>
      <c r="C339">
        <v>199</v>
      </c>
      <c r="D339" t="s">
        <v>416</v>
      </c>
      <c r="E339" t="str">
        <f>IF(ISNA(MATCH(A339,'ESO zone constants'!$A$3:$A$9952,0)),"","X")</f>
        <v>X</v>
      </c>
    </row>
    <row r="340" spans="1:5" x14ac:dyDescent="0.25">
      <c r="A340">
        <v>575</v>
      </c>
      <c r="B340">
        <v>338</v>
      </c>
      <c r="C340">
        <v>108</v>
      </c>
      <c r="D340" t="s">
        <v>417</v>
      </c>
      <c r="E340" t="str">
        <f>IF(ISNA(MATCH(A340,'ESO zone constants'!$A$3:$A$9952,0)),"","X")</f>
        <v>X</v>
      </c>
    </row>
    <row r="341" spans="1:5" x14ac:dyDescent="0.25">
      <c r="A341">
        <v>576</v>
      </c>
      <c r="B341">
        <v>339</v>
      </c>
      <c r="C341">
        <v>108</v>
      </c>
      <c r="D341" t="s">
        <v>418</v>
      </c>
      <c r="E341" t="str">
        <f>IF(ISNA(MATCH(A341,'ESO zone constants'!$A$3:$A$9952,0)),"","X")</f>
        <v>X</v>
      </c>
    </row>
    <row r="342" spans="1:5" x14ac:dyDescent="0.25">
      <c r="A342">
        <v>577</v>
      </c>
      <c r="B342">
        <v>340</v>
      </c>
      <c r="C342">
        <v>108</v>
      </c>
      <c r="D342" t="s">
        <v>419</v>
      </c>
      <c r="E342" t="str">
        <f>IF(ISNA(MATCH(A342,'ESO zone constants'!$A$3:$A$9952,0)),"","X")</f>
        <v>X</v>
      </c>
    </row>
    <row r="343" spans="1:5" x14ac:dyDescent="0.25">
      <c r="A343">
        <v>578</v>
      </c>
      <c r="B343">
        <v>341</v>
      </c>
      <c r="C343">
        <v>108</v>
      </c>
      <c r="D343" t="s">
        <v>420</v>
      </c>
      <c r="E343" t="str">
        <f>IF(ISNA(MATCH(A343,'ESO zone constants'!$A$3:$A$9952,0)),"","X")</f>
        <v>X</v>
      </c>
    </row>
    <row r="344" spans="1:5" x14ac:dyDescent="0.25">
      <c r="A344">
        <v>579</v>
      </c>
      <c r="B344">
        <v>342</v>
      </c>
      <c r="C344">
        <v>108</v>
      </c>
      <c r="D344" t="s">
        <v>421</v>
      </c>
      <c r="E344" t="str">
        <f>IF(ISNA(MATCH(A344,'ESO zone constants'!$A$3:$A$9952,0)),"","X")</f>
        <v>X</v>
      </c>
    </row>
    <row r="345" spans="1:5" x14ac:dyDescent="0.25">
      <c r="A345">
        <v>580</v>
      </c>
      <c r="B345">
        <v>343</v>
      </c>
      <c r="C345">
        <v>108</v>
      </c>
      <c r="D345" t="s">
        <v>422</v>
      </c>
      <c r="E345" t="str">
        <f>IF(ISNA(MATCH(A345,'ESO zone constants'!$A$3:$A$9952,0)),"","X")</f>
        <v>X</v>
      </c>
    </row>
    <row r="346" spans="1:5" x14ac:dyDescent="0.25">
      <c r="A346">
        <v>581</v>
      </c>
      <c r="B346">
        <v>344</v>
      </c>
      <c r="C346">
        <v>199</v>
      </c>
      <c r="D346" t="s">
        <v>423</v>
      </c>
      <c r="E346" t="str">
        <f>IF(ISNA(MATCH(A346,'ESO zone constants'!$A$3:$A$9952,0)),"","X")</f>
        <v>X</v>
      </c>
    </row>
    <row r="347" spans="1:5" x14ac:dyDescent="0.25">
      <c r="A347">
        <v>582</v>
      </c>
      <c r="B347">
        <v>345</v>
      </c>
      <c r="C347">
        <v>381</v>
      </c>
      <c r="D347" t="s">
        <v>424</v>
      </c>
      <c r="E347" t="str">
        <f>IF(ISNA(MATCH(A347,'ESO zone constants'!$A$3:$A$9952,0)),"","X")</f>
        <v>X</v>
      </c>
    </row>
    <row r="348" spans="1:5" x14ac:dyDescent="0.25">
      <c r="A348">
        <v>584</v>
      </c>
      <c r="B348">
        <v>346</v>
      </c>
      <c r="C348">
        <v>584</v>
      </c>
      <c r="D348" t="s">
        <v>39</v>
      </c>
      <c r="E348" t="str">
        <f>IF(ISNA(MATCH(A348,'ESO zone constants'!$A$3:$A$9952,0)),"","X")</f>
        <v>X</v>
      </c>
    </row>
    <row r="349" spans="1:5" x14ac:dyDescent="0.25">
      <c r="A349">
        <v>585</v>
      </c>
      <c r="B349">
        <v>347</v>
      </c>
      <c r="C349">
        <v>92</v>
      </c>
      <c r="D349" t="s">
        <v>425</v>
      </c>
      <c r="E349" t="str">
        <f>IF(ISNA(MATCH(A349,'ESO zone constants'!$A$3:$A$9952,0)),"","X")</f>
        <v>X</v>
      </c>
    </row>
    <row r="350" spans="1:5" x14ac:dyDescent="0.25">
      <c r="A350">
        <v>586</v>
      </c>
      <c r="B350">
        <v>348</v>
      </c>
      <c r="C350">
        <v>586</v>
      </c>
      <c r="D350" t="s">
        <v>426</v>
      </c>
      <c r="E350" t="str">
        <f>IF(ISNA(MATCH(A350,'ESO zone constants'!$A$3:$A$9952,0)),"","X")</f>
        <v>X</v>
      </c>
    </row>
    <row r="351" spans="1:5" x14ac:dyDescent="0.25">
      <c r="A351">
        <v>587</v>
      </c>
      <c r="B351">
        <v>349</v>
      </c>
      <c r="C351">
        <v>20</v>
      </c>
      <c r="D351" t="s">
        <v>427</v>
      </c>
      <c r="E351" t="str">
        <f>IF(ISNA(MATCH(A351,'ESO zone constants'!$A$3:$A$9952,0)),"","X")</f>
        <v>X</v>
      </c>
    </row>
    <row r="352" spans="1:5" x14ac:dyDescent="0.25">
      <c r="A352">
        <v>588</v>
      </c>
      <c r="B352">
        <v>350</v>
      </c>
      <c r="C352">
        <v>20</v>
      </c>
      <c r="D352" t="s">
        <v>428</v>
      </c>
      <c r="E352" t="str">
        <f>IF(ISNA(MATCH(A352,'ESO zone constants'!$A$3:$A$9952,0)),"","X")</f>
        <v>X</v>
      </c>
    </row>
    <row r="353" spans="1:5" x14ac:dyDescent="0.25">
      <c r="A353">
        <v>589</v>
      </c>
      <c r="B353">
        <v>351</v>
      </c>
      <c r="C353">
        <v>20</v>
      </c>
      <c r="D353" t="s">
        <v>429</v>
      </c>
      <c r="E353" t="str">
        <f>IF(ISNA(MATCH(A353,'ESO zone constants'!$A$3:$A$9952,0)),"","X")</f>
        <v>X</v>
      </c>
    </row>
    <row r="354" spans="1:5" x14ac:dyDescent="0.25">
      <c r="A354">
        <v>590</v>
      </c>
      <c r="B354">
        <v>352</v>
      </c>
      <c r="C354">
        <v>20</v>
      </c>
      <c r="D354" t="s">
        <v>430</v>
      </c>
      <c r="E354" t="str">
        <f>IF(ISNA(MATCH(A354,'ESO zone constants'!$A$3:$A$9952,0)),"","X")</f>
        <v>X</v>
      </c>
    </row>
    <row r="355" spans="1:5" x14ac:dyDescent="0.25">
      <c r="A355">
        <v>591</v>
      </c>
      <c r="B355">
        <v>353</v>
      </c>
      <c r="C355">
        <v>20</v>
      </c>
      <c r="D355" t="s">
        <v>431</v>
      </c>
      <c r="E355" t="str">
        <f>IF(ISNA(MATCH(A355,'ESO zone constants'!$A$3:$A$9952,0)),"","X")</f>
        <v>X</v>
      </c>
    </row>
    <row r="356" spans="1:5" x14ac:dyDescent="0.25">
      <c r="A356">
        <v>592</v>
      </c>
      <c r="B356">
        <v>354</v>
      </c>
      <c r="C356">
        <v>20</v>
      </c>
      <c r="D356" t="s">
        <v>432</v>
      </c>
      <c r="E356" t="str">
        <f>IF(ISNA(MATCH(A356,'ESO zone constants'!$A$3:$A$9952,0)),"","X")</f>
        <v>X</v>
      </c>
    </row>
    <row r="357" spans="1:5" x14ac:dyDescent="0.25">
      <c r="A357">
        <v>593</v>
      </c>
      <c r="B357">
        <v>355</v>
      </c>
      <c r="C357">
        <v>92</v>
      </c>
      <c r="D357" t="s">
        <v>152</v>
      </c>
      <c r="E357" t="str">
        <f>IF(ISNA(MATCH(A357,'ESO zone constants'!$A$3:$A$9952,0)),"","X")</f>
        <v>X</v>
      </c>
    </row>
    <row r="358" spans="1:5" x14ac:dyDescent="0.25">
      <c r="A358">
        <v>594</v>
      </c>
      <c r="B358">
        <v>356</v>
      </c>
      <c r="C358">
        <v>92</v>
      </c>
      <c r="D358" t="s">
        <v>433</v>
      </c>
      <c r="E358" t="str">
        <f>IF(ISNA(MATCH(A358,'ESO zone constants'!$A$3:$A$9952,0)),"","X")</f>
        <v>X</v>
      </c>
    </row>
    <row r="359" spans="1:5" x14ac:dyDescent="0.25">
      <c r="A359">
        <v>595</v>
      </c>
      <c r="B359">
        <v>357</v>
      </c>
      <c r="C359">
        <v>208</v>
      </c>
      <c r="D359" t="s">
        <v>434</v>
      </c>
      <c r="E359" t="str">
        <f>IF(ISNA(MATCH(A359,'ESO zone constants'!$A$3:$A$9952,0)),"","X")</f>
        <v>X</v>
      </c>
    </row>
    <row r="360" spans="1:5" x14ac:dyDescent="0.25">
      <c r="A360">
        <v>596</v>
      </c>
      <c r="B360">
        <v>358</v>
      </c>
      <c r="C360">
        <v>103</v>
      </c>
      <c r="D360" t="s">
        <v>435</v>
      </c>
      <c r="E360" t="str">
        <f>IF(ISNA(MATCH(A360,'ESO zone constants'!$A$3:$A$9952,0)),"","X")</f>
        <v>X</v>
      </c>
    </row>
    <row r="361" spans="1:5" x14ac:dyDescent="0.25">
      <c r="A361">
        <v>598</v>
      </c>
      <c r="B361">
        <v>359</v>
      </c>
      <c r="C361">
        <v>199</v>
      </c>
      <c r="D361" t="s">
        <v>436</v>
      </c>
      <c r="E361" t="str">
        <f>IF(ISNA(MATCH(A361,'ESO zone constants'!$A$3:$A$9952,0)),"","X")</f>
        <v>X</v>
      </c>
    </row>
    <row r="362" spans="1:5" x14ac:dyDescent="0.25">
      <c r="A362">
        <v>599</v>
      </c>
      <c r="B362">
        <v>360</v>
      </c>
      <c r="C362">
        <v>572</v>
      </c>
      <c r="D362" t="s">
        <v>437</v>
      </c>
      <c r="E362" t="str">
        <f>IF(ISNA(MATCH(A362,'ESO zone constants'!$A$3:$A$9952,0)),"","X")</f>
        <v>X</v>
      </c>
    </row>
    <row r="363" spans="1:5" x14ac:dyDescent="0.25">
      <c r="A363">
        <v>600</v>
      </c>
      <c r="B363">
        <v>361</v>
      </c>
      <c r="C363">
        <v>572</v>
      </c>
      <c r="D363" t="s">
        <v>438</v>
      </c>
      <c r="E363" t="str">
        <f>IF(ISNA(MATCH(A363,'ESO zone constants'!$A$3:$A$9952,0)),"","X")</f>
        <v>X</v>
      </c>
    </row>
    <row r="364" spans="1:5" x14ac:dyDescent="0.25">
      <c r="A364">
        <v>601</v>
      </c>
      <c r="B364">
        <v>362</v>
      </c>
      <c r="C364">
        <v>572</v>
      </c>
      <c r="D364" t="s">
        <v>439</v>
      </c>
      <c r="E364" t="str">
        <f>IF(ISNA(MATCH(A364,'ESO zone constants'!$A$3:$A$9952,0)),"","X")</f>
        <v>X</v>
      </c>
    </row>
    <row r="365" spans="1:5" x14ac:dyDescent="0.25">
      <c r="A365">
        <v>628</v>
      </c>
      <c r="B365">
        <v>363</v>
      </c>
      <c r="C365">
        <v>20</v>
      </c>
      <c r="D365" t="s">
        <v>428</v>
      </c>
      <c r="E365" t="str">
        <f>IF(ISNA(MATCH(A365,'ESO zone constants'!$A$3:$A$9952,0)),"","X")</f>
        <v>X</v>
      </c>
    </row>
    <row r="366" spans="1:5" x14ac:dyDescent="0.25">
      <c r="A366">
        <v>632</v>
      </c>
      <c r="B366">
        <v>364</v>
      </c>
      <c r="C366">
        <v>888</v>
      </c>
      <c r="D366" t="s">
        <v>440</v>
      </c>
      <c r="E366" t="str">
        <f>IF(ISNA(MATCH(A366,'ESO zone constants'!$A$3:$A$9952,0)),"","X")</f>
        <v>X</v>
      </c>
    </row>
    <row r="367" spans="1:5" x14ac:dyDescent="0.25">
      <c r="A367">
        <v>635</v>
      </c>
      <c r="B367">
        <v>365</v>
      </c>
      <c r="C367">
        <v>888</v>
      </c>
      <c r="D367" t="s">
        <v>441</v>
      </c>
      <c r="E367" t="str">
        <f>IF(ISNA(MATCH(A367,'ESO zone constants'!$A$3:$A$9952,0)),"","X")</f>
        <v>X</v>
      </c>
    </row>
    <row r="368" spans="1:5" x14ac:dyDescent="0.25">
      <c r="A368">
        <v>636</v>
      </c>
      <c r="B368">
        <v>366</v>
      </c>
      <c r="C368">
        <v>888</v>
      </c>
      <c r="D368" t="s">
        <v>442</v>
      </c>
      <c r="E368" t="str">
        <f>IF(ISNA(MATCH(A368,'ESO zone constants'!$A$3:$A$9952,0)),"","X")</f>
        <v>X</v>
      </c>
    </row>
    <row r="369" spans="1:5" x14ac:dyDescent="0.25">
      <c r="A369">
        <v>637</v>
      </c>
      <c r="B369">
        <v>367</v>
      </c>
      <c r="C369">
        <v>57</v>
      </c>
      <c r="D369" t="s">
        <v>443</v>
      </c>
      <c r="E369" t="str">
        <f>IF(ISNA(MATCH(A369,'ESO zone constants'!$A$3:$A$9952,0)),"","X")</f>
        <v>X</v>
      </c>
    </row>
    <row r="370" spans="1:5" x14ac:dyDescent="0.25">
      <c r="A370">
        <v>638</v>
      </c>
      <c r="B370">
        <v>368</v>
      </c>
      <c r="C370">
        <v>888</v>
      </c>
      <c r="D370" t="s">
        <v>444</v>
      </c>
      <c r="E370" t="str">
        <f>IF(ISNA(MATCH(A370,'ESO zone constants'!$A$3:$A$9952,0)),"","X")</f>
        <v>X</v>
      </c>
    </row>
    <row r="371" spans="1:5" x14ac:dyDescent="0.25">
      <c r="A371">
        <v>639</v>
      </c>
      <c r="B371">
        <v>369</v>
      </c>
      <c r="C371">
        <v>888</v>
      </c>
      <c r="D371" t="s">
        <v>445</v>
      </c>
      <c r="E371" t="str">
        <f>IF(ISNA(MATCH(A371,'ESO zone constants'!$A$3:$A$9952,0)),"","X")</f>
        <v>X</v>
      </c>
    </row>
    <row r="372" spans="1:5" x14ac:dyDescent="0.25">
      <c r="A372">
        <v>640</v>
      </c>
      <c r="B372">
        <v>370</v>
      </c>
      <c r="C372">
        <v>19</v>
      </c>
      <c r="D372" t="s">
        <v>446</v>
      </c>
      <c r="E372" t="str">
        <f>IF(ISNA(MATCH(A372,'ESO zone constants'!$A$3:$A$9952,0)),"","X")</f>
        <v>X</v>
      </c>
    </row>
    <row r="373" spans="1:5" x14ac:dyDescent="0.25">
      <c r="A373">
        <v>641</v>
      </c>
      <c r="B373">
        <v>371</v>
      </c>
      <c r="C373">
        <v>3</v>
      </c>
      <c r="D373" t="s">
        <v>447</v>
      </c>
      <c r="E373" t="str">
        <f>IF(ISNA(MATCH(A373,'ESO zone constants'!$A$3:$A$9952,0)),"","X")</f>
        <v>X</v>
      </c>
    </row>
    <row r="374" spans="1:5" x14ac:dyDescent="0.25">
      <c r="A374">
        <v>642</v>
      </c>
      <c r="B374">
        <v>372</v>
      </c>
      <c r="C374">
        <v>642</v>
      </c>
      <c r="D374" t="s">
        <v>138</v>
      </c>
      <c r="E374" t="str">
        <f>IF(ISNA(MATCH(A374,'ESO zone constants'!$A$3:$A$9952,0)),"","X")</f>
        <v>X</v>
      </c>
    </row>
    <row r="375" spans="1:5" x14ac:dyDescent="0.25">
      <c r="A375">
        <v>643</v>
      </c>
      <c r="B375">
        <v>373</v>
      </c>
      <c r="C375">
        <v>584</v>
      </c>
      <c r="D375" t="s">
        <v>448</v>
      </c>
      <c r="E375" t="str">
        <f>IF(ISNA(MATCH(A375,'ESO zone constants'!$A$3:$A$9952,0)),"","X")</f>
        <v>X</v>
      </c>
    </row>
    <row r="376" spans="1:5" x14ac:dyDescent="0.25">
      <c r="A376">
        <v>649</v>
      </c>
      <c r="B376">
        <v>374</v>
      </c>
      <c r="C376">
        <v>584</v>
      </c>
      <c r="D376" t="s">
        <v>449</v>
      </c>
      <c r="E376" t="str">
        <f>IF(ISNA(MATCH(A376,'ESO zone constants'!$A$3:$A$9952,0)),"","X")</f>
        <v>X</v>
      </c>
    </row>
    <row r="377" spans="1:5" x14ac:dyDescent="0.25">
      <c r="A377">
        <v>676</v>
      </c>
      <c r="B377">
        <v>375</v>
      </c>
      <c r="C377">
        <v>816</v>
      </c>
      <c r="D377" t="s">
        <v>450</v>
      </c>
      <c r="E377" t="str">
        <f>IF(ISNA(MATCH(A377,'ESO zone constants'!$A$3:$A$9952,0)),"","X")</f>
        <v>X</v>
      </c>
    </row>
    <row r="378" spans="1:5" x14ac:dyDescent="0.25">
      <c r="A378">
        <v>677</v>
      </c>
      <c r="B378">
        <v>376</v>
      </c>
      <c r="C378">
        <v>684</v>
      </c>
      <c r="D378" t="s">
        <v>451</v>
      </c>
      <c r="E378" t="str">
        <f>IF(ISNA(MATCH(A378,'ESO zone constants'!$A$3:$A$9952,0)),"","X")</f>
        <v>X</v>
      </c>
    </row>
    <row r="379" spans="1:5" x14ac:dyDescent="0.25">
      <c r="A379">
        <v>678</v>
      </c>
      <c r="B379">
        <v>377</v>
      </c>
      <c r="C379">
        <v>584</v>
      </c>
      <c r="D379" t="s">
        <v>52</v>
      </c>
      <c r="E379" t="str">
        <f>IF(ISNA(MATCH(A379,'ESO zone constants'!$A$3:$A$9952,0)),"","X")</f>
        <v>X</v>
      </c>
    </row>
    <row r="380" spans="1:5" x14ac:dyDescent="0.25">
      <c r="A380">
        <v>681</v>
      </c>
      <c r="B380">
        <v>378</v>
      </c>
      <c r="C380">
        <v>108</v>
      </c>
      <c r="D380" t="s">
        <v>71</v>
      </c>
      <c r="E380" t="str">
        <f>IF(ISNA(MATCH(A380,'ESO zone constants'!$A$3:$A$9952,0)),"","X")</f>
        <v>X</v>
      </c>
    </row>
    <row r="381" spans="1:5" x14ac:dyDescent="0.25">
      <c r="A381">
        <v>684</v>
      </c>
      <c r="B381">
        <v>379</v>
      </c>
      <c r="C381">
        <v>684</v>
      </c>
      <c r="D381" t="s">
        <v>452</v>
      </c>
      <c r="E381" t="str">
        <f>IF(ISNA(MATCH(A381,'ESO zone constants'!$A$3:$A$9952,0)),"","X")</f>
        <v>X</v>
      </c>
    </row>
    <row r="382" spans="1:5" x14ac:dyDescent="0.25">
      <c r="A382">
        <v>688</v>
      </c>
      <c r="B382">
        <v>380</v>
      </c>
      <c r="C382">
        <v>584</v>
      </c>
      <c r="D382" t="s">
        <v>54</v>
      </c>
      <c r="E382" t="str">
        <f>IF(ISNA(MATCH(A382,'ESO zone constants'!$A$3:$A$9952,0)),"","X")</f>
        <v>X</v>
      </c>
    </row>
    <row r="383" spans="1:5" x14ac:dyDescent="0.25">
      <c r="A383">
        <v>689</v>
      </c>
      <c r="B383">
        <v>381</v>
      </c>
      <c r="C383">
        <v>684</v>
      </c>
      <c r="D383" t="s">
        <v>453</v>
      </c>
      <c r="E383" t="str">
        <f>IF(ISNA(MATCH(A383,'ESO zone constants'!$A$3:$A$9952,0)),"","X")</f>
        <v>X</v>
      </c>
    </row>
    <row r="384" spans="1:5" x14ac:dyDescent="0.25">
      <c r="A384">
        <v>691</v>
      </c>
      <c r="B384">
        <v>382</v>
      </c>
      <c r="C384">
        <v>684</v>
      </c>
      <c r="D384" t="s">
        <v>454</v>
      </c>
      <c r="E384" t="str">
        <f>IF(ISNA(MATCH(A384,'ESO zone constants'!$A$3:$A$9952,0)),"","X")</f>
        <v>X</v>
      </c>
    </row>
    <row r="385" spans="1:5" x14ac:dyDescent="0.25">
      <c r="A385">
        <v>692</v>
      </c>
      <c r="B385">
        <v>383</v>
      </c>
      <c r="C385">
        <v>684</v>
      </c>
      <c r="D385" t="s">
        <v>455</v>
      </c>
      <c r="E385" t="str">
        <f>IF(ISNA(MATCH(A385,'ESO zone constants'!$A$3:$A$9952,0)),"","X")</f>
        <v>X</v>
      </c>
    </row>
    <row r="386" spans="1:5" x14ac:dyDescent="0.25">
      <c r="A386">
        <v>693</v>
      </c>
      <c r="B386">
        <v>384</v>
      </c>
      <c r="C386">
        <v>684</v>
      </c>
      <c r="D386" t="s">
        <v>456</v>
      </c>
      <c r="E386" t="str">
        <f>IF(ISNA(MATCH(A386,'ESO zone constants'!$A$3:$A$9952,0)),"","X")</f>
        <v>X</v>
      </c>
    </row>
    <row r="387" spans="1:5" x14ac:dyDescent="0.25">
      <c r="A387">
        <v>694</v>
      </c>
      <c r="B387">
        <v>385</v>
      </c>
      <c r="C387">
        <v>684</v>
      </c>
      <c r="D387" t="s">
        <v>457</v>
      </c>
      <c r="E387" t="str">
        <f>IF(ISNA(MATCH(A387,'ESO zone constants'!$A$3:$A$9952,0)),"","X")</f>
        <v>X</v>
      </c>
    </row>
    <row r="388" spans="1:5" x14ac:dyDescent="0.25">
      <c r="A388">
        <v>695</v>
      </c>
      <c r="B388">
        <v>386</v>
      </c>
      <c r="C388">
        <v>684</v>
      </c>
      <c r="D388" t="s">
        <v>458</v>
      </c>
      <c r="E388" t="str">
        <f>IF(ISNA(MATCH(A388,'ESO zone constants'!$A$3:$A$9952,0)),"","X")</f>
        <v>X</v>
      </c>
    </row>
    <row r="389" spans="1:5" x14ac:dyDescent="0.25">
      <c r="A389">
        <v>697</v>
      </c>
      <c r="B389">
        <v>387</v>
      </c>
      <c r="C389">
        <v>684</v>
      </c>
      <c r="D389" t="s">
        <v>459</v>
      </c>
      <c r="E389" t="str">
        <f>IF(ISNA(MATCH(A389,'ESO zone constants'!$A$3:$A$9952,0)),"","X")</f>
        <v>X</v>
      </c>
    </row>
    <row r="390" spans="1:5" x14ac:dyDescent="0.25">
      <c r="A390">
        <v>698</v>
      </c>
      <c r="B390">
        <v>388</v>
      </c>
      <c r="C390">
        <v>684</v>
      </c>
      <c r="D390" t="s">
        <v>460</v>
      </c>
      <c r="E390" t="str">
        <f>IF(ISNA(MATCH(A390,'ESO zone constants'!$A$3:$A$9952,0)),"","X")</f>
        <v>X</v>
      </c>
    </row>
    <row r="391" spans="1:5" x14ac:dyDescent="0.25">
      <c r="A391">
        <v>699</v>
      </c>
      <c r="B391">
        <v>389</v>
      </c>
      <c r="C391">
        <v>684</v>
      </c>
      <c r="D391" t="s">
        <v>461</v>
      </c>
      <c r="E391" t="str">
        <f>IF(ISNA(MATCH(A391,'ESO zone constants'!$A$3:$A$9952,0)),"","X")</f>
        <v>X</v>
      </c>
    </row>
    <row r="392" spans="1:5" x14ac:dyDescent="0.25">
      <c r="A392">
        <v>700</v>
      </c>
      <c r="B392">
        <v>390</v>
      </c>
      <c r="C392">
        <v>684</v>
      </c>
      <c r="D392" t="s">
        <v>462</v>
      </c>
      <c r="E392" t="str">
        <f>IF(ISNA(MATCH(A392,'ESO zone constants'!$A$3:$A$9952,0)),"","X")</f>
        <v>X</v>
      </c>
    </row>
    <row r="393" spans="1:5" x14ac:dyDescent="0.25">
      <c r="A393">
        <v>701</v>
      </c>
      <c r="B393">
        <v>391</v>
      </c>
      <c r="C393">
        <v>684</v>
      </c>
      <c r="D393" t="s">
        <v>463</v>
      </c>
      <c r="E393" t="str">
        <f>IF(ISNA(MATCH(A393,'ESO zone constants'!$A$3:$A$9952,0)),"","X")</f>
        <v>X</v>
      </c>
    </row>
    <row r="394" spans="1:5" x14ac:dyDescent="0.25">
      <c r="A394">
        <v>702</v>
      </c>
      <c r="B394">
        <v>392</v>
      </c>
      <c r="C394">
        <v>684</v>
      </c>
      <c r="D394" t="s">
        <v>464</v>
      </c>
      <c r="E394" t="str">
        <f>IF(ISNA(MATCH(A394,'ESO zone constants'!$A$3:$A$9952,0)),"","X")</f>
        <v>X</v>
      </c>
    </row>
    <row r="395" spans="1:5" x14ac:dyDescent="0.25">
      <c r="A395">
        <v>703</v>
      </c>
      <c r="B395">
        <v>393</v>
      </c>
      <c r="C395">
        <v>684</v>
      </c>
      <c r="D395" t="s">
        <v>465</v>
      </c>
      <c r="E395" t="str">
        <f>IF(ISNA(MATCH(A395,'ESO zone constants'!$A$3:$A$9952,0)),"","X")</f>
        <v>X</v>
      </c>
    </row>
    <row r="396" spans="1:5" x14ac:dyDescent="0.25">
      <c r="A396">
        <v>704</v>
      </c>
      <c r="B396">
        <v>394</v>
      </c>
      <c r="C396">
        <v>684</v>
      </c>
      <c r="D396" t="s">
        <v>466</v>
      </c>
      <c r="E396" t="str">
        <f>IF(ISNA(MATCH(A396,'ESO zone constants'!$A$3:$A$9952,0)),"","X")</f>
        <v>X</v>
      </c>
    </row>
    <row r="397" spans="1:5" x14ac:dyDescent="0.25">
      <c r="A397">
        <v>705</v>
      </c>
      <c r="B397">
        <v>395</v>
      </c>
      <c r="C397">
        <v>684</v>
      </c>
      <c r="D397" t="s">
        <v>467</v>
      </c>
      <c r="E397" t="str">
        <f>IF(ISNA(MATCH(A397,'ESO zone constants'!$A$3:$A$9952,0)),"","X")</f>
        <v>X</v>
      </c>
    </row>
    <row r="398" spans="1:5" x14ac:dyDescent="0.25">
      <c r="A398">
        <v>706</v>
      </c>
      <c r="B398">
        <v>396</v>
      </c>
      <c r="C398">
        <v>684</v>
      </c>
      <c r="D398" t="s">
        <v>468</v>
      </c>
      <c r="E398" t="str">
        <f>IF(ISNA(MATCH(A398,'ESO zone constants'!$A$3:$A$9952,0)),"","X")</f>
        <v>X</v>
      </c>
    </row>
    <row r="399" spans="1:5" x14ac:dyDescent="0.25">
      <c r="A399">
        <v>707</v>
      </c>
      <c r="B399">
        <v>397</v>
      </c>
      <c r="C399">
        <v>684</v>
      </c>
      <c r="D399" t="s">
        <v>469</v>
      </c>
      <c r="E399" t="str">
        <f>IF(ISNA(MATCH(A399,'ESO zone constants'!$A$3:$A$9952,0)),"","X")</f>
        <v>X</v>
      </c>
    </row>
    <row r="400" spans="1:5" x14ac:dyDescent="0.25">
      <c r="A400">
        <v>708</v>
      </c>
      <c r="B400">
        <v>398</v>
      </c>
      <c r="C400">
        <v>684</v>
      </c>
      <c r="D400" t="s">
        <v>470</v>
      </c>
      <c r="E400" t="str">
        <f>IF(ISNA(MATCH(A400,'ESO zone constants'!$A$3:$A$9952,0)),"","X")</f>
        <v>X</v>
      </c>
    </row>
    <row r="401" spans="1:5" x14ac:dyDescent="0.25">
      <c r="A401">
        <v>710</v>
      </c>
      <c r="B401">
        <v>399</v>
      </c>
      <c r="C401">
        <v>684</v>
      </c>
      <c r="D401" t="s">
        <v>471</v>
      </c>
      <c r="E401" t="str">
        <f>IF(ISNA(MATCH(A401,'ESO zone constants'!$A$3:$A$9952,0)),"","X")</f>
        <v>X</v>
      </c>
    </row>
    <row r="402" spans="1:5" x14ac:dyDescent="0.25">
      <c r="A402">
        <v>711</v>
      </c>
      <c r="B402">
        <v>400</v>
      </c>
      <c r="C402">
        <v>684</v>
      </c>
      <c r="D402" t="s">
        <v>472</v>
      </c>
      <c r="E402" t="str">
        <f>IF(ISNA(MATCH(A402,'ESO zone constants'!$A$3:$A$9952,0)),"","X")</f>
        <v>X</v>
      </c>
    </row>
    <row r="403" spans="1:5" x14ac:dyDescent="0.25">
      <c r="A403">
        <v>712</v>
      </c>
      <c r="B403">
        <v>401</v>
      </c>
      <c r="C403">
        <v>684</v>
      </c>
      <c r="D403" t="s">
        <v>473</v>
      </c>
      <c r="E403" t="str">
        <f>IF(ISNA(MATCH(A403,'ESO zone constants'!$A$3:$A$9952,0)),"","X")</f>
        <v>X</v>
      </c>
    </row>
    <row r="404" spans="1:5" x14ac:dyDescent="0.25">
      <c r="A404">
        <v>715</v>
      </c>
      <c r="B404">
        <v>402</v>
      </c>
      <c r="C404">
        <v>684</v>
      </c>
      <c r="D404" t="s">
        <v>474</v>
      </c>
      <c r="E404" t="str">
        <f>IF(ISNA(MATCH(A404,'ESO zone constants'!$A$3:$A$9952,0)),"","X")</f>
        <v>X</v>
      </c>
    </row>
    <row r="405" spans="1:5" x14ac:dyDescent="0.25">
      <c r="A405">
        <v>719</v>
      </c>
      <c r="B405">
        <v>403</v>
      </c>
      <c r="C405">
        <v>1011</v>
      </c>
      <c r="D405" t="s">
        <v>475</v>
      </c>
      <c r="E405" t="str">
        <f>IF(ISNA(MATCH(A405,'ESO zone constants'!$A$3:$A$9952,0)),"","X")</f>
        <v>X</v>
      </c>
    </row>
    <row r="406" spans="1:5" x14ac:dyDescent="0.25">
      <c r="A406">
        <v>723</v>
      </c>
      <c r="B406">
        <v>404</v>
      </c>
      <c r="C406">
        <v>199</v>
      </c>
      <c r="D406" t="s">
        <v>423</v>
      </c>
      <c r="E406" t="str">
        <f>IF(ISNA(MATCH(A406,'ESO zone constants'!$A$3:$A$9952,0)),"","X")</f>
        <v>X</v>
      </c>
    </row>
    <row r="407" spans="1:5" x14ac:dyDescent="0.25">
      <c r="A407">
        <v>724</v>
      </c>
      <c r="B407">
        <v>405</v>
      </c>
      <c r="C407">
        <v>684</v>
      </c>
      <c r="D407" t="s">
        <v>476</v>
      </c>
      <c r="E407" t="str">
        <f>IF(ISNA(MATCH(A407,'ESO zone constants'!$A$3:$A$9952,0)),"","X")</f>
        <v>X</v>
      </c>
    </row>
    <row r="408" spans="1:5" x14ac:dyDescent="0.25">
      <c r="A408">
        <v>725</v>
      </c>
      <c r="B408">
        <v>406</v>
      </c>
      <c r="C408">
        <v>816</v>
      </c>
      <c r="D408" t="s">
        <v>477</v>
      </c>
      <c r="E408" t="str">
        <f>IF(ISNA(MATCH(A408,'ESO zone constants'!$A$3:$A$9952,0)),"","X")</f>
        <v>X</v>
      </c>
    </row>
    <row r="409" spans="1:5" x14ac:dyDescent="0.25">
      <c r="A409">
        <v>726</v>
      </c>
      <c r="B409">
        <v>407</v>
      </c>
      <c r="C409">
        <v>726</v>
      </c>
      <c r="D409" t="s">
        <v>80</v>
      </c>
      <c r="E409" t="str">
        <f>IF(ISNA(MATCH(A409,'ESO zone constants'!$A$3:$A$9952,0)),"","X")</f>
        <v>X</v>
      </c>
    </row>
    <row r="410" spans="1:5" x14ac:dyDescent="0.25">
      <c r="A410">
        <v>745</v>
      </c>
      <c r="B410">
        <v>408</v>
      </c>
      <c r="C410">
        <v>41</v>
      </c>
      <c r="D410" t="s">
        <v>478</v>
      </c>
      <c r="E410" t="str">
        <f>IF(ISNA(MATCH(A410,'ESO zone constants'!$A$3:$A$9952,0)),"","X")</f>
        <v>X</v>
      </c>
    </row>
    <row r="411" spans="1:5" x14ac:dyDescent="0.25">
      <c r="A411">
        <v>746</v>
      </c>
      <c r="B411">
        <v>409</v>
      </c>
      <c r="C411">
        <v>381</v>
      </c>
      <c r="D411" t="s">
        <v>479</v>
      </c>
      <c r="E411" t="str">
        <f>IF(ISNA(MATCH(A411,'ESO zone constants'!$A$3:$A$9952,0)),"","X")</f>
        <v>X</v>
      </c>
    </row>
    <row r="412" spans="1:5" x14ac:dyDescent="0.25">
      <c r="A412">
        <v>747</v>
      </c>
      <c r="B412">
        <v>410</v>
      </c>
      <c r="C412">
        <v>383</v>
      </c>
      <c r="D412" t="s">
        <v>480</v>
      </c>
      <c r="E412" t="str">
        <f>IF(ISNA(MATCH(A412,'ESO zone constants'!$A$3:$A$9952,0)),"","X")</f>
        <v>X</v>
      </c>
    </row>
    <row r="413" spans="1:5" x14ac:dyDescent="0.25">
      <c r="A413">
        <v>748</v>
      </c>
      <c r="B413">
        <v>411</v>
      </c>
      <c r="C413">
        <v>108</v>
      </c>
      <c r="D413" t="s">
        <v>481</v>
      </c>
      <c r="E413" t="str">
        <f>IF(ISNA(MATCH(A413,'ESO zone constants'!$A$3:$A$9952,0)),"","X")</f>
        <v>X</v>
      </c>
    </row>
    <row r="414" spans="1:5" x14ac:dyDescent="0.25">
      <c r="A414">
        <v>749</v>
      </c>
      <c r="B414">
        <v>412</v>
      </c>
      <c r="C414">
        <v>58</v>
      </c>
      <c r="D414" t="s">
        <v>482</v>
      </c>
      <c r="E414" t="str">
        <f>IF(ISNA(MATCH(A414,'ESO zone constants'!$A$3:$A$9952,0)),"","X")</f>
        <v>X</v>
      </c>
    </row>
    <row r="415" spans="1:5" x14ac:dyDescent="0.25">
      <c r="A415">
        <v>750</v>
      </c>
      <c r="B415">
        <v>413</v>
      </c>
      <c r="C415">
        <v>382</v>
      </c>
      <c r="D415" t="s">
        <v>483</v>
      </c>
      <c r="E415" t="str">
        <f>IF(ISNA(MATCH(A415,'ESO zone constants'!$A$3:$A$9952,0)),"","X")</f>
        <v>X</v>
      </c>
    </row>
    <row r="416" spans="1:5" x14ac:dyDescent="0.25">
      <c r="A416">
        <v>751</v>
      </c>
      <c r="B416">
        <v>414</v>
      </c>
      <c r="C416">
        <v>888</v>
      </c>
      <c r="D416" t="s">
        <v>484</v>
      </c>
      <c r="E416" t="str">
        <f>IF(ISNA(MATCH(A416,'ESO zone constants'!$A$3:$A$9952,0)),"","X")</f>
        <v>X</v>
      </c>
    </row>
    <row r="417" spans="1:5" x14ac:dyDescent="0.25">
      <c r="A417">
        <v>752</v>
      </c>
      <c r="B417">
        <v>415</v>
      </c>
      <c r="C417">
        <v>19</v>
      </c>
      <c r="D417" t="s">
        <v>485</v>
      </c>
      <c r="E417" t="str">
        <f>IF(ISNA(MATCH(A417,'ESO zone constants'!$A$3:$A$9952,0)),"","X")</f>
        <v>X</v>
      </c>
    </row>
    <row r="418" spans="1:5" x14ac:dyDescent="0.25">
      <c r="A418">
        <v>753</v>
      </c>
      <c r="B418">
        <v>416</v>
      </c>
      <c r="C418">
        <v>3</v>
      </c>
      <c r="D418" t="s">
        <v>486</v>
      </c>
      <c r="E418" t="str">
        <f>IF(ISNA(MATCH(A418,'ESO zone constants'!$A$3:$A$9952,0)),"","X")</f>
        <v>X</v>
      </c>
    </row>
    <row r="419" spans="1:5" x14ac:dyDescent="0.25">
      <c r="A419">
        <v>754</v>
      </c>
      <c r="B419">
        <v>417</v>
      </c>
      <c r="C419">
        <v>92</v>
      </c>
      <c r="D419" t="s">
        <v>487</v>
      </c>
      <c r="E419" t="str">
        <f>IF(ISNA(MATCH(A419,'ESO zone constants'!$A$3:$A$9952,0)),"","X")</f>
        <v>X</v>
      </c>
    </row>
    <row r="420" spans="1:5" x14ac:dyDescent="0.25">
      <c r="A420">
        <v>755</v>
      </c>
      <c r="B420">
        <v>418</v>
      </c>
      <c r="C420">
        <v>20</v>
      </c>
      <c r="D420" t="s">
        <v>488</v>
      </c>
      <c r="E420" t="str">
        <f>IF(ISNA(MATCH(A420,'ESO zone constants'!$A$3:$A$9952,0)),"","X")</f>
        <v>X</v>
      </c>
    </row>
    <row r="421" spans="1:5" x14ac:dyDescent="0.25">
      <c r="A421">
        <v>756</v>
      </c>
      <c r="B421">
        <v>419</v>
      </c>
      <c r="C421">
        <v>104</v>
      </c>
      <c r="D421" t="s">
        <v>489</v>
      </c>
      <c r="E421" t="str">
        <f>IF(ISNA(MATCH(A421,'ESO zone constants'!$A$3:$A$9952,0)),"","X")</f>
        <v>X</v>
      </c>
    </row>
    <row r="422" spans="1:5" x14ac:dyDescent="0.25">
      <c r="A422">
        <v>757</v>
      </c>
      <c r="B422">
        <v>420</v>
      </c>
      <c r="C422">
        <v>41</v>
      </c>
      <c r="D422" t="s">
        <v>490</v>
      </c>
      <c r="E422" t="str">
        <f>IF(ISNA(MATCH(A422,'ESO zone constants'!$A$3:$A$9952,0)),"","X")</f>
        <v>X</v>
      </c>
    </row>
    <row r="423" spans="1:5" x14ac:dyDescent="0.25">
      <c r="A423">
        <v>758</v>
      </c>
      <c r="B423">
        <v>421</v>
      </c>
      <c r="C423">
        <v>101</v>
      </c>
      <c r="D423" t="s">
        <v>491</v>
      </c>
      <c r="E423" t="str">
        <f>IF(ISNA(MATCH(A423,'ESO zone constants'!$A$3:$A$9952,0)),"","X")</f>
        <v>X</v>
      </c>
    </row>
    <row r="424" spans="1:5" x14ac:dyDescent="0.25">
      <c r="A424">
        <v>759</v>
      </c>
      <c r="B424">
        <v>422</v>
      </c>
      <c r="C424">
        <v>117</v>
      </c>
      <c r="D424" t="s">
        <v>492</v>
      </c>
      <c r="E424" t="str">
        <f>IF(ISNA(MATCH(A424,'ESO zone constants'!$A$3:$A$9952,0)),"","X")</f>
        <v>X</v>
      </c>
    </row>
    <row r="425" spans="1:5" x14ac:dyDescent="0.25">
      <c r="A425">
        <v>760</v>
      </c>
      <c r="B425">
        <v>423</v>
      </c>
      <c r="C425">
        <v>57</v>
      </c>
      <c r="D425" t="s">
        <v>493</v>
      </c>
      <c r="E425" t="str">
        <f>IF(ISNA(MATCH(A425,'ESO zone constants'!$A$3:$A$9952,0)),"","X")</f>
        <v>X</v>
      </c>
    </row>
    <row r="426" spans="1:5" x14ac:dyDescent="0.25">
      <c r="A426">
        <v>761</v>
      </c>
      <c r="B426">
        <v>424</v>
      </c>
      <c r="C426">
        <v>103</v>
      </c>
      <c r="D426" t="s">
        <v>494</v>
      </c>
      <c r="E426" t="str">
        <f>IF(ISNA(MATCH(A426,'ESO zone constants'!$A$3:$A$9952,0)),"","X")</f>
        <v>X</v>
      </c>
    </row>
    <row r="427" spans="1:5" x14ac:dyDescent="0.25">
      <c r="A427">
        <v>763</v>
      </c>
      <c r="B427">
        <v>425</v>
      </c>
      <c r="C427">
        <v>816</v>
      </c>
      <c r="D427" t="s">
        <v>495</v>
      </c>
      <c r="E427" t="str">
        <f>IF(ISNA(MATCH(A427,'ESO zone constants'!$A$3:$A$9952,0)),"","X")</f>
        <v>X</v>
      </c>
    </row>
    <row r="428" spans="1:5" x14ac:dyDescent="0.25">
      <c r="A428">
        <v>764</v>
      </c>
      <c r="B428">
        <v>426</v>
      </c>
      <c r="C428">
        <v>816</v>
      </c>
      <c r="D428" t="s">
        <v>496</v>
      </c>
      <c r="E428" t="str">
        <f>IF(ISNA(MATCH(A428,'ESO zone constants'!$A$3:$A$9952,0)),"","X")</f>
        <v>X</v>
      </c>
    </row>
    <row r="429" spans="1:5" x14ac:dyDescent="0.25">
      <c r="A429">
        <v>765</v>
      </c>
      <c r="B429">
        <v>427</v>
      </c>
      <c r="C429">
        <v>823</v>
      </c>
      <c r="D429" t="s">
        <v>497</v>
      </c>
      <c r="E429" t="str">
        <f>IF(ISNA(MATCH(A429,'ESO zone constants'!$A$3:$A$9952,0)),"","X")</f>
        <v>X</v>
      </c>
    </row>
    <row r="430" spans="1:5" x14ac:dyDescent="0.25">
      <c r="A430">
        <v>766</v>
      </c>
      <c r="B430">
        <v>428</v>
      </c>
      <c r="C430">
        <v>823</v>
      </c>
      <c r="D430" t="s">
        <v>498</v>
      </c>
      <c r="E430" t="str">
        <f>IF(ISNA(MATCH(A430,'ESO zone constants'!$A$3:$A$9952,0)),"","X")</f>
        <v>X</v>
      </c>
    </row>
    <row r="431" spans="1:5" x14ac:dyDescent="0.25">
      <c r="A431">
        <v>767</v>
      </c>
      <c r="B431">
        <v>429</v>
      </c>
      <c r="C431">
        <v>816</v>
      </c>
      <c r="D431" t="s">
        <v>499</v>
      </c>
      <c r="E431" t="str">
        <f>IF(ISNA(MATCH(A431,'ESO zone constants'!$A$3:$A$9952,0)),"","X")</f>
        <v>X</v>
      </c>
    </row>
    <row r="432" spans="1:5" x14ac:dyDescent="0.25">
      <c r="A432">
        <v>769</v>
      </c>
      <c r="B432">
        <v>430</v>
      </c>
      <c r="C432">
        <v>823</v>
      </c>
      <c r="D432" t="s">
        <v>500</v>
      </c>
      <c r="E432" t="str">
        <f>IF(ISNA(MATCH(A432,'ESO zone constants'!$A$3:$A$9952,0)),"","X")</f>
        <v>X</v>
      </c>
    </row>
    <row r="433" spans="1:5" x14ac:dyDescent="0.25">
      <c r="A433">
        <v>770</v>
      </c>
      <c r="B433">
        <v>431</v>
      </c>
      <c r="C433">
        <v>816</v>
      </c>
      <c r="D433" t="s">
        <v>501</v>
      </c>
      <c r="E433" t="str">
        <f>IF(ISNA(MATCH(A433,'ESO zone constants'!$A$3:$A$9952,0)),"","X")</f>
        <v>X</v>
      </c>
    </row>
    <row r="434" spans="1:5" x14ac:dyDescent="0.25">
      <c r="A434">
        <v>771</v>
      </c>
      <c r="B434">
        <v>432</v>
      </c>
      <c r="C434">
        <v>816</v>
      </c>
      <c r="D434" t="s">
        <v>502</v>
      </c>
      <c r="E434" t="str">
        <f>IF(ISNA(MATCH(A434,'ESO zone constants'!$A$3:$A$9952,0)),"","X")</f>
        <v>X</v>
      </c>
    </row>
    <row r="435" spans="1:5" x14ac:dyDescent="0.25">
      <c r="A435">
        <v>773</v>
      </c>
      <c r="B435">
        <v>433</v>
      </c>
      <c r="C435">
        <v>117</v>
      </c>
      <c r="D435" t="s">
        <v>503</v>
      </c>
      <c r="E435" t="str">
        <f>IF(ISNA(MATCH(A435,'ESO zone constants'!$A$3:$A$9952,0)),"","X")</f>
        <v>X</v>
      </c>
    </row>
    <row r="436" spans="1:5" x14ac:dyDescent="0.25">
      <c r="A436">
        <v>774</v>
      </c>
      <c r="B436">
        <v>434</v>
      </c>
      <c r="C436">
        <v>1086</v>
      </c>
      <c r="D436" t="s">
        <v>1417</v>
      </c>
      <c r="E436" t="str">
        <f>IF(ISNA(MATCH(A436,'ESO zone constants'!$A$3:$A$9952,0)),"","X")</f>
        <v>X</v>
      </c>
    </row>
    <row r="437" spans="1:5" x14ac:dyDescent="0.25">
      <c r="A437">
        <v>780</v>
      </c>
      <c r="B437">
        <v>435</v>
      </c>
      <c r="C437">
        <v>684</v>
      </c>
      <c r="D437" t="s">
        <v>504</v>
      </c>
      <c r="E437" t="str">
        <f>IF(ISNA(MATCH(A437,'ESO zone constants'!$A$3:$A$9952,0)),"","X")</f>
        <v>X</v>
      </c>
    </row>
    <row r="438" spans="1:5" x14ac:dyDescent="0.25">
      <c r="A438">
        <v>808</v>
      </c>
      <c r="B438">
        <v>436</v>
      </c>
      <c r="C438">
        <v>1160</v>
      </c>
      <c r="D438" t="s">
        <v>1721</v>
      </c>
      <c r="E438" t="str">
        <f>IF(ISNA(MATCH(A438,'ESO zone constants'!$A$3:$A$9952,0)),"","X")</f>
        <v>X</v>
      </c>
    </row>
    <row r="439" spans="1:5" x14ac:dyDescent="0.25">
      <c r="A439">
        <v>809</v>
      </c>
      <c r="B439">
        <v>437</v>
      </c>
      <c r="C439">
        <v>199</v>
      </c>
      <c r="D439" t="s">
        <v>426</v>
      </c>
      <c r="E439" t="str">
        <f>IF(ISNA(MATCH(A439,'ESO zone constants'!$A$3:$A$9952,0)),"","X")</f>
        <v>X</v>
      </c>
    </row>
    <row r="440" spans="1:5" x14ac:dyDescent="0.25">
      <c r="A440">
        <v>810</v>
      </c>
      <c r="B440">
        <v>438</v>
      </c>
      <c r="C440">
        <v>381</v>
      </c>
      <c r="D440" t="s">
        <v>505</v>
      </c>
      <c r="E440" t="str">
        <f>IF(ISNA(MATCH(A440,'ESO zone constants'!$A$3:$A$9952,0)),"","X")</f>
        <v>X</v>
      </c>
    </row>
    <row r="441" spans="1:5" x14ac:dyDescent="0.25">
      <c r="A441">
        <v>811</v>
      </c>
      <c r="B441">
        <v>439</v>
      </c>
      <c r="C441">
        <v>535</v>
      </c>
      <c r="D441" t="s">
        <v>506</v>
      </c>
      <c r="E441" t="str">
        <f>IF(ISNA(MATCH(A441,'ESO zone constants'!$A$3:$A$9952,0)),"","X")</f>
        <v>X</v>
      </c>
    </row>
    <row r="442" spans="1:5" x14ac:dyDescent="0.25">
      <c r="A442">
        <v>814</v>
      </c>
      <c r="B442">
        <v>440</v>
      </c>
      <c r="C442">
        <v>684</v>
      </c>
      <c r="D442" t="s">
        <v>507</v>
      </c>
      <c r="E442" t="str">
        <f>IF(ISNA(MATCH(A442,'ESO zone constants'!$A$3:$A$9952,0)),"","X")</f>
        <v>X</v>
      </c>
    </row>
    <row r="443" spans="1:5" x14ac:dyDescent="0.25">
      <c r="A443">
        <v>815</v>
      </c>
      <c r="B443">
        <v>441</v>
      </c>
      <c r="C443">
        <v>684</v>
      </c>
      <c r="D443" t="s">
        <v>508</v>
      </c>
      <c r="E443" t="str">
        <f>IF(ISNA(MATCH(A443,'ESO zone constants'!$A$3:$A$9952,0)),"","X")</f>
        <v>X</v>
      </c>
    </row>
    <row r="444" spans="1:5" x14ac:dyDescent="0.25">
      <c r="A444">
        <v>816</v>
      </c>
      <c r="B444">
        <v>442</v>
      </c>
      <c r="C444">
        <v>816</v>
      </c>
      <c r="D444" t="s">
        <v>509</v>
      </c>
      <c r="E444" t="str">
        <f>IF(ISNA(MATCH(A444,'ESO zone constants'!$A$3:$A$9952,0)),"","X")</f>
        <v>X</v>
      </c>
    </row>
    <row r="445" spans="1:5" x14ac:dyDescent="0.25">
      <c r="A445">
        <v>817</v>
      </c>
      <c r="B445">
        <v>443</v>
      </c>
      <c r="C445">
        <v>816</v>
      </c>
      <c r="D445" t="s">
        <v>510</v>
      </c>
      <c r="E445" t="str">
        <f>IF(ISNA(MATCH(A445,'ESO zone constants'!$A$3:$A$9952,0)),"","X")</f>
        <v>X</v>
      </c>
    </row>
    <row r="446" spans="1:5" x14ac:dyDescent="0.25">
      <c r="A446">
        <v>818</v>
      </c>
      <c r="B446">
        <v>444</v>
      </c>
      <c r="C446">
        <v>816</v>
      </c>
      <c r="D446" t="s">
        <v>511</v>
      </c>
      <c r="E446" t="str">
        <f>IF(ISNA(MATCH(A446,'ESO zone constants'!$A$3:$A$9952,0)),"","X")</f>
        <v>X</v>
      </c>
    </row>
    <row r="447" spans="1:5" x14ac:dyDescent="0.25">
      <c r="A447">
        <v>819</v>
      </c>
      <c r="B447">
        <v>445</v>
      </c>
      <c r="C447">
        <v>816</v>
      </c>
      <c r="D447" t="s">
        <v>512</v>
      </c>
      <c r="E447" t="str">
        <f>IF(ISNA(MATCH(A447,'ESO zone constants'!$A$3:$A$9952,0)),"","X")</f>
        <v>X</v>
      </c>
    </row>
    <row r="448" spans="1:5" x14ac:dyDescent="0.25">
      <c r="A448">
        <v>820</v>
      </c>
      <c r="B448">
        <v>446</v>
      </c>
      <c r="C448">
        <v>816</v>
      </c>
      <c r="D448" t="s">
        <v>513</v>
      </c>
      <c r="E448" t="str">
        <f>IF(ISNA(MATCH(A448,'ESO zone constants'!$A$3:$A$9952,0)),"","X")</f>
        <v>X</v>
      </c>
    </row>
    <row r="449" spans="1:5" x14ac:dyDescent="0.25">
      <c r="A449">
        <v>821</v>
      </c>
      <c r="B449">
        <v>447</v>
      </c>
      <c r="C449">
        <v>816</v>
      </c>
      <c r="D449" t="s">
        <v>514</v>
      </c>
      <c r="E449" t="str">
        <f>IF(ISNA(MATCH(A449,'ESO zone constants'!$A$3:$A$9952,0)),"","X")</f>
        <v>X</v>
      </c>
    </row>
    <row r="450" spans="1:5" x14ac:dyDescent="0.25">
      <c r="A450">
        <v>823</v>
      </c>
      <c r="B450">
        <v>448</v>
      </c>
      <c r="C450">
        <v>823</v>
      </c>
      <c r="D450" t="s">
        <v>515</v>
      </c>
      <c r="E450" t="str">
        <f>IF(ISNA(MATCH(A450,'ESO zone constants'!$A$3:$A$9952,0)),"","X")</f>
        <v>X</v>
      </c>
    </row>
    <row r="451" spans="1:5" x14ac:dyDescent="0.25">
      <c r="A451">
        <v>824</v>
      </c>
      <c r="B451">
        <v>449</v>
      </c>
      <c r="C451">
        <v>823</v>
      </c>
      <c r="D451" t="s">
        <v>516</v>
      </c>
      <c r="E451" t="str">
        <f>IF(ISNA(MATCH(A451,'ESO zone constants'!$A$3:$A$9952,0)),"","X")</f>
        <v>X</v>
      </c>
    </row>
    <row r="452" spans="1:5" x14ac:dyDescent="0.25">
      <c r="A452">
        <v>825</v>
      </c>
      <c r="B452">
        <v>450</v>
      </c>
      <c r="C452">
        <v>823</v>
      </c>
      <c r="D452" t="s">
        <v>517</v>
      </c>
      <c r="E452" t="str">
        <f>IF(ISNA(MATCH(A452,'ESO zone constants'!$A$3:$A$9952,0)),"","X")</f>
        <v>X</v>
      </c>
    </row>
    <row r="453" spans="1:5" x14ac:dyDescent="0.25">
      <c r="A453">
        <v>826</v>
      </c>
      <c r="B453">
        <v>451</v>
      </c>
      <c r="C453">
        <v>823</v>
      </c>
      <c r="D453" t="s">
        <v>518</v>
      </c>
      <c r="E453" t="str">
        <f>IF(ISNA(MATCH(A453,'ESO zone constants'!$A$3:$A$9952,0)),"","X")</f>
        <v>X</v>
      </c>
    </row>
    <row r="454" spans="1:5" x14ac:dyDescent="0.25">
      <c r="A454">
        <v>827</v>
      </c>
      <c r="B454">
        <v>452</v>
      </c>
      <c r="C454">
        <v>823</v>
      </c>
      <c r="D454" t="s">
        <v>519</v>
      </c>
      <c r="E454" t="str">
        <f>IF(ISNA(MATCH(A454,'ESO zone constants'!$A$3:$A$9952,0)),"","X")</f>
        <v>X</v>
      </c>
    </row>
    <row r="455" spans="1:5" x14ac:dyDescent="0.25">
      <c r="A455">
        <v>828</v>
      </c>
      <c r="B455">
        <v>453</v>
      </c>
      <c r="C455">
        <v>823</v>
      </c>
      <c r="D455" t="s">
        <v>520</v>
      </c>
      <c r="E455" t="str">
        <f>IF(ISNA(MATCH(A455,'ESO zone constants'!$A$3:$A$9952,0)),"","X")</f>
        <v>X</v>
      </c>
    </row>
    <row r="456" spans="1:5" x14ac:dyDescent="0.25">
      <c r="A456">
        <v>829</v>
      </c>
      <c r="B456">
        <v>454</v>
      </c>
      <c r="C456">
        <v>823</v>
      </c>
      <c r="D456" t="s">
        <v>521</v>
      </c>
      <c r="E456" t="str">
        <f>IF(ISNA(MATCH(A456,'ESO zone constants'!$A$3:$A$9952,0)),"","X")</f>
        <v>X</v>
      </c>
    </row>
    <row r="457" spans="1:5" x14ac:dyDescent="0.25">
      <c r="A457">
        <v>831</v>
      </c>
      <c r="B457">
        <v>455</v>
      </c>
      <c r="C457">
        <v>823</v>
      </c>
      <c r="D457" t="s">
        <v>522</v>
      </c>
      <c r="E457" t="str">
        <f>IF(ISNA(MATCH(A457,'ESO zone constants'!$A$3:$A$9952,0)),"","X")</f>
        <v>X</v>
      </c>
    </row>
    <row r="458" spans="1:5" x14ac:dyDescent="0.25">
      <c r="A458">
        <v>832</v>
      </c>
      <c r="B458">
        <v>456</v>
      </c>
      <c r="C458">
        <v>823</v>
      </c>
      <c r="D458" t="s">
        <v>523</v>
      </c>
      <c r="E458" t="str">
        <f>IF(ISNA(MATCH(A458,'ESO zone constants'!$A$3:$A$9952,0)),"","X")</f>
        <v>X</v>
      </c>
    </row>
    <row r="459" spans="1:5" x14ac:dyDescent="0.25">
      <c r="A459">
        <v>833</v>
      </c>
      <c r="B459">
        <v>457</v>
      </c>
      <c r="C459">
        <v>823</v>
      </c>
      <c r="D459" t="s">
        <v>524</v>
      </c>
      <c r="E459" t="str">
        <f>IF(ISNA(MATCH(A459,'ESO zone constants'!$A$3:$A$9952,0)),"","X")</f>
        <v>X</v>
      </c>
    </row>
    <row r="460" spans="1:5" x14ac:dyDescent="0.25">
      <c r="A460">
        <v>834</v>
      </c>
      <c r="B460">
        <v>458</v>
      </c>
      <c r="C460">
        <v>816</v>
      </c>
      <c r="D460" t="s">
        <v>525</v>
      </c>
      <c r="E460" t="str">
        <f>IF(ISNA(MATCH(A460,'ESO zone constants'!$A$3:$A$9952,0)),"","X")</f>
        <v>X</v>
      </c>
    </row>
    <row r="461" spans="1:5" x14ac:dyDescent="0.25">
      <c r="A461">
        <v>836</v>
      </c>
      <c r="B461">
        <v>459</v>
      </c>
      <c r="C461">
        <v>823</v>
      </c>
      <c r="D461" t="s">
        <v>526</v>
      </c>
      <c r="E461" t="str">
        <f>IF(ISNA(MATCH(A461,'ESO zone constants'!$A$3:$A$9952,0)),"","X")</f>
        <v>X</v>
      </c>
    </row>
    <row r="462" spans="1:5" x14ac:dyDescent="0.25">
      <c r="A462">
        <v>837</v>
      </c>
      <c r="B462">
        <v>460</v>
      </c>
      <c r="C462">
        <v>823</v>
      </c>
      <c r="D462" t="s">
        <v>527</v>
      </c>
      <c r="E462" t="str">
        <f>IF(ISNA(MATCH(A462,'ESO zone constants'!$A$3:$A$9952,0)),"","X")</f>
        <v>X</v>
      </c>
    </row>
    <row r="463" spans="1:5" x14ac:dyDescent="0.25">
      <c r="A463">
        <v>841</v>
      </c>
      <c r="B463">
        <v>461</v>
      </c>
      <c r="C463">
        <v>823</v>
      </c>
      <c r="D463" t="s">
        <v>528</v>
      </c>
      <c r="E463" t="str">
        <f>IF(ISNA(MATCH(A463,'ESO zone constants'!$A$3:$A$9952,0)),"","X")</f>
        <v>X</v>
      </c>
    </row>
    <row r="464" spans="1:5" x14ac:dyDescent="0.25">
      <c r="A464">
        <v>842</v>
      </c>
      <c r="B464">
        <v>462</v>
      </c>
      <c r="C464">
        <v>823</v>
      </c>
      <c r="D464" t="s">
        <v>529</v>
      </c>
      <c r="E464" t="str">
        <f>IF(ISNA(MATCH(A464,'ESO zone constants'!$A$3:$A$9952,0)),"","X")</f>
        <v>X</v>
      </c>
    </row>
    <row r="465" spans="1:5" x14ac:dyDescent="0.25">
      <c r="A465">
        <v>843</v>
      </c>
      <c r="B465">
        <v>463</v>
      </c>
      <c r="C465">
        <v>117</v>
      </c>
      <c r="D465" t="s">
        <v>53</v>
      </c>
      <c r="E465" t="str">
        <f>IF(ISNA(MATCH(A465,'ESO zone constants'!$A$3:$A$9952,0)),"","X")</f>
        <v>X</v>
      </c>
    </row>
    <row r="466" spans="1:5" x14ac:dyDescent="0.25">
      <c r="A466">
        <v>844</v>
      </c>
      <c r="B466">
        <v>464</v>
      </c>
      <c r="C466">
        <v>816</v>
      </c>
      <c r="D466" t="s">
        <v>530</v>
      </c>
      <c r="E466" t="str">
        <f>IF(ISNA(MATCH(A466,'ESO zone constants'!$A$3:$A$9952,0)),"","X")</f>
        <v>X</v>
      </c>
    </row>
    <row r="467" spans="1:5" x14ac:dyDescent="0.25">
      <c r="A467">
        <v>845</v>
      </c>
      <c r="B467">
        <v>465</v>
      </c>
      <c r="C467">
        <v>816</v>
      </c>
      <c r="D467" t="s">
        <v>531</v>
      </c>
      <c r="E467" t="str">
        <f>IF(ISNA(MATCH(A467,'ESO zone constants'!$A$3:$A$9952,0)),"","X")</f>
        <v>X</v>
      </c>
    </row>
    <row r="468" spans="1:5" x14ac:dyDescent="0.25">
      <c r="A468">
        <v>848</v>
      </c>
      <c r="B468">
        <v>466</v>
      </c>
      <c r="C468">
        <v>117</v>
      </c>
      <c r="D468" t="s">
        <v>72</v>
      </c>
      <c r="E468" t="str">
        <f>IF(ISNA(MATCH(A468,'ESO zone constants'!$A$3:$A$9952,0)),"","X")</f>
        <v>X</v>
      </c>
    </row>
    <row r="469" spans="1:5" x14ac:dyDescent="0.25">
      <c r="A469">
        <v>849</v>
      </c>
      <c r="B469">
        <v>467</v>
      </c>
      <c r="C469">
        <v>849</v>
      </c>
      <c r="D469" t="s">
        <v>532</v>
      </c>
      <c r="E469" t="str">
        <f>IF(ISNA(MATCH(A469,'ESO zone constants'!$A$3:$A$9952,0)),"","X")</f>
        <v>X</v>
      </c>
    </row>
    <row r="470" spans="1:5" x14ac:dyDescent="0.25">
      <c r="A470">
        <v>852</v>
      </c>
      <c r="B470">
        <v>468</v>
      </c>
      <c r="C470">
        <v>3</v>
      </c>
      <c r="D470" t="s">
        <v>533</v>
      </c>
      <c r="E470" t="str">
        <f>IF(ISNA(MATCH(A470,'ESO zone constants'!$A$3:$A$9952,0)),"","X")</f>
        <v>X</v>
      </c>
    </row>
    <row r="471" spans="1:5" x14ac:dyDescent="0.25">
      <c r="A471">
        <v>853</v>
      </c>
      <c r="B471">
        <v>469</v>
      </c>
      <c r="C471">
        <v>20</v>
      </c>
      <c r="D471" t="s">
        <v>534</v>
      </c>
      <c r="E471" t="str">
        <f>IF(ISNA(MATCH(A471,'ESO zone constants'!$A$3:$A$9952,0)),"","X")</f>
        <v>X</v>
      </c>
    </row>
    <row r="472" spans="1:5" x14ac:dyDescent="0.25">
      <c r="A472">
        <v>854</v>
      </c>
      <c r="B472">
        <v>470</v>
      </c>
      <c r="C472">
        <v>92</v>
      </c>
      <c r="D472" t="s">
        <v>535</v>
      </c>
      <c r="E472" t="str">
        <f>IF(ISNA(MATCH(A472,'ESO zone constants'!$A$3:$A$9952,0)),"","X")</f>
        <v>X</v>
      </c>
    </row>
    <row r="473" spans="1:5" x14ac:dyDescent="0.25">
      <c r="A473">
        <v>855</v>
      </c>
      <c r="B473">
        <v>471</v>
      </c>
      <c r="C473">
        <v>19</v>
      </c>
      <c r="D473" t="s">
        <v>536</v>
      </c>
      <c r="E473" t="str">
        <f>IF(ISNA(MATCH(A473,'ESO zone constants'!$A$3:$A$9952,0)),"","X")</f>
        <v>X</v>
      </c>
    </row>
    <row r="474" spans="1:5" x14ac:dyDescent="0.25">
      <c r="A474">
        <v>856</v>
      </c>
      <c r="B474">
        <v>472</v>
      </c>
      <c r="C474">
        <v>92</v>
      </c>
      <c r="D474" t="s">
        <v>537</v>
      </c>
      <c r="E474" t="str">
        <f>IF(ISNA(MATCH(A474,'ESO zone constants'!$A$3:$A$9952,0)),"","X")</f>
        <v>X</v>
      </c>
    </row>
    <row r="475" spans="1:5" x14ac:dyDescent="0.25">
      <c r="A475">
        <v>857</v>
      </c>
      <c r="B475">
        <v>473</v>
      </c>
      <c r="C475">
        <v>104</v>
      </c>
      <c r="D475" t="s">
        <v>538</v>
      </c>
      <c r="E475" t="str">
        <f>IF(ISNA(MATCH(A475,'ESO zone constants'!$A$3:$A$9952,0)),"","X")</f>
        <v>X</v>
      </c>
    </row>
    <row r="476" spans="1:5" x14ac:dyDescent="0.25">
      <c r="A476">
        <v>858</v>
      </c>
      <c r="B476">
        <v>474</v>
      </c>
      <c r="C476">
        <v>108</v>
      </c>
      <c r="D476" t="s">
        <v>539</v>
      </c>
      <c r="E476" t="str">
        <f>IF(ISNA(MATCH(A476,'ESO zone constants'!$A$3:$A$9952,0)),"","X")</f>
        <v>X</v>
      </c>
    </row>
    <row r="477" spans="1:5" x14ac:dyDescent="0.25">
      <c r="A477">
        <v>859</v>
      </c>
      <c r="B477">
        <v>475</v>
      </c>
      <c r="C477">
        <v>58</v>
      </c>
      <c r="D477" t="s">
        <v>540</v>
      </c>
      <c r="E477" t="str">
        <f>IF(ISNA(MATCH(A477,'ESO zone constants'!$A$3:$A$9952,0)),"","X")</f>
        <v>X</v>
      </c>
    </row>
    <row r="478" spans="1:5" x14ac:dyDescent="0.25">
      <c r="A478">
        <v>860</v>
      </c>
      <c r="B478">
        <v>476</v>
      </c>
      <c r="C478">
        <v>383</v>
      </c>
      <c r="D478" t="s">
        <v>541</v>
      </c>
      <c r="E478" t="str">
        <f>IF(ISNA(MATCH(A478,'ESO zone constants'!$A$3:$A$9952,0)),"","X")</f>
        <v>X</v>
      </c>
    </row>
    <row r="479" spans="1:5" x14ac:dyDescent="0.25">
      <c r="A479">
        <v>861</v>
      </c>
      <c r="B479">
        <v>477</v>
      </c>
      <c r="C479">
        <v>108</v>
      </c>
      <c r="D479" t="s">
        <v>542</v>
      </c>
      <c r="E479" t="str">
        <f>IF(ISNA(MATCH(A479,'ESO zone constants'!$A$3:$A$9952,0)),"","X")</f>
        <v>X</v>
      </c>
    </row>
    <row r="480" spans="1:5" x14ac:dyDescent="0.25">
      <c r="A480">
        <v>862</v>
      </c>
      <c r="B480">
        <v>478</v>
      </c>
      <c r="C480">
        <v>382</v>
      </c>
      <c r="D480" t="s">
        <v>543</v>
      </c>
      <c r="E480" t="str">
        <f>IF(ISNA(MATCH(A480,'ESO zone constants'!$A$3:$A$9952,0)),"","X")</f>
        <v>X</v>
      </c>
    </row>
    <row r="481" spans="1:5" x14ac:dyDescent="0.25">
      <c r="A481">
        <v>863</v>
      </c>
      <c r="B481">
        <v>479</v>
      </c>
      <c r="C481">
        <v>537</v>
      </c>
      <c r="D481" t="s">
        <v>544</v>
      </c>
      <c r="E481" t="str">
        <f>IF(ISNA(MATCH(A481,'ESO zone constants'!$A$3:$A$9952,0)),"","X")</f>
        <v>X</v>
      </c>
    </row>
    <row r="482" spans="1:5" x14ac:dyDescent="0.25">
      <c r="A482">
        <v>864</v>
      </c>
      <c r="B482">
        <v>480</v>
      </c>
      <c r="C482">
        <v>103</v>
      </c>
      <c r="D482" t="s">
        <v>545</v>
      </c>
      <c r="E482" t="str">
        <f>IF(ISNA(MATCH(A482,'ESO zone constants'!$A$3:$A$9952,0)),"","X")</f>
        <v>X</v>
      </c>
    </row>
    <row r="483" spans="1:5" x14ac:dyDescent="0.25">
      <c r="A483">
        <v>865</v>
      </c>
      <c r="B483">
        <v>481</v>
      </c>
      <c r="C483">
        <v>101</v>
      </c>
      <c r="D483" t="s">
        <v>546</v>
      </c>
      <c r="E483" t="str">
        <f>IF(ISNA(MATCH(A483,'ESO zone constants'!$A$3:$A$9952,0)),"","X")</f>
        <v>X</v>
      </c>
    </row>
    <row r="484" spans="1:5" x14ac:dyDescent="0.25">
      <c r="A484">
        <v>866</v>
      </c>
      <c r="B484">
        <v>482</v>
      </c>
      <c r="C484">
        <v>57</v>
      </c>
      <c r="D484" t="s">
        <v>547</v>
      </c>
      <c r="E484" t="str">
        <f>IF(ISNA(MATCH(A484,'ESO zone constants'!$A$3:$A$9952,0)),"","X")</f>
        <v>X</v>
      </c>
    </row>
    <row r="485" spans="1:5" x14ac:dyDescent="0.25">
      <c r="A485">
        <v>867</v>
      </c>
      <c r="B485">
        <v>483</v>
      </c>
      <c r="C485">
        <v>41</v>
      </c>
      <c r="D485" t="s">
        <v>548</v>
      </c>
      <c r="E485" t="str">
        <f>IF(ISNA(MATCH(A485,'ESO zone constants'!$A$3:$A$9952,0)),"","X")</f>
        <v>X</v>
      </c>
    </row>
    <row r="486" spans="1:5" x14ac:dyDescent="0.25">
      <c r="A486">
        <v>868</v>
      </c>
      <c r="B486">
        <v>484</v>
      </c>
      <c r="C486">
        <v>281</v>
      </c>
      <c r="D486" t="s">
        <v>549</v>
      </c>
      <c r="E486" t="str">
        <f>IF(ISNA(MATCH(A486,'ESO zone constants'!$A$3:$A$9952,0)),"","X")</f>
        <v>X</v>
      </c>
    </row>
    <row r="487" spans="1:5" x14ac:dyDescent="0.25">
      <c r="A487">
        <v>869</v>
      </c>
      <c r="B487">
        <v>485</v>
      </c>
      <c r="C487">
        <v>117</v>
      </c>
      <c r="D487" t="s">
        <v>550</v>
      </c>
      <c r="E487" t="str">
        <f>IF(ISNA(MATCH(A487,'ESO zone constants'!$A$3:$A$9952,0)),"","X")</f>
        <v>X</v>
      </c>
    </row>
    <row r="488" spans="1:5" x14ac:dyDescent="0.25">
      <c r="A488">
        <v>870</v>
      </c>
      <c r="B488">
        <v>486</v>
      </c>
      <c r="C488">
        <v>888</v>
      </c>
      <c r="D488" t="s">
        <v>551</v>
      </c>
      <c r="E488" t="str">
        <f>IF(ISNA(MATCH(A488,'ESO zone constants'!$A$3:$A$9952,0)),"","X")</f>
        <v>X</v>
      </c>
    </row>
    <row r="489" spans="1:5" x14ac:dyDescent="0.25">
      <c r="A489">
        <v>871</v>
      </c>
      <c r="B489">
        <v>487</v>
      </c>
      <c r="C489">
        <v>58</v>
      </c>
      <c r="D489" t="s">
        <v>552</v>
      </c>
      <c r="E489" t="str">
        <f>IF(ISNA(MATCH(A489,'ESO zone constants'!$A$3:$A$9952,0)),"","X")</f>
        <v>X</v>
      </c>
    </row>
    <row r="490" spans="1:5" x14ac:dyDescent="0.25">
      <c r="A490">
        <v>872</v>
      </c>
      <c r="B490">
        <v>488</v>
      </c>
      <c r="C490">
        <v>382</v>
      </c>
      <c r="D490" t="s">
        <v>553</v>
      </c>
      <c r="E490" t="str">
        <f>IF(ISNA(MATCH(A490,'ESO zone constants'!$A$3:$A$9952,0)),"","X")</f>
        <v>X</v>
      </c>
    </row>
    <row r="491" spans="1:5" x14ac:dyDescent="0.25">
      <c r="A491">
        <v>873</v>
      </c>
      <c r="B491">
        <v>489</v>
      </c>
      <c r="C491">
        <v>117</v>
      </c>
      <c r="D491" t="s">
        <v>554</v>
      </c>
      <c r="E491" t="str">
        <f>IF(ISNA(MATCH(A491,'ESO zone constants'!$A$3:$A$9952,0)),"","X")</f>
        <v>X</v>
      </c>
    </row>
    <row r="492" spans="1:5" x14ac:dyDescent="0.25">
      <c r="A492">
        <v>874</v>
      </c>
      <c r="B492">
        <v>490</v>
      </c>
      <c r="C492">
        <v>57</v>
      </c>
      <c r="D492" t="s">
        <v>555</v>
      </c>
      <c r="E492" t="str">
        <f>IF(ISNA(MATCH(A492,'ESO zone constants'!$A$3:$A$9952,0)),"","X")</f>
        <v>X</v>
      </c>
    </row>
    <row r="493" spans="1:5" x14ac:dyDescent="0.25">
      <c r="A493">
        <v>875</v>
      </c>
      <c r="B493">
        <v>491</v>
      </c>
      <c r="C493">
        <v>103</v>
      </c>
      <c r="D493" t="s">
        <v>556</v>
      </c>
      <c r="E493" t="str">
        <f>IF(ISNA(MATCH(A493,'ESO zone constants'!$A$3:$A$9952,0)),"","X")</f>
        <v>X</v>
      </c>
    </row>
    <row r="494" spans="1:5" x14ac:dyDescent="0.25">
      <c r="A494">
        <v>876</v>
      </c>
      <c r="B494">
        <v>492</v>
      </c>
      <c r="C494">
        <v>382</v>
      </c>
      <c r="D494" t="s">
        <v>557</v>
      </c>
      <c r="E494" t="str">
        <f>IF(ISNA(MATCH(A494,'ESO zone constants'!$A$3:$A$9952,0)),"","X")</f>
        <v>X</v>
      </c>
    </row>
    <row r="495" spans="1:5" x14ac:dyDescent="0.25">
      <c r="A495">
        <v>877</v>
      </c>
      <c r="B495">
        <v>493</v>
      </c>
      <c r="C495">
        <v>383</v>
      </c>
      <c r="D495" t="s">
        <v>558</v>
      </c>
      <c r="E495" t="str">
        <f>IF(ISNA(MATCH(A495,'ESO zone constants'!$A$3:$A$9952,0)),"","X")</f>
        <v>X</v>
      </c>
    </row>
    <row r="496" spans="1:5" x14ac:dyDescent="0.25">
      <c r="A496">
        <v>878</v>
      </c>
      <c r="B496">
        <v>494</v>
      </c>
      <c r="C496">
        <v>381</v>
      </c>
      <c r="D496" t="s">
        <v>559</v>
      </c>
      <c r="E496" t="str">
        <f>IF(ISNA(MATCH(A496,'ESO zone constants'!$A$3:$A$9952,0)),"","X")</f>
        <v>X</v>
      </c>
    </row>
    <row r="497" spans="1:5" x14ac:dyDescent="0.25">
      <c r="A497">
        <v>879</v>
      </c>
      <c r="B497">
        <v>495</v>
      </c>
      <c r="C497">
        <v>534</v>
      </c>
      <c r="D497" t="s">
        <v>560</v>
      </c>
      <c r="E497" t="str">
        <f>IF(ISNA(MATCH(A497,'ESO zone constants'!$A$3:$A$9952,0)),"","X")</f>
        <v>X</v>
      </c>
    </row>
    <row r="498" spans="1:5" x14ac:dyDescent="0.25">
      <c r="A498">
        <v>880</v>
      </c>
      <c r="B498">
        <v>496</v>
      </c>
      <c r="C498">
        <v>92</v>
      </c>
      <c r="D498" t="s">
        <v>561</v>
      </c>
      <c r="E498" t="str">
        <f>IF(ISNA(MATCH(A498,'ESO zone constants'!$A$3:$A$9952,0)),"","X")</f>
        <v>X</v>
      </c>
    </row>
    <row r="499" spans="1:5" x14ac:dyDescent="0.25">
      <c r="A499">
        <v>881</v>
      </c>
      <c r="B499">
        <v>497</v>
      </c>
      <c r="C499">
        <v>19</v>
      </c>
      <c r="D499" t="s">
        <v>562</v>
      </c>
      <c r="E499" t="str">
        <f>IF(ISNA(MATCH(A499,'ESO zone constants'!$A$3:$A$9952,0)),"","X")</f>
        <v>X</v>
      </c>
    </row>
    <row r="500" spans="1:5" x14ac:dyDescent="0.25">
      <c r="A500">
        <v>882</v>
      </c>
      <c r="B500">
        <v>498</v>
      </c>
      <c r="C500">
        <v>383</v>
      </c>
      <c r="D500" t="s">
        <v>563</v>
      </c>
      <c r="E500" t="str">
        <f>IF(ISNA(MATCH(A500,'ESO zone constants'!$A$3:$A$9952,0)),"","X")</f>
        <v>X</v>
      </c>
    </row>
    <row r="501" spans="1:5" x14ac:dyDescent="0.25">
      <c r="A501">
        <v>883</v>
      </c>
      <c r="B501">
        <v>499</v>
      </c>
      <c r="C501">
        <v>888</v>
      </c>
      <c r="D501" t="s">
        <v>564</v>
      </c>
      <c r="E501" t="str">
        <f>IF(ISNA(MATCH(A501,'ESO zone constants'!$A$3:$A$9952,0)),"","X")</f>
        <v>X</v>
      </c>
    </row>
    <row r="502" spans="1:5" x14ac:dyDescent="0.25">
      <c r="A502">
        <v>888</v>
      </c>
      <c r="B502">
        <v>500</v>
      </c>
      <c r="C502">
        <v>888</v>
      </c>
      <c r="D502" t="s">
        <v>565</v>
      </c>
      <c r="E502" t="str">
        <f>IF(ISNA(MATCH(A502,'ESO zone constants'!$A$3:$A$9952,0)),"","X")</f>
        <v>X</v>
      </c>
    </row>
    <row r="503" spans="1:5" x14ac:dyDescent="0.25">
      <c r="A503">
        <v>889</v>
      </c>
      <c r="B503">
        <v>501</v>
      </c>
      <c r="C503">
        <v>888</v>
      </c>
      <c r="D503" t="s">
        <v>566</v>
      </c>
      <c r="E503" t="str">
        <f>IF(ISNA(MATCH(A503,'ESO zone constants'!$A$3:$A$9952,0)),"","X")</f>
        <v>X</v>
      </c>
    </row>
    <row r="504" spans="1:5" x14ac:dyDescent="0.25">
      <c r="A504">
        <v>890</v>
      </c>
      <c r="B504">
        <v>502</v>
      </c>
      <c r="C504">
        <v>888</v>
      </c>
      <c r="D504" t="s">
        <v>567</v>
      </c>
      <c r="E504" t="str">
        <f>IF(ISNA(MATCH(A504,'ESO zone constants'!$A$3:$A$9952,0)),"","X")</f>
        <v>X</v>
      </c>
    </row>
    <row r="505" spans="1:5" x14ac:dyDescent="0.25">
      <c r="A505">
        <v>891</v>
      </c>
      <c r="B505">
        <v>503</v>
      </c>
      <c r="C505">
        <v>888</v>
      </c>
      <c r="D505" t="s">
        <v>568</v>
      </c>
      <c r="E505" t="str">
        <f>IF(ISNA(MATCH(A505,'ESO zone constants'!$A$3:$A$9952,0)),"","X")</f>
        <v>X</v>
      </c>
    </row>
    <row r="506" spans="1:5" x14ac:dyDescent="0.25">
      <c r="A506">
        <v>892</v>
      </c>
      <c r="B506">
        <v>504</v>
      </c>
      <c r="C506">
        <v>888</v>
      </c>
      <c r="D506" t="s">
        <v>569</v>
      </c>
      <c r="E506" t="str">
        <f>IF(ISNA(MATCH(A506,'ESO zone constants'!$A$3:$A$9952,0)),"","X")</f>
        <v>X</v>
      </c>
    </row>
    <row r="507" spans="1:5" x14ac:dyDescent="0.25">
      <c r="A507">
        <v>893</v>
      </c>
      <c r="B507">
        <v>505</v>
      </c>
      <c r="C507">
        <v>888</v>
      </c>
      <c r="D507" t="s">
        <v>570</v>
      </c>
      <c r="E507" t="str">
        <f>IF(ISNA(MATCH(A507,'ESO zone constants'!$A$3:$A$9952,0)),"","X")</f>
        <v>X</v>
      </c>
    </row>
    <row r="508" spans="1:5" x14ac:dyDescent="0.25">
      <c r="A508">
        <v>894</v>
      </c>
      <c r="B508">
        <v>506</v>
      </c>
      <c r="C508">
        <v>888</v>
      </c>
      <c r="D508" t="s">
        <v>571</v>
      </c>
      <c r="E508" t="str">
        <f>IF(ISNA(MATCH(A508,'ESO zone constants'!$A$3:$A$9952,0)),"","X")</f>
        <v>X</v>
      </c>
    </row>
    <row r="509" spans="1:5" x14ac:dyDescent="0.25">
      <c r="A509">
        <v>895</v>
      </c>
      <c r="B509">
        <v>507</v>
      </c>
      <c r="C509">
        <v>888</v>
      </c>
      <c r="D509" t="s">
        <v>2439</v>
      </c>
      <c r="E509" t="str">
        <f>IF(ISNA(MATCH(A509,'ESO zone constants'!$A$3:$A$9952,0)),"","X")</f>
        <v>X</v>
      </c>
    </row>
    <row r="510" spans="1:5" x14ac:dyDescent="0.25">
      <c r="A510">
        <v>896</v>
      </c>
      <c r="B510">
        <v>508</v>
      </c>
      <c r="C510">
        <v>888</v>
      </c>
      <c r="D510" t="s">
        <v>572</v>
      </c>
      <c r="E510" t="str">
        <f>IF(ISNA(MATCH(A510,'ESO zone constants'!$A$3:$A$9952,0)),"","X")</f>
        <v>X</v>
      </c>
    </row>
    <row r="511" spans="1:5" x14ac:dyDescent="0.25">
      <c r="A511">
        <v>897</v>
      </c>
      <c r="B511">
        <v>509</v>
      </c>
      <c r="C511">
        <v>888</v>
      </c>
      <c r="D511" t="s">
        <v>573</v>
      </c>
      <c r="E511" t="str">
        <f>IF(ISNA(MATCH(A511,'ESO zone constants'!$A$3:$A$9952,0)),"","X")</f>
        <v>X</v>
      </c>
    </row>
    <row r="512" spans="1:5" x14ac:dyDescent="0.25">
      <c r="A512">
        <v>898</v>
      </c>
      <c r="B512">
        <v>510</v>
      </c>
      <c r="C512">
        <v>888</v>
      </c>
      <c r="D512" t="s">
        <v>574</v>
      </c>
      <c r="E512" t="str">
        <f>IF(ISNA(MATCH(A512,'ESO zone constants'!$A$3:$A$9952,0)),"","X")</f>
        <v>X</v>
      </c>
    </row>
    <row r="513" spans="1:5" x14ac:dyDescent="0.25">
      <c r="A513">
        <v>899</v>
      </c>
      <c r="B513">
        <v>511</v>
      </c>
      <c r="C513">
        <v>888</v>
      </c>
      <c r="D513" t="s">
        <v>575</v>
      </c>
      <c r="E513" t="str">
        <f>IF(ISNA(MATCH(A513,'ESO zone constants'!$A$3:$A$9952,0)),"","X")</f>
        <v>X</v>
      </c>
    </row>
    <row r="514" spans="1:5" x14ac:dyDescent="0.25">
      <c r="A514">
        <v>900</v>
      </c>
      <c r="B514">
        <v>512</v>
      </c>
      <c r="C514">
        <v>888</v>
      </c>
      <c r="D514" t="s">
        <v>576</v>
      </c>
      <c r="E514" t="str">
        <f>IF(ISNA(MATCH(A514,'ESO zone constants'!$A$3:$A$9952,0)),"","X")</f>
        <v>X</v>
      </c>
    </row>
    <row r="515" spans="1:5" x14ac:dyDescent="0.25">
      <c r="A515">
        <v>901</v>
      </c>
      <c r="B515">
        <v>513</v>
      </c>
      <c r="C515">
        <v>888</v>
      </c>
      <c r="D515" t="s">
        <v>577</v>
      </c>
      <c r="E515" t="str">
        <f>IF(ISNA(MATCH(A515,'ESO zone constants'!$A$3:$A$9952,0)),"","X")</f>
        <v>X</v>
      </c>
    </row>
    <row r="516" spans="1:5" x14ac:dyDescent="0.25">
      <c r="A516">
        <v>902</v>
      </c>
      <c r="B516">
        <v>514</v>
      </c>
      <c r="C516">
        <v>888</v>
      </c>
      <c r="D516" t="s">
        <v>578</v>
      </c>
      <c r="E516" t="str">
        <f>IF(ISNA(MATCH(A516,'ESO zone constants'!$A$3:$A$9952,0)),"","X")</f>
        <v>X</v>
      </c>
    </row>
    <row r="517" spans="1:5" x14ac:dyDescent="0.25">
      <c r="A517">
        <v>903</v>
      </c>
      <c r="B517">
        <v>515</v>
      </c>
      <c r="C517">
        <v>888</v>
      </c>
      <c r="D517" t="s">
        <v>579</v>
      </c>
      <c r="E517" t="str">
        <f>IF(ISNA(MATCH(A517,'ESO zone constants'!$A$3:$A$9952,0)),"","X")</f>
        <v>X</v>
      </c>
    </row>
    <row r="518" spans="1:5" x14ac:dyDescent="0.25">
      <c r="A518">
        <v>904</v>
      </c>
      <c r="B518">
        <v>516</v>
      </c>
      <c r="C518">
        <v>888</v>
      </c>
      <c r="D518" t="s">
        <v>580</v>
      </c>
      <c r="E518" t="str">
        <f>IF(ISNA(MATCH(A518,'ESO zone constants'!$A$3:$A$9952,0)),"","X")</f>
        <v>X</v>
      </c>
    </row>
    <row r="519" spans="1:5" x14ac:dyDescent="0.25">
      <c r="A519">
        <v>905</v>
      </c>
      <c r="B519">
        <v>517</v>
      </c>
      <c r="C519">
        <v>888</v>
      </c>
      <c r="D519" t="s">
        <v>581</v>
      </c>
      <c r="E519" t="str">
        <f>IF(ISNA(MATCH(A519,'ESO zone constants'!$A$3:$A$9952,0)),"","X")</f>
        <v>X</v>
      </c>
    </row>
    <row r="520" spans="1:5" x14ac:dyDescent="0.25">
      <c r="A520">
        <v>906</v>
      </c>
      <c r="B520">
        <v>518</v>
      </c>
      <c r="C520">
        <v>888</v>
      </c>
      <c r="D520" t="s">
        <v>582</v>
      </c>
      <c r="E520" t="str">
        <f>IF(ISNA(MATCH(A520,'ESO zone constants'!$A$3:$A$9952,0)),"","X")</f>
        <v>X</v>
      </c>
    </row>
    <row r="521" spans="1:5" x14ac:dyDescent="0.25">
      <c r="A521">
        <v>907</v>
      </c>
      <c r="B521">
        <v>519</v>
      </c>
      <c r="C521">
        <v>888</v>
      </c>
      <c r="D521" t="s">
        <v>2416</v>
      </c>
      <c r="E521" t="str">
        <f>IF(ISNA(MATCH(A521,'ESO zone constants'!$A$3:$A$9952,0)),"","X")</f>
        <v>X</v>
      </c>
    </row>
    <row r="522" spans="1:5" x14ac:dyDescent="0.25">
      <c r="A522">
        <v>908</v>
      </c>
      <c r="B522">
        <v>520</v>
      </c>
      <c r="C522">
        <v>888</v>
      </c>
      <c r="D522" t="s">
        <v>583</v>
      </c>
      <c r="E522" t="str">
        <f>IF(ISNA(MATCH(A522,'ESO zone constants'!$A$3:$A$9952,0)),"","X")</f>
        <v>X</v>
      </c>
    </row>
    <row r="523" spans="1:5" x14ac:dyDescent="0.25">
      <c r="A523">
        <v>909</v>
      </c>
      <c r="B523">
        <v>521</v>
      </c>
      <c r="C523">
        <v>888</v>
      </c>
      <c r="D523" t="s">
        <v>584</v>
      </c>
      <c r="E523" t="str">
        <f>IF(ISNA(MATCH(A523,'ESO zone constants'!$A$3:$A$9952,0)),"","X")</f>
        <v>X</v>
      </c>
    </row>
    <row r="524" spans="1:5" x14ac:dyDescent="0.25">
      <c r="A524">
        <v>910</v>
      </c>
      <c r="B524">
        <v>522</v>
      </c>
      <c r="C524">
        <v>888</v>
      </c>
      <c r="D524" t="s">
        <v>585</v>
      </c>
      <c r="E524" t="str">
        <f>IF(ISNA(MATCH(A524,'ESO zone constants'!$A$3:$A$9952,0)),"","X")</f>
        <v>X</v>
      </c>
    </row>
    <row r="525" spans="1:5" x14ac:dyDescent="0.25">
      <c r="A525">
        <v>911</v>
      </c>
      <c r="B525">
        <v>523</v>
      </c>
      <c r="C525">
        <v>888</v>
      </c>
      <c r="D525" t="s">
        <v>586</v>
      </c>
      <c r="E525" t="str">
        <f>IF(ISNA(MATCH(A525,'ESO zone constants'!$A$3:$A$9952,0)),"","X")</f>
        <v>X</v>
      </c>
    </row>
    <row r="526" spans="1:5" x14ac:dyDescent="0.25">
      <c r="A526">
        <v>913</v>
      </c>
      <c r="B526">
        <v>524</v>
      </c>
      <c r="C526">
        <v>888</v>
      </c>
      <c r="D526" t="s">
        <v>587</v>
      </c>
      <c r="E526" t="str">
        <f>IF(ISNA(MATCH(A526,'ESO zone constants'!$A$3:$A$9952,0)),"","X")</f>
        <v>X</v>
      </c>
    </row>
    <row r="527" spans="1:5" x14ac:dyDescent="0.25">
      <c r="A527">
        <v>914</v>
      </c>
      <c r="B527">
        <v>525</v>
      </c>
      <c r="C527">
        <v>888</v>
      </c>
      <c r="D527" t="s">
        <v>588</v>
      </c>
      <c r="E527" t="str">
        <f>IF(ISNA(MATCH(A527,'ESO zone constants'!$A$3:$A$9952,0)),"","X")</f>
        <v>X</v>
      </c>
    </row>
    <row r="528" spans="1:5" x14ac:dyDescent="0.25">
      <c r="A528">
        <v>915</v>
      </c>
      <c r="B528">
        <v>526</v>
      </c>
      <c r="C528">
        <v>888</v>
      </c>
      <c r="D528" t="s">
        <v>589</v>
      </c>
      <c r="E528" t="str">
        <f>IF(ISNA(MATCH(A528,'ESO zone constants'!$A$3:$A$9952,0)),"","X")</f>
        <v>X</v>
      </c>
    </row>
    <row r="529" spans="1:5" x14ac:dyDescent="0.25">
      <c r="A529">
        <v>916</v>
      </c>
      <c r="B529">
        <v>527</v>
      </c>
      <c r="C529">
        <v>888</v>
      </c>
      <c r="D529" t="s">
        <v>590</v>
      </c>
      <c r="E529" t="str">
        <f>IF(ISNA(MATCH(A529,'ESO zone constants'!$A$3:$A$9952,0)),"","X")</f>
        <v>X</v>
      </c>
    </row>
    <row r="530" spans="1:5" x14ac:dyDescent="0.25">
      <c r="A530">
        <v>917</v>
      </c>
      <c r="B530">
        <v>528</v>
      </c>
      <c r="C530">
        <v>917</v>
      </c>
      <c r="D530" t="s">
        <v>591</v>
      </c>
      <c r="E530" t="str">
        <f>IF(ISNA(MATCH(A530,'ESO zone constants'!$A$3:$A$9952,0)),"","X")</f>
        <v>X</v>
      </c>
    </row>
    <row r="531" spans="1:5" x14ac:dyDescent="0.25">
      <c r="A531">
        <v>918</v>
      </c>
      <c r="B531">
        <v>529</v>
      </c>
      <c r="C531">
        <v>849</v>
      </c>
      <c r="D531" t="s">
        <v>592</v>
      </c>
      <c r="E531" t="str">
        <f>IF(ISNA(MATCH(A531,'ESO zone constants'!$A$3:$A$9952,0)),"","X")</f>
        <v>X</v>
      </c>
    </row>
    <row r="532" spans="1:5" x14ac:dyDescent="0.25">
      <c r="A532">
        <v>919</v>
      </c>
      <c r="B532">
        <v>530</v>
      </c>
      <c r="C532">
        <v>849</v>
      </c>
      <c r="D532" t="s">
        <v>593</v>
      </c>
      <c r="E532" t="str">
        <f>IF(ISNA(MATCH(A532,'ESO zone constants'!$A$3:$A$9952,0)),"","X")</f>
        <v>X</v>
      </c>
    </row>
    <row r="533" spans="1:5" x14ac:dyDescent="0.25">
      <c r="A533">
        <v>920</v>
      </c>
      <c r="B533">
        <v>531</v>
      </c>
      <c r="C533">
        <v>849</v>
      </c>
      <c r="D533" t="s">
        <v>594</v>
      </c>
      <c r="E533" t="str">
        <f>IF(ISNA(MATCH(A533,'ESO zone constants'!$A$3:$A$9952,0)),"","X")</f>
        <v>X</v>
      </c>
    </row>
    <row r="534" spans="1:5" x14ac:dyDescent="0.25">
      <c r="A534">
        <v>921</v>
      </c>
      <c r="B534">
        <v>532</v>
      </c>
      <c r="C534">
        <v>849</v>
      </c>
      <c r="D534" t="s">
        <v>595</v>
      </c>
      <c r="E534" t="str">
        <f>IF(ISNA(MATCH(A534,'ESO zone constants'!$A$3:$A$9952,0)),"","X")</f>
        <v>X</v>
      </c>
    </row>
    <row r="535" spans="1:5" x14ac:dyDescent="0.25">
      <c r="A535">
        <v>922</v>
      </c>
      <c r="B535">
        <v>533</v>
      </c>
      <c r="C535">
        <v>849</v>
      </c>
      <c r="D535" t="s">
        <v>596</v>
      </c>
      <c r="E535" t="str">
        <f>IF(ISNA(MATCH(A535,'ESO zone constants'!$A$3:$A$9952,0)),"","X")</f>
        <v>X</v>
      </c>
    </row>
    <row r="536" spans="1:5" x14ac:dyDescent="0.25">
      <c r="A536">
        <v>923</v>
      </c>
      <c r="B536">
        <v>534</v>
      </c>
      <c r="C536">
        <v>849</v>
      </c>
      <c r="D536" t="s">
        <v>597</v>
      </c>
      <c r="E536" t="str">
        <f>IF(ISNA(MATCH(A536,'ESO zone constants'!$A$3:$A$9952,0)),"","X")</f>
        <v>X</v>
      </c>
    </row>
    <row r="537" spans="1:5" x14ac:dyDescent="0.25">
      <c r="A537">
        <v>924</v>
      </c>
      <c r="B537">
        <v>535</v>
      </c>
      <c r="C537">
        <v>849</v>
      </c>
      <c r="D537" t="s">
        <v>598</v>
      </c>
      <c r="E537" t="str">
        <f>IF(ISNA(MATCH(A537,'ESO zone constants'!$A$3:$A$9952,0)),"","X")</f>
        <v>X</v>
      </c>
    </row>
    <row r="538" spans="1:5" x14ac:dyDescent="0.25">
      <c r="A538">
        <v>925</v>
      </c>
      <c r="B538">
        <v>536</v>
      </c>
      <c r="C538">
        <v>849</v>
      </c>
      <c r="D538" t="s">
        <v>599</v>
      </c>
      <c r="E538" t="str">
        <f>IF(ISNA(MATCH(A538,'ESO zone constants'!$A$3:$A$9952,0)),"","X")</f>
        <v>X</v>
      </c>
    </row>
    <row r="539" spans="1:5" x14ac:dyDescent="0.25">
      <c r="A539">
        <v>926</v>
      </c>
      <c r="B539">
        <v>537</v>
      </c>
      <c r="C539">
        <v>849</v>
      </c>
      <c r="D539" t="s">
        <v>600</v>
      </c>
      <c r="E539" t="str">
        <f>IF(ISNA(MATCH(A539,'ESO zone constants'!$A$3:$A$9952,0)),"","X")</f>
        <v>X</v>
      </c>
    </row>
    <row r="540" spans="1:5" x14ac:dyDescent="0.25">
      <c r="A540">
        <v>927</v>
      </c>
      <c r="B540">
        <v>538</v>
      </c>
      <c r="C540">
        <v>849</v>
      </c>
      <c r="D540" t="s">
        <v>601</v>
      </c>
      <c r="E540" t="str">
        <f>IF(ISNA(MATCH(A540,'ESO zone constants'!$A$3:$A$9952,0)),"","X")</f>
        <v>X</v>
      </c>
    </row>
    <row r="541" spans="1:5" x14ac:dyDescent="0.25">
      <c r="A541">
        <v>928</v>
      </c>
      <c r="B541">
        <v>539</v>
      </c>
      <c r="C541">
        <v>849</v>
      </c>
      <c r="D541" t="s">
        <v>602</v>
      </c>
      <c r="E541" t="str">
        <f>IF(ISNA(MATCH(A541,'ESO zone constants'!$A$3:$A$9952,0)),"","X")</f>
        <v>X</v>
      </c>
    </row>
    <row r="542" spans="1:5" x14ac:dyDescent="0.25">
      <c r="A542">
        <v>929</v>
      </c>
      <c r="B542">
        <v>540</v>
      </c>
      <c r="C542">
        <v>849</v>
      </c>
      <c r="D542" t="s">
        <v>603</v>
      </c>
      <c r="E542" t="str">
        <f>IF(ISNA(MATCH(A542,'ESO zone constants'!$A$3:$A$9952,0)),"","X")</f>
        <v>X</v>
      </c>
    </row>
    <row r="543" spans="1:5" x14ac:dyDescent="0.25">
      <c r="A543">
        <v>930</v>
      </c>
      <c r="B543">
        <v>541</v>
      </c>
      <c r="C543">
        <v>57</v>
      </c>
      <c r="D543" t="s">
        <v>46</v>
      </c>
      <c r="E543" t="str">
        <f>IF(ISNA(MATCH(A543,'ESO zone constants'!$A$3:$A$9952,0)),"","X")</f>
        <v>X</v>
      </c>
    </row>
    <row r="544" spans="1:5" x14ac:dyDescent="0.25">
      <c r="A544">
        <v>931</v>
      </c>
      <c r="B544">
        <v>542</v>
      </c>
      <c r="C544">
        <v>383</v>
      </c>
      <c r="D544" t="s">
        <v>56</v>
      </c>
      <c r="E544" t="str">
        <f>IF(ISNA(MATCH(A544,'ESO zone constants'!$A$3:$A$9952,0)),"","X")</f>
        <v>X</v>
      </c>
    </row>
    <row r="545" spans="1:5" x14ac:dyDescent="0.25">
      <c r="A545">
        <v>932</v>
      </c>
      <c r="B545">
        <v>543</v>
      </c>
      <c r="C545">
        <v>20</v>
      </c>
      <c r="D545" t="s">
        <v>55</v>
      </c>
      <c r="E545" t="str">
        <f>IF(ISNA(MATCH(A545,'ESO zone constants'!$A$3:$A$9952,0)),"","X")</f>
        <v>X</v>
      </c>
    </row>
    <row r="546" spans="1:5" x14ac:dyDescent="0.25">
      <c r="A546">
        <v>933</v>
      </c>
      <c r="B546">
        <v>544</v>
      </c>
      <c r="C546">
        <v>19</v>
      </c>
      <c r="D546" t="s">
        <v>58</v>
      </c>
      <c r="E546" t="str">
        <f>IF(ISNA(MATCH(A546,'ESO zone constants'!$A$3:$A$9952,0)),"","X")</f>
        <v>X</v>
      </c>
    </row>
    <row r="547" spans="1:5" x14ac:dyDescent="0.25">
      <c r="A547">
        <v>934</v>
      </c>
      <c r="B547">
        <v>545</v>
      </c>
      <c r="C547">
        <v>41</v>
      </c>
      <c r="D547" t="s">
        <v>63</v>
      </c>
      <c r="E547" t="str">
        <f>IF(ISNA(MATCH(A547,'ESO zone constants'!$A$3:$A$9952,0)),"","X")</f>
        <v>X</v>
      </c>
    </row>
    <row r="548" spans="1:5" x14ac:dyDescent="0.25">
      <c r="A548">
        <v>935</v>
      </c>
      <c r="B548">
        <v>546</v>
      </c>
      <c r="C548">
        <v>381</v>
      </c>
      <c r="D548" t="s">
        <v>97</v>
      </c>
      <c r="E548" t="str">
        <f>IF(ISNA(MATCH(A548,'ESO zone constants'!$A$3:$A$9952,0)),"","X")</f>
        <v>X</v>
      </c>
    </row>
    <row r="549" spans="1:5" x14ac:dyDescent="0.25">
      <c r="A549">
        <v>936</v>
      </c>
      <c r="B549">
        <v>547</v>
      </c>
      <c r="C549">
        <v>3</v>
      </c>
      <c r="D549" t="s">
        <v>42</v>
      </c>
      <c r="E549" t="str">
        <f>IF(ISNA(MATCH(A549,'ESO zone constants'!$A$3:$A$9952,0)),"","X")</f>
        <v>X</v>
      </c>
    </row>
    <row r="550" spans="1:5" x14ac:dyDescent="0.25">
      <c r="A550">
        <v>937</v>
      </c>
      <c r="B550">
        <v>548</v>
      </c>
      <c r="C550">
        <v>57</v>
      </c>
      <c r="D550" t="s">
        <v>604</v>
      </c>
      <c r="E550" t="str">
        <f>IF(ISNA(MATCH(A550,'ESO zone constants'!$A$3:$A$9952,0)),"","X")</f>
        <v>X</v>
      </c>
    </row>
    <row r="551" spans="1:5" x14ac:dyDescent="0.25">
      <c r="A551">
        <v>938</v>
      </c>
      <c r="B551">
        <v>549</v>
      </c>
      <c r="C551">
        <v>104</v>
      </c>
      <c r="D551" t="s">
        <v>605</v>
      </c>
      <c r="E551" t="str">
        <f>IF(ISNA(MATCH(A551,'ESO zone constants'!$A$3:$A$9952,0)),"","X")</f>
        <v>X</v>
      </c>
    </row>
    <row r="552" spans="1:5" x14ac:dyDescent="0.25">
      <c r="A552">
        <v>939</v>
      </c>
      <c r="B552">
        <v>550</v>
      </c>
      <c r="C552">
        <v>381</v>
      </c>
      <c r="D552" t="s">
        <v>606</v>
      </c>
      <c r="E552" t="str">
        <f>IF(ISNA(MATCH(A552,'ESO zone constants'!$A$3:$A$9952,0)),"","X")</f>
        <v>X</v>
      </c>
    </row>
    <row r="553" spans="1:5" x14ac:dyDescent="0.25">
      <c r="A553">
        <v>940</v>
      </c>
      <c r="B553">
        <v>551</v>
      </c>
      <c r="C553">
        <v>381</v>
      </c>
      <c r="D553" t="s">
        <v>607</v>
      </c>
      <c r="E553" t="str">
        <f>IF(ISNA(MATCH(A553,'ESO zone constants'!$A$3:$A$9952,0)),"","X")</f>
        <v>X</v>
      </c>
    </row>
    <row r="554" spans="1:5" x14ac:dyDescent="0.25">
      <c r="A554">
        <v>941</v>
      </c>
      <c r="B554">
        <v>552</v>
      </c>
      <c r="C554">
        <v>41</v>
      </c>
      <c r="D554" t="s">
        <v>608</v>
      </c>
      <c r="E554" t="str">
        <f>IF(ISNA(MATCH(A554,'ESO zone constants'!$A$3:$A$9952,0)),"","X")</f>
        <v>X</v>
      </c>
    </row>
    <row r="555" spans="1:5" x14ac:dyDescent="0.25">
      <c r="A555">
        <v>942</v>
      </c>
      <c r="B555">
        <v>553</v>
      </c>
      <c r="C555">
        <v>3</v>
      </c>
      <c r="D555" t="s">
        <v>609</v>
      </c>
      <c r="E555" t="str">
        <f>IF(ISNA(MATCH(A555,'ESO zone constants'!$A$3:$A$9952,0)),"","X")</f>
        <v>X</v>
      </c>
    </row>
    <row r="556" spans="1:5" x14ac:dyDescent="0.25">
      <c r="A556">
        <v>943</v>
      </c>
      <c r="B556">
        <v>554</v>
      </c>
      <c r="C556">
        <v>3</v>
      </c>
      <c r="D556" t="s">
        <v>610</v>
      </c>
      <c r="E556" t="str">
        <f>IF(ISNA(MATCH(A556,'ESO zone constants'!$A$3:$A$9952,0)),"","X")</f>
        <v>X</v>
      </c>
    </row>
    <row r="557" spans="1:5" x14ac:dyDescent="0.25">
      <c r="A557">
        <v>944</v>
      </c>
      <c r="B557">
        <v>555</v>
      </c>
      <c r="C557">
        <v>382</v>
      </c>
      <c r="D557" t="s">
        <v>611</v>
      </c>
      <c r="E557" t="str">
        <f>IF(ISNA(MATCH(A557,'ESO zone constants'!$A$3:$A$9952,0)),"","X")</f>
        <v>X</v>
      </c>
    </row>
    <row r="558" spans="1:5" x14ac:dyDescent="0.25">
      <c r="A558">
        <v>945</v>
      </c>
      <c r="B558">
        <v>556</v>
      </c>
      <c r="C558">
        <v>41</v>
      </c>
      <c r="D558" t="s">
        <v>612</v>
      </c>
      <c r="E558" t="str">
        <f>IF(ISNA(MATCH(A558,'ESO zone constants'!$A$3:$A$9952,0)),"","X")</f>
        <v>X</v>
      </c>
    </row>
    <row r="559" spans="1:5" x14ac:dyDescent="0.25">
      <c r="A559">
        <v>946</v>
      </c>
      <c r="B559">
        <v>557</v>
      </c>
      <c r="C559">
        <v>849</v>
      </c>
      <c r="D559" t="s">
        <v>613</v>
      </c>
      <c r="E559" t="str">
        <f>IF(ISNA(MATCH(A559,'ESO zone constants'!$A$3:$A$9952,0)),"","X")</f>
        <v>X</v>
      </c>
    </row>
    <row r="560" spans="1:5" x14ac:dyDescent="0.25">
      <c r="A560">
        <v>947</v>
      </c>
      <c r="B560">
        <v>558</v>
      </c>
      <c r="C560">
        <v>849</v>
      </c>
      <c r="D560" t="s">
        <v>614</v>
      </c>
      <c r="E560" t="str">
        <f>IF(ISNA(MATCH(A560,'ESO zone constants'!$A$3:$A$9952,0)),"","X")</f>
        <v>X</v>
      </c>
    </row>
    <row r="561" spans="1:5" x14ac:dyDescent="0.25">
      <c r="A561">
        <v>948</v>
      </c>
      <c r="B561">
        <v>559</v>
      </c>
      <c r="C561">
        <v>849</v>
      </c>
      <c r="D561" t="s">
        <v>615</v>
      </c>
      <c r="E561" t="str">
        <f>IF(ISNA(MATCH(A561,'ESO zone constants'!$A$3:$A$9952,0)),"","X")</f>
        <v>X</v>
      </c>
    </row>
    <row r="562" spans="1:5" x14ac:dyDescent="0.25">
      <c r="A562">
        <v>949</v>
      </c>
      <c r="B562">
        <v>560</v>
      </c>
      <c r="C562">
        <v>849</v>
      </c>
      <c r="D562" t="s">
        <v>616</v>
      </c>
      <c r="E562" t="str">
        <f>IF(ISNA(MATCH(A562,'ESO zone constants'!$A$3:$A$9952,0)),"","X")</f>
        <v>X</v>
      </c>
    </row>
    <row r="563" spans="1:5" x14ac:dyDescent="0.25">
      <c r="A563">
        <v>950</v>
      </c>
      <c r="B563">
        <v>561</v>
      </c>
      <c r="C563">
        <v>849</v>
      </c>
      <c r="D563" t="s">
        <v>617</v>
      </c>
      <c r="E563" t="str">
        <f>IF(ISNA(MATCH(A563,'ESO zone constants'!$A$3:$A$9952,0)),"","X")</f>
        <v>X</v>
      </c>
    </row>
    <row r="564" spans="1:5" x14ac:dyDescent="0.25">
      <c r="A564">
        <v>951</v>
      </c>
      <c r="B564">
        <v>562</v>
      </c>
      <c r="C564">
        <v>849</v>
      </c>
      <c r="D564" t="s">
        <v>618</v>
      </c>
      <c r="E564" t="str">
        <f>IF(ISNA(MATCH(A564,'ESO zone constants'!$A$3:$A$9952,0)),"","X")</f>
        <v>X</v>
      </c>
    </row>
    <row r="565" spans="1:5" x14ac:dyDescent="0.25">
      <c r="A565">
        <v>952</v>
      </c>
      <c r="B565">
        <v>563</v>
      </c>
      <c r="C565">
        <v>849</v>
      </c>
      <c r="D565" t="s">
        <v>619</v>
      </c>
      <c r="E565" t="str">
        <f>IF(ISNA(MATCH(A565,'ESO zone constants'!$A$3:$A$9952,0)),"","X")</f>
        <v>X</v>
      </c>
    </row>
    <row r="566" spans="1:5" x14ac:dyDescent="0.25">
      <c r="A566">
        <v>953</v>
      </c>
      <c r="B566">
        <v>564</v>
      </c>
      <c r="C566">
        <v>849</v>
      </c>
      <c r="D566" t="s">
        <v>620</v>
      </c>
      <c r="E566" t="str">
        <f>IF(ISNA(MATCH(A566,'ESO zone constants'!$A$3:$A$9952,0)),"","X")</f>
        <v>X</v>
      </c>
    </row>
    <row r="567" spans="1:5" x14ac:dyDescent="0.25">
      <c r="A567">
        <v>954</v>
      </c>
      <c r="B567">
        <v>565</v>
      </c>
      <c r="C567">
        <v>849</v>
      </c>
      <c r="D567" t="s">
        <v>621</v>
      </c>
      <c r="E567" t="str">
        <f>IF(ISNA(MATCH(A567,'ESO zone constants'!$A$3:$A$9952,0)),"","X")</f>
        <v>X</v>
      </c>
    </row>
    <row r="568" spans="1:5" x14ac:dyDescent="0.25">
      <c r="A568">
        <v>955</v>
      </c>
      <c r="B568">
        <v>566</v>
      </c>
      <c r="C568">
        <v>849</v>
      </c>
      <c r="D568" t="s">
        <v>622</v>
      </c>
      <c r="E568" t="str">
        <f>IF(ISNA(MATCH(A568,'ESO zone constants'!$A$3:$A$9952,0)),"","X")</f>
        <v>X</v>
      </c>
    </row>
    <row r="569" spans="1:5" x14ac:dyDescent="0.25">
      <c r="A569">
        <v>956</v>
      </c>
      <c r="B569">
        <v>567</v>
      </c>
      <c r="C569">
        <v>849</v>
      </c>
      <c r="D569" t="s">
        <v>623</v>
      </c>
      <c r="E569" t="str">
        <f>IF(ISNA(MATCH(A569,'ESO zone constants'!$A$3:$A$9952,0)),"","X")</f>
        <v>X</v>
      </c>
    </row>
    <row r="570" spans="1:5" x14ac:dyDescent="0.25">
      <c r="A570">
        <v>957</v>
      </c>
      <c r="B570">
        <v>568</v>
      </c>
      <c r="C570">
        <v>849</v>
      </c>
      <c r="D570" t="s">
        <v>624</v>
      </c>
      <c r="E570" t="str">
        <f>IF(ISNA(MATCH(A570,'ESO zone constants'!$A$3:$A$9952,0)),"","X")</f>
        <v>X</v>
      </c>
    </row>
    <row r="571" spans="1:5" x14ac:dyDescent="0.25">
      <c r="A571">
        <v>958</v>
      </c>
      <c r="B571">
        <v>569</v>
      </c>
      <c r="C571">
        <v>849</v>
      </c>
      <c r="D571" t="s">
        <v>625</v>
      </c>
      <c r="E571" t="str">
        <f>IF(ISNA(MATCH(A571,'ESO zone constants'!$A$3:$A$9952,0)),"","X")</f>
        <v>X</v>
      </c>
    </row>
    <row r="572" spans="1:5" x14ac:dyDescent="0.25">
      <c r="A572">
        <v>959</v>
      </c>
      <c r="B572">
        <v>570</v>
      </c>
      <c r="C572">
        <v>849</v>
      </c>
      <c r="D572" t="s">
        <v>626</v>
      </c>
      <c r="E572" t="str">
        <f>IF(ISNA(MATCH(A572,'ESO zone constants'!$A$3:$A$9952,0)),"","X")</f>
        <v>X</v>
      </c>
    </row>
    <row r="573" spans="1:5" x14ac:dyDescent="0.25">
      <c r="A573">
        <v>960</v>
      </c>
      <c r="B573">
        <v>571</v>
      </c>
      <c r="C573">
        <v>849</v>
      </c>
      <c r="D573" t="s">
        <v>627</v>
      </c>
      <c r="E573" t="str">
        <f>IF(ISNA(MATCH(A573,'ESO zone constants'!$A$3:$A$9952,0)),"","X")</f>
        <v>X</v>
      </c>
    </row>
    <row r="574" spans="1:5" x14ac:dyDescent="0.25">
      <c r="A574">
        <v>961</v>
      </c>
      <c r="B574">
        <v>572</v>
      </c>
      <c r="C574">
        <v>849</v>
      </c>
      <c r="D574" t="s">
        <v>628</v>
      </c>
      <c r="E574" t="str">
        <f>IF(ISNA(MATCH(A574,'ESO zone constants'!$A$3:$A$9952,0)),"","X")</f>
        <v>X</v>
      </c>
    </row>
    <row r="575" spans="1:5" x14ac:dyDescent="0.25">
      <c r="A575">
        <v>962</v>
      </c>
      <c r="B575">
        <v>573</v>
      </c>
      <c r="C575">
        <v>849</v>
      </c>
      <c r="D575" t="s">
        <v>629</v>
      </c>
      <c r="E575" t="str">
        <f>IF(ISNA(MATCH(A575,'ESO zone constants'!$A$3:$A$9952,0)),"","X")</f>
        <v>X</v>
      </c>
    </row>
    <row r="576" spans="1:5" x14ac:dyDescent="0.25">
      <c r="A576">
        <v>963</v>
      </c>
      <c r="B576">
        <v>574</v>
      </c>
      <c r="C576">
        <v>849</v>
      </c>
      <c r="D576" t="s">
        <v>630</v>
      </c>
      <c r="E576" t="str">
        <f>IF(ISNA(MATCH(A576,'ESO zone constants'!$A$3:$A$9952,0)),"","X")</f>
        <v>X</v>
      </c>
    </row>
    <row r="577" spans="1:5" x14ac:dyDescent="0.25">
      <c r="A577">
        <v>964</v>
      </c>
      <c r="B577">
        <v>575</v>
      </c>
      <c r="C577">
        <v>849</v>
      </c>
      <c r="D577" t="s">
        <v>631</v>
      </c>
      <c r="E577" t="str">
        <f>IF(ISNA(MATCH(A577,'ESO zone constants'!$A$3:$A$9952,0)),"","X")</f>
        <v>X</v>
      </c>
    </row>
    <row r="578" spans="1:5" x14ac:dyDescent="0.25">
      <c r="A578">
        <v>965</v>
      </c>
      <c r="B578">
        <v>576</v>
      </c>
      <c r="C578">
        <v>849</v>
      </c>
      <c r="D578" t="s">
        <v>632</v>
      </c>
      <c r="E578" t="str">
        <f>IF(ISNA(MATCH(A578,'ESO zone constants'!$A$3:$A$9952,0)),"","X")</f>
        <v>X</v>
      </c>
    </row>
    <row r="579" spans="1:5" x14ac:dyDescent="0.25">
      <c r="A579">
        <v>966</v>
      </c>
      <c r="B579">
        <v>577</v>
      </c>
      <c r="C579">
        <v>849</v>
      </c>
      <c r="D579" t="s">
        <v>633</v>
      </c>
      <c r="E579" t="str">
        <f>IF(ISNA(MATCH(A579,'ESO zone constants'!$A$3:$A$9952,0)),"","X")</f>
        <v>X</v>
      </c>
    </row>
    <row r="580" spans="1:5" x14ac:dyDescent="0.25">
      <c r="A580">
        <v>967</v>
      </c>
      <c r="B580">
        <v>578</v>
      </c>
      <c r="C580">
        <v>849</v>
      </c>
      <c r="D580" t="s">
        <v>634</v>
      </c>
      <c r="E580" t="str">
        <f>IF(ISNA(MATCH(A580,'ESO zone constants'!$A$3:$A$9952,0)),"","X")</f>
        <v>X</v>
      </c>
    </row>
    <row r="581" spans="1:5" x14ac:dyDescent="0.25">
      <c r="A581">
        <v>968</v>
      </c>
      <c r="B581">
        <v>579</v>
      </c>
      <c r="C581">
        <v>849</v>
      </c>
      <c r="D581" t="s">
        <v>635</v>
      </c>
      <c r="E581" t="str">
        <f>IF(ISNA(MATCH(A581,'ESO zone constants'!$A$3:$A$9952,0)),"","X")</f>
        <v>X</v>
      </c>
    </row>
    <row r="582" spans="1:5" x14ac:dyDescent="0.25">
      <c r="A582">
        <v>969</v>
      </c>
      <c r="B582">
        <v>580</v>
      </c>
      <c r="C582">
        <v>849</v>
      </c>
      <c r="D582" t="s">
        <v>636</v>
      </c>
      <c r="E582" t="str">
        <f>IF(ISNA(MATCH(A582,'ESO zone constants'!$A$3:$A$9952,0)),"","X")</f>
        <v>X</v>
      </c>
    </row>
    <row r="583" spans="1:5" x14ac:dyDescent="0.25">
      <c r="A583">
        <v>970</v>
      </c>
      <c r="B583">
        <v>581</v>
      </c>
      <c r="C583">
        <v>849</v>
      </c>
      <c r="D583" t="s">
        <v>637</v>
      </c>
      <c r="E583" t="str">
        <f>IF(ISNA(MATCH(A583,'ESO zone constants'!$A$3:$A$9952,0)),"","X")</f>
        <v>X</v>
      </c>
    </row>
    <row r="584" spans="1:5" x14ac:dyDescent="0.25">
      <c r="A584">
        <v>971</v>
      </c>
      <c r="B584">
        <v>582</v>
      </c>
      <c r="C584">
        <v>849</v>
      </c>
      <c r="D584" t="s">
        <v>638</v>
      </c>
      <c r="E584" t="str">
        <f>IF(ISNA(MATCH(A584,'ESO zone constants'!$A$3:$A$9952,0)),"","X")</f>
        <v>X</v>
      </c>
    </row>
    <row r="585" spans="1:5" x14ac:dyDescent="0.25">
      <c r="A585">
        <v>972</v>
      </c>
      <c r="B585">
        <v>583</v>
      </c>
      <c r="C585">
        <v>849</v>
      </c>
      <c r="D585" t="s">
        <v>639</v>
      </c>
      <c r="E585" t="str">
        <f>IF(ISNA(MATCH(A585,'ESO zone constants'!$A$3:$A$9952,0)),"","X")</f>
        <v>X</v>
      </c>
    </row>
    <row r="586" spans="1:5" x14ac:dyDescent="0.25">
      <c r="A586">
        <v>973</v>
      </c>
      <c r="B586">
        <v>584</v>
      </c>
      <c r="C586">
        <v>888</v>
      </c>
      <c r="D586" t="s">
        <v>45</v>
      </c>
      <c r="E586" t="str">
        <f>IF(ISNA(MATCH(A586,'ESO zone constants'!$A$3:$A$9952,0)),"","X")</f>
        <v>X</v>
      </c>
    </row>
    <row r="587" spans="1:5" x14ac:dyDescent="0.25">
      <c r="A587">
        <v>974</v>
      </c>
      <c r="B587">
        <v>585</v>
      </c>
      <c r="C587">
        <v>888</v>
      </c>
      <c r="D587" t="s">
        <v>44</v>
      </c>
      <c r="E587" t="str">
        <f>IF(ISNA(MATCH(A587,'ESO zone constants'!$A$3:$A$9952,0)),"","X")</f>
        <v>X</v>
      </c>
    </row>
    <row r="588" spans="1:5" x14ac:dyDescent="0.25">
      <c r="A588">
        <v>975</v>
      </c>
      <c r="B588">
        <v>586</v>
      </c>
      <c r="C588">
        <v>849</v>
      </c>
      <c r="D588" t="s">
        <v>640</v>
      </c>
      <c r="E588" t="str">
        <f>IF(ISNA(MATCH(A588,'ESO zone constants'!$A$3:$A$9952,0)),"","X")</f>
        <v>X</v>
      </c>
    </row>
    <row r="589" spans="1:5" x14ac:dyDescent="0.25">
      <c r="A589">
        <v>977</v>
      </c>
      <c r="B589">
        <v>587</v>
      </c>
      <c r="C589">
        <v>849</v>
      </c>
      <c r="D589" t="s">
        <v>641</v>
      </c>
      <c r="E589" t="str">
        <f>IF(ISNA(MATCH(A589,'ESO zone constants'!$A$3:$A$9952,0)),"","X")</f>
        <v>X</v>
      </c>
    </row>
    <row r="590" spans="1:5" x14ac:dyDescent="0.25">
      <c r="A590">
        <v>979</v>
      </c>
      <c r="B590">
        <v>588</v>
      </c>
      <c r="C590">
        <v>849</v>
      </c>
      <c r="D590" t="s">
        <v>634</v>
      </c>
      <c r="E590" t="str">
        <f>IF(ISNA(MATCH(A590,'ESO zone constants'!$A$3:$A$9952,0)),"","X")</f>
        <v>X</v>
      </c>
    </row>
    <row r="591" spans="1:5" x14ac:dyDescent="0.25">
      <c r="A591">
        <v>980</v>
      </c>
      <c r="B591">
        <v>589</v>
      </c>
      <c r="C591">
        <v>980</v>
      </c>
      <c r="D591" t="s">
        <v>78</v>
      </c>
      <c r="E591" t="str">
        <f>IF(ISNA(MATCH(A591,'ESO zone constants'!$A$3:$A$9952,0)),"","X")</f>
        <v>X</v>
      </c>
    </row>
    <row r="592" spans="1:5" x14ac:dyDescent="0.25">
      <c r="A592">
        <v>981</v>
      </c>
      <c r="B592">
        <v>590</v>
      </c>
      <c r="C592">
        <v>980</v>
      </c>
      <c r="D592" t="s">
        <v>642</v>
      </c>
      <c r="E592" t="str">
        <f>IF(ISNA(MATCH(A592,'ESO zone constants'!$A$3:$A$9952,0)),"","X")</f>
        <v>X</v>
      </c>
    </row>
    <row r="593" spans="1:5" x14ac:dyDescent="0.25">
      <c r="A593">
        <v>982</v>
      </c>
      <c r="B593">
        <v>591</v>
      </c>
      <c r="C593">
        <v>980</v>
      </c>
      <c r="D593" t="s">
        <v>643</v>
      </c>
      <c r="E593" t="str">
        <f>IF(ISNA(MATCH(A593,'ESO zone constants'!$A$3:$A$9952,0)),"","X")</f>
        <v>X</v>
      </c>
    </row>
    <row r="594" spans="1:5" x14ac:dyDescent="0.25">
      <c r="A594">
        <v>983</v>
      </c>
      <c r="B594">
        <v>592</v>
      </c>
      <c r="C594">
        <v>980</v>
      </c>
      <c r="D594" t="s">
        <v>644</v>
      </c>
      <c r="E594" t="str">
        <f>IF(ISNA(MATCH(A594,'ESO zone constants'!$A$3:$A$9952,0)),"","X")</f>
        <v>X</v>
      </c>
    </row>
    <row r="595" spans="1:5" x14ac:dyDescent="0.25">
      <c r="A595">
        <v>984</v>
      </c>
      <c r="B595">
        <v>593</v>
      </c>
      <c r="C595">
        <v>980</v>
      </c>
      <c r="D595" t="s">
        <v>645</v>
      </c>
      <c r="E595" t="str">
        <f>IF(ISNA(MATCH(A595,'ESO zone constants'!$A$3:$A$9952,0)),"","X")</f>
        <v>X</v>
      </c>
    </row>
    <row r="596" spans="1:5" x14ac:dyDescent="0.25">
      <c r="A596">
        <v>985</v>
      </c>
      <c r="B596">
        <v>594</v>
      </c>
      <c r="C596">
        <v>980</v>
      </c>
      <c r="D596" t="s">
        <v>646</v>
      </c>
      <c r="E596" t="str">
        <f>IF(ISNA(MATCH(A596,'ESO zone constants'!$A$3:$A$9952,0)),"","X")</f>
        <v>X</v>
      </c>
    </row>
    <row r="597" spans="1:5" x14ac:dyDescent="0.25">
      <c r="A597">
        <v>986</v>
      </c>
      <c r="B597">
        <v>595</v>
      </c>
      <c r="C597">
        <v>980</v>
      </c>
      <c r="D597" t="s">
        <v>647</v>
      </c>
      <c r="E597" t="str">
        <f>IF(ISNA(MATCH(A597,'ESO zone constants'!$A$3:$A$9952,0)),"","X")</f>
        <v>X</v>
      </c>
    </row>
    <row r="598" spans="1:5" x14ac:dyDescent="0.25">
      <c r="A598">
        <v>988</v>
      </c>
      <c r="B598">
        <v>596</v>
      </c>
      <c r="C598">
        <v>980</v>
      </c>
      <c r="D598" t="s">
        <v>648</v>
      </c>
      <c r="E598" t="str">
        <f>IF(ISNA(MATCH(A598,'ESO zone constants'!$A$3:$A$9952,0)),"","X")</f>
        <v>X</v>
      </c>
    </row>
    <row r="599" spans="1:5" x14ac:dyDescent="0.25">
      <c r="A599">
        <v>989</v>
      </c>
      <c r="B599">
        <v>597</v>
      </c>
      <c r="C599">
        <v>980</v>
      </c>
      <c r="D599" t="s">
        <v>649</v>
      </c>
      <c r="E599" t="str">
        <f>IF(ISNA(MATCH(A599,'ESO zone constants'!$A$3:$A$9952,0)),"","X")</f>
        <v>X</v>
      </c>
    </row>
    <row r="600" spans="1:5" x14ac:dyDescent="0.25">
      <c r="A600">
        <v>990</v>
      </c>
      <c r="B600">
        <v>598</v>
      </c>
      <c r="C600">
        <v>980</v>
      </c>
      <c r="D600" t="s">
        <v>650</v>
      </c>
      <c r="E600" t="str">
        <f>IF(ISNA(MATCH(A600,'ESO zone constants'!$A$3:$A$9952,0)),"","X")</f>
        <v>X</v>
      </c>
    </row>
    <row r="601" spans="1:5" x14ac:dyDescent="0.25">
      <c r="A601">
        <v>991</v>
      </c>
      <c r="B601">
        <v>599</v>
      </c>
      <c r="C601">
        <v>980</v>
      </c>
      <c r="D601" t="s">
        <v>651</v>
      </c>
      <c r="E601" t="str">
        <f>IF(ISNA(MATCH(A601,'ESO zone constants'!$A$3:$A$9952,0)),"","X")</f>
        <v>X</v>
      </c>
    </row>
    <row r="602" spans="1:5" x14ac:dyDescent="0.25">
      <c r="A602">
        <v>992</v>
      </c>
      <c r="B602">
        <v>600</v>
      </c>
      <c r="C602">
        <v>980</v>
      </c>
      <c r="D602" t="s">
        <v>652</v>
      </c>
      <c r="E602" t="str">
        <f>IF(ISNA(MATCH(A602,'ESO zone constants'!$A$3:$A$9952,0)),"","X")</f>
        <v>X</v>
      </c>
    </row>
    <row r="603" spans="1:5" x14ac:dyDescent="0.25">
      <c r="A603">
        <v>993</v>
      </c>
      <c r="B603">
        <v>601</v>
      </c>
      <c r="C603">
        <v>980</v>
      </c>
      <c r="D603" t="s">
        <v>653</v>
      </c>
      <c r="E603" t="str">
        <f>IF(ISNA(MATCH(A603,'ESO zone constants'!$A$3:$A$9952,0)),"","X")</f>
        <v>X</v>
      </c>
    </row>
    <row r="604" spans="1:5" x14ac:dyDescent="0.25">
      <c r="A604">
        <v>994</v>
      </c>
      <c r="B604">
        <v>602</v>
      </c>
      <c r="C604">
        <v>849</v>
      </c>
      <c r="D604" t="s">
        <v>654</v>
      </c>
      <c r="E604" t="str">
        <f>IF(ISNA(MATCH(A604,'ESO zone constants'!$A$3:$A$9952,0)),"","X")</f>
        <v>X</v>
      </c>
    </row>
    <row r="605" spans="1:5" x14ac:dyDescent="0.25">
      <c r="A605">
        <v>995</v>
      </c>
      <c r="B605">
        <v>603</v>
      </c>
      <c r="C605">
        <v>849</v>
      </c>
      <c r="D605" t="s">
        <v>655</v>
      </c>
      <c r="E605" t="str">
        <f>IF(ISNA(MATCH(A605,'ESO zone constants'!$A$3:$A$9952,0)),"","X")</f>
        <v>X</v>
      </c>
    </row>
    <row r="606" spans="1:5" x14ac:dyDescent="0.25">
      <c r="A606">
        <v>996</v>
      </c>
      <c r="B606">
        <v>604</v>
      </c>
      <c r="C606">
        <v>849</v>
      </c>
      <c r="D606" t="s">
        <v>656</v>
      </c>
      <c r="E606" t="str">
        <f>IF(ISNA(MATCH(A606,'ESO zone constants'!$A$3:$A$9952,0)),"","X")</f>
        <v>X</v>
      </c>
    </row>
    <row r="607" spans="1:5" x14ac:dyDescent="0.25">
      <c r="A607">
        <v>997</v>
      </c>
      <c r="B607">
        <v>605</v>
      </c>
      <c r="C607">
        <v>849</v>
      </c>
      <c r="D607" t="s">
        <v>657</v>
      </c>
      <c r="E607" t="str">
        <f>IF(ISNA(MATCH(A607,'ESO zone constants'!$A$3:$A$9952,0)),"","X")</f>
        <v>X</v>
      </c>
    </row>
    <row r="608" spans="1:5" x14ac:dyDescent="0.25">
      <c r="A608">
        <v>998</v>
      </c>
      <c r="B608">
        <v>606</v>
      </c>
      <c r="C608">
        <v>381</v>
      </c>
      <c r="D608" t="s">
        <v>658</v>
      </c>
      <c r="E608" t="str">
        <f>IF(ISNA(MATCH(A608,'ESO zone constants'!$A$3:$A$9952,0)),"","X")</f>
        <v>X</v>
      </c>
    </row>
    <row r="609" spans="1:5" x14ac:dyDescent="0.25">
      <c r="A609">
        <v>999</v>
      </c>
      <c r="B609">
        <v>607</v>
      </c>
      <c r="C609">
        <v>980</v>
      </c>
      <c r="D609" t="s">
        <v>659</v>
      </c>
      <c r="E609" t="str">
        <f>IF(ISNA(MATCH(A609,'ESO zone constants'!$A$3:$A$9952,0)),"","X")</f>
        <v>X</v>
      </c>
    </row>
    <row r="610" spans="1:5" x14ac:dyDescent="0.25">
      <c r="A610">
        <v>1000</v>
      </c>
      <c r="B610">
        <v>608</v>
      </c>
      <c r="C610">
        <v>980</v>
      </c>
      <c r="D610" t="s">
        <v>660</v>
      </c>
      <c r="E610" t="str">
        <f>IF(ISNA(MATCH(A610,'ESO zone constants'!$A$3:$A$9952,0)),"","X")</f>
        <v>X</v>
      </c>
    </row>
    <row r="611" spans="1:5" x14ac:dyDescent="0.25">
      <c r="A611">
        <v>1004</v>
      </c>
      <c r="B611">
        <v>609</v>
      </c>
      <c r="C611">
        <v>980</v>
      </c>
      <c r="D611" t="s">
        <v>661</v>
      </c>
      <c r="E611" t="str">
        <f>IF(ISNA(MATCH(A611,'ESO zone constants'!$A$3:$A$9952,0)),"","X")</f>
        <v>X</v>
      </c>
    </row>
    <row r="612" spans="1:5" x14ac:dyDescent="0.25">
      <c r="A612">
        <v>1005</v>
      </c>
      <c r="B612">
        <v>610</v>
      </c>
      <c r="C612">
        <v>1005</v>
      </c>
      <c r="D612" t="s">
        <v>662</v>
      </c>
      <c r="E612" t="str">
        <f>IF(ISNA(MATCH(A612,'ESO zone constants'!$A$3:$A$9952,0)),"","X")</f>
        <v>X</v>
      </c>
    </row>
    <row r="613" spans="1:5" x14ac:dyDescent="0.25">
      <c r="A613">
        <v>1006</v>
      </c>
      <c r="B613">
        <v>611</v>
      </c>
      <c r="C613">
        <v>3</v>
      </c>
      <c r="D613" t="s">
        <v>663</v>
      </c>
      <c r="E613" t="str">
        <f>IF(ISNA(MATCH(A613,'ESO zone constants'!$A$3:$A$9952,0)),"","X")</f>
        <v>X</v>
      </c>
    </row>
    <row r="614" spans="1:5" x14ac:dyDescent="0.25">
      <c r="A614">
        <v>1007</v>
      </c>
      <c r="B614">
        <v>612</v>
      </c>
      <c r="C614">
        <v>888</v>
      </c>
      <c r="D614" t="s">
        <v>664</v>
      </c>
      <c r="E614" t="str">
        <f>IF(ISNA(MATCH(A614,'ESO zone constants'!$A$3:$A$9952,0)),"","X")</f>
        <v>X</v>
      </c>
    </row>
    <row r="615" spans="1:5" x14ac:dyDescent="0.25">
      <c r="A615">
        <v>1008</v>
      </c>
      <c r="B615">
        <v>613</v>
      </c>
      <c r="C615">
        <v>347</v>
      </c>
      <c r="D615" t="s">
        <v>665</v>
      </c>
      <c r="E615" t="str">
        <f>IF(ISNA(MATCH(A615,'ESO zone constants'!$A$3:$A$9952,0)),"","X")</f>
        <v>X</v>
      </c>
    </row>
    <row r="616" spans="1:5" x14ac:dyDescent="0.25">
      <c r="A616">
        <v>1009</v>
      </c>
      <c r="B616">
        <v>614</v>
      </c>
      <c r="C616">
        <v>92</v>
      </c>
      <c r="D616" t="s">
        <v>69</v>
      </c>
      <c r="E616" t="str">
        <f>IF(ISNA(MATCH(A616,'ESO zone constants'!$A$3:$A$9952,0)),"","X")</f>
        <v>X</v>
      </c>
    </row>
    <row r="617" spans="1:5" x14ac:dyDescent="0.25">
      <c r="A617">
        <v>1010</v>
      </c>
      <c r="B617">
        <v>615</v>
      </c>
      <c r="C617">
        <v>19</v>
      </c>
      <c r="D617" t="s">
        <v>74</v>
      </c>
      <c r="E617" t="str">
        <f>IF(ISNA(MATCH(A617,'ESO zone constants'!$A$3:$A$9952,0)),"","X")</f>
        <v>X</v>
      </c>
    </row>
    <row r="618" spans="1:5" x14ac:dyDescent="0.25">
      <c r="A618">
        <v>1011</v>
      </c>
      <c r="B618">
        <v>616</v>
      </c>
      <c r="C618">
        <v>1011</v>
      </c>
      <c r="D618" t="s">
        <v>79</v>
      </c>
      <c r="E618" t="str">
        <f>IF(ISNA(MATCH(A618,'ESO zone constants'!$A$3:$A$9952,0)),"","X")</f>
        <v>X</v>
      </c>
    </row>
    <row r="619" spans="1:5" x14ac:dyDescent="0.25">
      <c r="A619">
        <v>1012</v>
      </c>
      <c r="B619">
        <v>617</v>
      </c>
      <c r="C619">
        <v>381</v>
      </c>
      <c r="D619" t="s">
        <v>666</v>
      </c>
      <c r="E619" t="str">
        <f>IF(ISNA(MATCH(A619,'ESO zone constants'!$A$3:$A$9952,0)),"","X")</f>
        <v>X</v>
      </c>
    </row>
    <row r="620" spans="1:5" x14ac:dyDescent="0.25">
      <c r="A620">
        <v>1013</v>
      </c>
      <c r="B620">
        <v>618</v>
      </c>
      <c r="C620">
        <v>1011</v>
      </c>
      <c r="D620" t="s">
        <v>667</v>
      </c>
      <c r="E620" t="str">
        <f>IF(ISNA(MATCH(A620,'ESO zone constants'!$A$3:$A$9952,0)),"","X")</f>
        <v>X</v>
      </c>
    </row>
    <row r="621" spans="1:5" x14ac:dyDescent="0.25">
      <c r="A621">
        <v>1014</v>
      </c>
      <c r="B621">
        <v>619</v>
      </c>
      <c r="C621">
        <v>1011</v>
      </c>
      <c r="D621" t="s">
        <v>668</v>
      </c>
      <c r="E621" t="str">
        <f>IF(ISNA(MATCH(A621,'ESO zone constants'!$A$3:$A$9952,0)),"","X")</f>
        <v>X</v>
      </c>
    </row>
    <row r="622" spans="1:5" x14ac:dyDescent="0.25">
      <c r="A622">
        <v>1015</v>
      </c>
      <c r="B622">
        <v>620</v>
      </c>
      <c r="C622">
        <v>1011</v>
      </c>
      <c r="D622" t="s">
        <v>669</v>
      </c>
      <c r="E622" t="str">
        <f>IF(ISNA(MATCH(A622,'ESO zone constants'!$A$3:$A$9952,0)),"","X")</f>
        <v>X</v>
      </c>
    </row>
    <row r="623" spans="1:5" x14ac:dyDescent="0.25">
      <c r="A623">
        <v>1016</v>
      </c>
      <c r="B623">
        <v>621</v>
      </c>
      <c r="C623">
        <v>1011</v>
      </c>
      <c r="D623" t="s">
        <v>670</v>
      </c>
      <c r="E623" t="str">
        <f>IF(ISNA(MATCH(A623,'ESO zone constants'!$A$3:$A$9952,0)),"","X")</f>
        <v>X</v>
      </c>
    </row>
    <row r="624" spans="1:5" x14ac:dyDescent="0.25">
      <c r="A624">
        <v>1017</v>
      </c>
      <c r="B624">
        <v>622</v>
      </c>
      <c r="C624">
        <v>1011</v>
      </c>
      <c r="D624" t="s">
        <v>671</v>
      </c>
      <c r="E624" t="str">
        <f>IF(ISNA(MATCH(A624,'ESO zone constants'!$A$3:$A$9952,0)),"","X")</f>
        <v>X</v>
      </c>
    </row>
    <row r="625" spans="1:5" x14ac:dyDescent="0.25">
      <c r="A625">
        <v>1018</v>
      </c>
      <c r="B625">
        <v>623</v>
      </c>
      <c r="C625">
        <v>1011</v>
      </c>
      <c r="D625" t="s">
        <v>672</v>
      </c>
      <c r="E625" t="str">
        <f>IF(ISNA(MATCH(A625,'ESO zone constants'!$A$3:$A$9952,0)),"","X")</f>
        <v>X</v>
      </c>
    </row>
    <row r="626" spans="1:5" x14ac:dyDescent="0.25">
      <c r="A626">
        <v>1019</v>
      </c>
      <c r="B626">
        <v>624</v>
      </c>
      <c r="C626">
        <v>1011</v>
      </c>
      <c r="D626" t="s">
        <v>673</v>
      </c>
      <c r="E626" t="str">
        <f>IF(ISNA(MATCH(A626,'ESO zone constants'!$A$3:$A$9952,0)),"","X")</f>
        <v>X</v>
      </c>
    </row>
    <row r="627" spans="1:5" x14ac:dyDescent="0.25">
      <c r="A627">
        <v>1020</v>
      </c>
      <c r="B627">
        <v>625</v>
      </c>
      <c r="C627">
        <v>1011</v>
      </c>
      <c r="D627" t="s">
        <v>674</v>
      </c>
      <c r="E627" t="str">
        <f>IF(ISNA(MATCH(A627,'ESO zone constants'!$A$3:$A$9952,0)),"","X")</f>
        <v>X</v>
      </c>
    </row>
    <row r="628" spans="1:5" x14ac:dyDescent="0.25">
      <c r="A628">
        <v>1021</v>
      </c>
      <c r="B628">
        <v>626</v>
      </c>
      <c r="C628">
        <v>1011</v>
      </c>
      <c r="D628" t="s">
        <v>675</v>
      </c>
      <c r="E628" t="str">
        <f>IF(ISNA(MATCH(A628,'ESO zone constants'!$A$3:$A$9952,0)),"","X")</f>
        <v>X</v>
      </c>
    </row>
    <row r="629" spans="1:5" x14ac:dyDescent="0.25">
      <c r="A629">
        <v>1022</v>
      </c>
      <c r="B629">
        <v>627</v>
      </c>
      <c r="C629">
        <v>1011</v>
      </c>
      <c r="D629" t="s">
        <v>676</v>
      </c>
      <c r="E629" t="str">
        <f>IF(ISNA(MATCH(A629,'ESO zone constants'!$A$3:$A$9952,0)),"","X")</f>
        <v>X</v>
      </c>
    </row>
    <row r="630" spans="1:5" x14ac:dyDescent="0.25">
      <c r="A630">
        <v>1023</v>
      </c>
      <c r="B630">
        <v>628</v>
      </c>
      <c r="C630">
        <v>1011</v>
      </c>
      <c r="D630" t="s">
        <v>677</v>
      </c>
      <c r="E630" t="str">
        <f>IF(ISNA(MATCH(A630,'ESO zone constants'!$A$3:$A$9952,0)),"","X")</f>
        <v>X</v>
      </c>
    </row>
    <row r="631" spans="1:5" x14ac:dyDescent="0.25">
      <c r="A631">
        <v>1024</v>
      </c>
      <c r="B631">
        <v>629</v>
      </c>
      <c r="C631">
        <v>1011</v>
      </c>
      <c r="D631" t="s">
        <v>678</v>
      </c>
      <c r="E631" t="str">
        <f>IF(ISNA(MATCH(A631,'ESO zone constants'!$A$3:$A$9952,0)),"","X")</f>
        <v>X</v>
      </c>
    </row>
    <row r="632" spans="1:5" x14ac:dyDescent="0.25">
      <c r="A632">
        <v>1025</v>
      </c>
      <c r="B632">
        <v>630</v>
      </c>
      <c r="C632">
        <v>1011</v>
      </c>
      <c r="D632" t="s">
        <v>679</v>
      </c>
      <c r="E632" t="str">
        <f>IF(ISNA(MATCH(A632,'ESO zone constants'!$A$3:$A$9952,0)),"","X")</f>
        <v>X</v>
      </c>
    </row>
    <row r="633" spans="1:5" x14ac:dyDescent="0.25">
      <c r="A633">
        <v>1026</v>
      </c>
      <c r="B633">
        <v>631</v>
      </c>
      <c r="C633">
        <v>1011</v>
      </c>
      <c r="D633" t="s">
        <v>680</v>
      </c>
      <c r="E633" t="str">
        <f>IF(ISNA(MATCH(A633,'ESO zone constants'!$A$3:$A$9952,0)),"","X")</f>
        <v>X</v>
      </c>
    </row>
    <row r="634" spans="1:5" x14ac:dyDescent="0.25">
      <c r="A634">
        <v>1027</v>
      </c>
      <c r="B634">
        <v>632</v>
      </c>
      <c r="C634">
        <v>1011</v>
      </c>
      <c r="D634" t="s">
        <v>681</v>
      </c>
      <c r="E634" t="str">
        <f>IF(ISNA(MATCH(A634,'ESO zone constants'!$A$3:$A$9952,0)),"","X")</f>
        <v>X</v>
      </c>
    </row>
    <row r="635" spans="1:5" x14ac:dyDescent="0.25">
      <c r="A635">
        <v>1028</v>
      </c>
      <c r="B635">
        <v>633</v>
      </c>
      <c r="C635">
        <v>1011</v>
      </c>
      <c r="D635" t="s">
        <v>682</v>
      </c>
      <c r="E635" t="str">
        <f>IF(ISNA(MATCH(A635,'ESO zone constants'!$A$3:$A$9952,0)),"","X")</f>
        <v>X</v>
      </c>
    </row>
    <row r="636" spans="1:5" x14ac:dyDescent="0.25">
      <c r="A636">
        <v>1029</v>
      </c>
      <c r="B636">
        <v>634</v>
      </c>
      <c r="C636">
        <v>1011</v>
      </c>
      <c r="D636" t="s">
        <v>683</v>
      </c>
      <c r="E636" t="str">
        <f>IF(ISNA(MATCH(A636,'ESO zone constants'!$A$3:$A$9952,0)),"","X")</f>
        <v>X</v>
      </c>
    </row>
    <row r="637" spans="1:5" x14ac:dyDescent="0.25">
      <c r="A637">
        <v>1030</v>
      </c>
      <c r="B637">
        <v>635</v>
      </c>
      <c r="C637">
        <v>1011</v>
      </c>
      <c r="D637" t="s">
        <v>684</v>
      </c>
      <c r="E637" t="str">
        <f>IF(ISNA(MATCH(A637,'ESO zone constants'!$A$3:$A$9952,0)),"","X")</f>
        <v>X</v>
      </c>
    </row>
    <row r="638" spans="1:5" x14ac:dyDescent="0.25">
      <c r="A638">
        <v>1031</v>
      </c>
      <c r="B638">
        <v>636</v>
      </c>
      <c r="C638">
        <v>1011</v>
      </c>
      <c r="D638" t="s">
        <v>685</v>
      </c>
      <c r="E638" t="str">
        <f>IF(ISNA(MATCH(A638,'ESO zone constants'!$A$3:$A$9952,0)),"","X")</f>
        <v>X</v>
      </c>
    </row>
    <row r="639" spans="1:5" x14ac:dyDescent="0.25">
      <c r="A639">
        <v>1032</v>
      </c>
      <c r="B639">
        <v>637</v>
      </c>
      <c r="C639">
        <v>1011</v>
      </c>
      <c r="D639" t="s">
        <v>686</v>
      </c>
      <c r="E639" t="str">
        <f>IF(ISNA(MATCH(A639,'ESO zone constants'!$A$3:$A$9952,0)),"","X")</f>
        <v>X</v>
      </c>
    </row>
    <row r="640" spans="1:5" x14ac:dyDescent="0.25">
      <c r="A640">
        <v>1033</v>
      </c>
      <c r="B640">
        <v>638</v>
      </c>
      <c r="C640">
        <v>1011</v>
      </c>
      <c r="D640" t="s">
        <v>687</v>
      </c>
      <c r="E640" t="str">
        <f>IF(ISNA(MATCH(A640,'ESO zone constants'!$A$3:$A$9952,0)),"","X")</f>
        <v>X</v>
      </c>
    </row>
    <row r="641" spans="1:5" x14ac:dyDescent="0.25">
      <c r="A641">
        <v>1034</v>
      </c>
      <c r="B641">
        <v>639</v>
      </c>
      <c r="C641">
        <v>1011</v>
      </c>
      <c r="D641" t="s">
        <v>688</v>
      </c>
      <c r="E641" t="str">
        <f>IF(ISNA(MATCH(A641,'ESO zone constants'!$A$3:$A$9952,0)),"","X")</f>
        <v>X</v>
      </c>
    </row>
    <row r="642" spans="1:5" x14ac:dyDescent="0.25">
      <c r="A642">
        <v>1035</v>
      </c>
      <c r="B642">
        <v>640</v>
      </c>
      <c r="C642">
        <v>1011</v>
      </c>
      <c r="D642" t="s">
        <v>666</v>
      </c>
      <c r="E642" t="str">
        <f>IF(ISNA(MATCH(A642,'ESO zone constants'!$A$3:$A$9952,0)),"","X")</f>
        <v>X</v>
      </c>
    </row>
    <row r="643" spans="1:5" x14ac:dyDescent="0.25">
      <c r="A643">
        <v>1036</v>
      </c>
      <c r="B643">
        <v>641</v>
      </c>
      <c r="C643">
        <v>1011</v>
      </c>
      <c r="D643" t="s">
        <v>689</v>
      </c>
      <c r="E643" t="str">
        <f>IF(ISNA(MATCH(A643,'ESO zone constants'!$A$3:$A$9952,0)),"","X")</f>
        <v>X</v>
      </c>
    </row>
    <row r="644" spans="1:5" x14ac:dyDescent="0.25">
      <c r="A644">
        <v>1037</v>
      </c>
      <c r="B644">
        <v>642</v>
      </c>
      <c r="C644">
        <v>1011</v>
      </c>
      <c r="D644" t="s">
        <v>690</v>
      </c>
      <c r="E644" t="str">
        <f>IF(ISNA(MATCH(A644,'ESO zone constants'!$A$3:$A$9952,0)),"","X")</f>
        <v>X</v>
      </c>
    </row>
    <row r="645" spans="1:5" x14ac:dyDescent="0.25">
      <c r="A645">
        <v>1038</v>
      </c>
      <c r="B645">
        <v>643</v>
      </c>
      <c r="C645">
        <v>1011</v>
      </c>
      <c r="D645" t="s">
        <v>691</v>
      </c>
      <c r="E645" t="str">
        <f>IF(ISNA(MATCH(A645,'ESO zone constants'!$A$3:$A$9952,0)),"","X")</f>
        <v>X</v>
      </c>
    </row>
    <row r="646" spans="1:5" x14ac:dyDescent="0.25">
      <c r="A646">
        <v>1039</v>
      </c>
      <c r="B646">
        <v>644</v>
      </c>
      <c r="C646">
        <v>1011</v>
      </c>
      <c r="D646" t="s">
        <v>692</v>
      </c>
      <c r="E646" t="str">
        <f>IF(ISNA(MATCH(A646,'ESO zone constants'!$A$3:$A$9952,0)),"","X")</f>
        <v>X</v>
      </c>
    </row>
    <row r="647" spans="1:5" x14ac:dyDescent="0.25">
      <c r="A647">
        <v>1040</v>
      </c>
      <c r="B647">
        <v>645</v>
      </c>
      <c r="C647">
        <v>1011</v>
      </c>
      <c r="D647" t="s">
        <v>659</v>
      </c>
      <c r="E647" t="str">
        <f>IF(ISNA(MATCH(A647,'ESO zone constants'!$A$3:$A$9952,0)),"","X")</f>
        <v>X</v>
      </c>
    </row>
    <row r="648" spans="1:5" x14ac:dyDescent="0.25">
      <c r="A648">
        <v>1042</v>
      </c>
      <c r="B648">
        <v>646</v>
      </c>
      <c r="C648">
        <v>684</v>
      </c>
      <c r="D648" t="s">
        <v>693</v>
      </c>
      <c r="E648" t="str">
        <f>IF(ISNA(MATCH(A648,'ESO zone constants'!$A$3:$A$9952,0)),"","X")</f>
        <v>X</v>
      </c>
    </row>
    <row r="649" spans="1:5" x14ac:dyDescent="0.25">
      <c r="A649">
        <v>1043</v>
      </c>
      <c r="B649">
        <v>647</v>
      </c>
      <c r="C649">
        <v>980</v>
      </c>
      <c r="D649" t="s">
        <v>694</v>
      </c>
      <c r="E649" t="str">
        <f>IF(ISNA(MATCH(A649,'ESO zone constants'!$A$3:$A$9952,0)),"","X")</f>
        <v>X</v>
      </c>
    </row>
    <row r="650" spans="1:5" x14ac:dyDescent="0.25">
      <c r="A650">
        <v>1044</v>
      </c>
      <c r="B650">
        <v>648</v>
      </c>
      <c r="C650">
        <v>823</v>
      </c>
      <c r="D650" t="s">
        <v>695</v>
      </c>
      <c r="E650" t="str">
        <f>IF(ISNA(MATCH(A650,'ESO zone constants'!$A$3:$A$9952,0)),"","X")</f>
        <v>X</v>
      </c>
    </row>
    <row r="651" spans="1:5" x14ac:dyDescent="0.25">
      <c r="A651">
        <v>1045</v>
      </c>
      <c r="B651">
        <v>649</v>
      </c>
      <c r="C651">
        <v>816</v>
      </c>
      <c r="D651" t="s">
        <v>696</v>
      </c>
      <c r="E651" t="str">
        <f>IF(ISNA(MATCH(A651,'ESO zone constants'!$A$3:$A$9952,0)),"","X")</f>
        <v>X</v>
      </c>
    </row>
    <row r="652" spans="1:5" x14ac:dyDescent="0.25">
      <c r="A652">
        <v>1046</v>
      </c>
      <c r="B652">
        <v>650</v>
      </c>
      <c r="C652">
        <v>1011</v>
      </c>
      <c r="D652" t="s">
        <v>697</v>
      </c>
      <c r="E652" t="str">
        <f>IF(ISNA(MATCH(A652,'ESO zone constants'!$A$3:$A$9952,0)),"","X")</f>
        <v>X</v>
      </c>
    </row>
    <row r="653" spans="1:5" x14ac:dyDescent="0.25">
      <c r="A653">
        <v>1047</v>
      </c>
      <c r="B653">
        <v>651</v>
      </c>
      <c r="C653">
        <v>1011</v>
      </c>
      <c r="D653" t="s">
        <v>698</v>
      </c>
      <c r="E653" t="str">
        <f>IF(ISNA(MATCH(A653,'ESO zone constants'!$A$3:$A$9952,0)),"","X")</f>
        <v>X</v>
      </c>
    </row>
    <row r="654" spans="1:5" x14ac:dyDescent="0.25">
      <c r="A654">
        <v>1048</v>
      </c>
      <c r="B654">
        <v>652</v>
      </c>
      <c r="C654">
        <v>1011</v>
      </c>
      <c r="D654" t="s">
        <v>699</v>
      </c>
      <c r="E654" t="str">
        <f>IF(ISNA(MATCH(A654,'ESO zone constants'!$A$3:$A$9952,0)),"","X")</f>
        <v>X</v>
      </c>
    </row>
    <row r="655" spans="1:5" x14ac:dyDescent="0.25">
      <c r="A655">
        <v>1051</v>
      </c>
      <c r="B655">
        <v>653</v>
      </c>
      <c r="C655">
        <v>1011</v>
      </c>
      <c r="D655" t="s">
        <v>700</v>
      </c>
      <c r="E655" t="str">
        <f>IF(ISNA(MATCH(A655,'ESO zone constants'!$A$3:$A$9952,0)),"","X")</f>
        <v>X</v>
      </c>
    </row>
    <row r="656" spans="1:5" x14ac:dyDescent="0.25">
      <c r="A656">
        <v>1052</v>
      </c>
      <c r="B656">
        <v>654</v>
      </c>
      <c r="C656">
        <v>382</v>
      </c>
      <c r="D656" t="s">
        <v>73</v>
      </c>
      <c r="E656" t="str">
        <f>IF(ISNA(MATCH(A656,'ESO zone constants'!$A$3:$A$9952,0)),"","X")</f>
        <v>X</v>
      </c>
    </row>
    <row r="657" spans="1:5" x14ac:dyDescent="0.25">
      <c r="A657">
        <v>1055</v>
      </c>
      <c r="B657">
        <v>655</v>
      </c>
      <c r="C657">
        <v>108</v>
      </c>
      <c r="D657" t="s">
        <v>41</v>
      </c>
      <c r="E657" t="str">
        <f>IF(ISNA(MATCH(A657,'ESO zone constants'!$A$3:$A$9952,0)),"","X")</f>
        <v>X</v>
      </c>
    </row>
    <row r="658" spans="1:5" x14ac:dyDescent="0.25">
      <c r="A658">
        <v>1059</v>
      </c>
      <c r="B658">
        <v>656</v>
      </c>
      <c r="C658">
        <v>1011</v>
      </c>
      <c r="D658" t="s">
        <v>702</v>
      </c>
      <c r="E658" t="str">
        <f>IF(ISNA(MATCH(A658,'ESO zone constants'!$A$3:$A$9952,0)),"","X")</f>
        <v>X</v>
      </c>
    </row>
    <row r="659" spans="1:5" x14ac:dyDescent="0.25">
      <c r="A659">
        <v>1060</v>
      </c>
      <c r="B659">
        <v>657</v>
      </c>
      <c r="C659">
        <v>1011</v>
      </c>
      <c r="D659" t="s">
        <v>703</v>
      </c>
      <c r="E659" t="str">
        <f>IF(ISNA(MATCH(A659,'ESO zone constants'!$A$3:$A$9952,0)),"","X")</f>
        <v>X</v>
      </c>
    </row>
    <row r="660" spans="1:5" x14ac:dyDescent="0.25">
      <c r="A660">
        <v>1061</v>
      </c>
      <c r="B660">
        <v>658</v>
      </c>
      <c r="C660">
        <v>1011</v>
      </c>
      <c r="D660" t="s">
        <v>704</v>
      </c>
      <c r="E660" t="str">
        <f>IF(ISNA(MATCH(A660,'ESO zone constants'!$A$3:$A$9952,0)),"","X")</f>
        <v>X</v>
      </c>
    </row>
    <row r="661" spans="1:5" x14ac:dyDescent="0.25">
      <c r="A661">
        <v>1063</v>
      </c>
      <c r="B661">
        <v>659</v>
      </c>
      <c r="C661">
        <v>1027</v>
      </c>
      <c r="D661" t="s">
        <v>706</v>
      </c>
      <c r="E661" t="str">
        <f>IF(ISNA(MATCH(A661,'ESO zone constants'!$A$3:$A$9952,0)),"","X")</f>
        <v>X</v>
      </c>
    </row>
    <row r="662" spans="1:5" x14ac:dyDescent="0.25">
      <c r="A662">
        <v>1064</v>
      </c>
      <c r="B662">
        <v>660</v>
      </c>
      <c r="C662">
        <v>103</v>
      </c>
      <c r="D662" t="s">
        <v>707</v>
      </c>
      <c r="E662" t="str">
        <f>IF(ISNA(MATCH(A662,'ESO zone constants'!$A$3:$A$9952,0)),"","X")</f>
        <v>X</v>
      </c>
    </row>
    <row r="663" spans="1:5" x14ac:dyDescent="0.25">
      <c r="A663">
        <v>1065</v>
      </c>
      <c r="B663">
        <v>661</v>
      </c>
      <c r="C663">
        <v>726</v>
      </c>
      <c r="D663" t="s">
        <v>708</v>
      </c>
      <c r="E663" t="str">
        <f>IF(ISNA(MATCH(A663,'ESO zone constants'!$A$3:$A$9952,0)),"","X")</f>
        <v>X</v>
      </c>
    </row>
    <row r="664" spans="1:5" x14ac:dyDescent="0.25">
      <c r="A664">
        <v>1066</v>
      </c>
      <c r="B664">
        <v>662</v>
      </c>
      <c r="C664">
        <v>726</v>
      </c>
      <c r="D664" t="s">
        <v>709</v>
      </c>
      <c r="E664" t="str">
        <f>IF(ISNA(MATCH(A664,'ESO zone constants'!$A$3:$A$9952,0)),"","X")</f>
        <v>X</v>
      </c>
    </row>
    <row r="665" spans="1:5" x14ac:dyDescent="0.25">
      <c r="A665">
        <v>1067</v>
      </c>
      <c r="B665">
        <v>663</v>
      </c>
      <c r="C665">
        <v>726</v>
      </c>
      <c r="D665" t="s">
        <v>710</v>
      </c>
      <c r="E665" t="str">
        <f>IF(ISNA(MATCH(A665,'ESO zone constants'!$A$3:$A$9952,0)),"","X")</f>
        <v>X</v>
      </c>
    </row>
    <row r="666" spans="1:5" x14ac:dyDescent="0.25">
      <c r="A666">
        <v>1068</v>
      </c>
      <c r="B666">
        <v>664</v>
      </c>
      <c r="C666">
        <v>726</v>
      </c>
      <c r="D666" t="s">
        <v>711</v>
      </c>
      <c r="E666" t="str">
        <f>IF(ISNA(MATCH(A666,'ESO zone constants'!$A$3:$A$9952,0)),"","X")</f>
        <v>X</v>
      </c>
    </row>
    <row r="667" spans="1:5" x14ac:dyDescent="0.25">
      <c r="A667">
        <v>1069</v>
      </c>
      <c r="B667">
        <v>665</v>
      </c>
      <c r="C667">
        <v>726</v>
      </c>
      <c r="D667" t="s">
        <v>712</v>
      </c>
      <c r="E667" t="str">
        <f>IF(ISNA(MATCH(A667,'ESO zone constants'!$A$3:$A$9952,0)),"","X")</f>
        <v>X</v>
      </c>
    </row>
    <row r="668" spans="1:5" x14ac:dyDescent="0.25">
      <c r="A668">
        <v>1070</v>
      </c>
      <c r="B668">
        <v>666</v>
      </c>
      <c r="C668">
        <v>726</v>
      </c>
      <c r="D668" t="s">
        <v>713</v>
      </c>
      <c r="E668" t="str">
        <f>IF(ISNA(MATCH(A668,'ESO zone constants'!$A$3:$A$9952,0)),"","X")</f>
        <v>X</v>
      </c>
    </row>
    <row r="669" spans="1:5" x14ac:dyDescent="0.25">
      <c r="A669">
        <v>1071</v>
      </c>
      <c r="B669">
        <v>667</v>
      </c>
      <c r="C669">
        <v>726</v>
      </c>
      <c r="D669" t="s">
        <v>714</v>
      </c>
      <c r="E669" t="str">
        <f>IF(ISNA(MATCH(A669,'ESO zone constants'!$A$3:$A$9952,0)),"","X")</f>
        <v>X</v>
      </c>
    </row>
    <row r="670" spans="1:5" x14ac:dyDescent="0.25">
      <c r="A670">
        <v>1072</v>
      </c>
      <c r="B670">
        <v>668</v>
      </c>
      <c r="C670">
        <v>117</v>
      </c>
      <c r="D670" t="s">
        <v>715</v>
      </c>
      <c r="E670" t="str">
        <f>IF(ISNA(MATCH(A670,'ESO zone constants'!$A$3:$A$9952,0)),"","X")</f>
        <v>X</v>
      </c>
    </row>
    <row r="671" spans="1:5" x14ac:dyDescent="0.25">
      <c r="A671">
        <v>1073</v>
      </c>
      <c r="B671">
        <v>669</v>
      </c>
      <c r="C671">
        <v>726</v>
      </c>
      <c r="D671" t="s">
        <v>716</v>
      </c>
      <c r="E671" t="str">
        <f>IF(ISNA(MATCH(A671,'ESO zone constants'!$A$3:$A$9952,0)),"","X")</f>
        <v>X</v>
      </c>
    </row>
    <row r="672" spans="1:5" x14ac:dyDescent="0.25">
      <c r="A672">
        <v>1074</v>
      </c>
      <c r="B672">
        <v>670</v>
      </c>
      <c r="C672">
        <v>41</v>
      </c>
      <c r="D672" t="s">
        <v>717</v>
      </c>
      <c r="E672" t="str">
        <f>IF(ISNA(MATCH(A672,'ESO zone constants'!$A$3:$A$9952,0)),"","X")</f>
        <v>X</v>
      </c>
    </row>
    <row r="673" spans="1:5" x14ac:dyDescent="0.25">
      <c r="A673">
        <v>1075</v>
      </c>
      <c r="B673">
        <v>671</v>
      </c>
      <c r="C673">
        <v>381</v>
      </c>
      <c r="D673" t="s">
        <v>717</v>
      </c>
      <c r="E673" t="str">
        <f>IF(ISNA(MATCH(A673,'ESO zone constants'!$A$3:$A$9952,0)),"","X")</f>
        <v>X</v>
      </c>
    </row>
    <row r="674" spans="1:5" x14ac:dyDescent="0.25">
      <c r="A674">
        <v>1076</v>
      </c>
      <c r="B674">
        <v>672</v>
      </c>
      <c r="C674">
        <v>3</v>
      </c>
      <c r="D674" t="s">
        <v>717</v>
      </c>
      <c r="E674" t="str">
        <f>IF(ISNA(MATCH(A674,'ESO zone constants'!$A$3:$A$9952,0)),"","X")</f>
        <v>X</v>
      </c>
    </row>
    <row r="675" spans="1:5" x14ac:dyDescent="0.25">
      <c r="A675">
        <v>1077</v>
      </c>
      <c r="B675">
        <v>673</v>
      </c>
      <c r="C675">
        <v>726</v>
      </c>
      <c r="D675" t="s">
        <v>718</v>
      </c>
      <c r="E675" t="str">
        <f>IF(ISNA(MATCH(A675,'ESO zone constants'!$A$3:$A$9952,0)),"","X")</f>
        <v>X</v>
      </c>
    </row>
    <row r="676" spans="1:5" x14ac:dyDescent="0.25">
      <c r="A676">
        <v>1078</v>
      </c>
      <c r="B676">
        <v>674</v>
      </c>
      <c r="C676">
        <v>726</v>
      </c>
      <c r="D676" t="s">
        <v>719</v>
      </c>
      <c r="E676" t="str">
        <f>IF(ISNA(MATCH(A676,'ESO zone constants'!$A$3:$A$9952,0)),"","X")</f>
        <v>X</v>
      </c>
    </row>
    <row r="677" spans="1:5" x14ac:dyDescent="0.25">
      <c r="A677">
        <v>1079</v>
      </c>
      <c r="B677">
        <v>675</v>
      </c>
      <c r="C677">
        <v>726</v>
      </c>
      <c r="D677" t="s">
        <v>720</v>
      </c>
      <c r="E677" t="str">
        <f>IF(ISNA(MATCH(A677,'ESO zone constants'!$A$3:$A$9952,0)),"","X")</f>
        <v>X</v>
      </c>
    </row>
    <row r="678" spans="1:5" x14ac:dyDescent="0.25">
      <c r="A678">
        <v>1080</v>
      </c>
      <c r="B678">
        <v>676</v>
      </c>
      <c r="C678">
        <v>101</v>
      </c>
      <c r="D678" t="s">
        <v>64</v>
      </c>
      <c r="E678" t="str">
        <f>IF(ISNA(MATCH(A678,'ESO zone constants'!$A$3:$A$9952,0)),"","X")</f>
        <v>X</v>
      </c>
    </row>
    <row r="679" spans="1:5" x14ac:dyDescent="0.25">
      <c r="A679">
        <v>1081</v>
      </c>
      <c r="B679">
        <v>677</v>
      </c>
      <c r="C679">
        <v>823</v>
      </c>
      <c r="D679" t="s">
        <v>67</v>
      </c>
      <c r="E679" t="str">
        <f>IF(ISNA(MATCH(A679,'ESO zone constants'!$A$3:$A$9952,0)),"","X")</f>
        <v>X</v>
      </c>
    </row>
    <row r="680" spans="1:5" x14ac:dyDescent="0.25">
      <c r="A680">
        <v>1082</v>
      </c>
      <c r="B680">
        <v>678</v>
      </c>
      <c r="C680">
        <v>726</v>
      </c>
      <c r="D680" t="s">
        <v>721</v>
      </c>
      <c r="E680" t="str">
        <f>IF(ISNA(MATCH(A680,'ESO zone constants'!$A$3:$A$9952,0)),"","X")</f>
        <v>X</v>
      </c>
    </row>
    <row r="681" spans="1:5" x14ac:dyDescent="0.25">
      <c r="A681">
        <v>1083</v>
      </c>
      <c r="B681">
        <v>679</v>
      </c>
      <c r="C681">
        <v>726</v>
      </c>
      <c r="D681" t="s">
        <v>722</v>
      </c>
      <c r="E681" t="str">
        <f>IF(ISNA(MATCH(A681,'ESO zone constants'!$A$3:$A$9952,0)),"","X")</f>
        <v>X</v>
      </c>
    </row>
    <row r="682" spans="1:5" x14ac:dyDescent="0.25">
      <c r="A682">
        <v>1085</v>
      </c>
      <c r="B682">
        <v>680</v>
      </c>
      <c r="C682">
        <v>1086</v>
      </c>
      <c r="D682" t="s">
        <v>724</v>
      </c>
      <c r="E682" t="str">
        <f>IF(ISNA(MATCH(A682,'ESO zone constants'!$A$3:$A$9952,0)),"","X")</f>
        <v>X</v>
      </c>
    </row>
    <row r="683" spans="1:5" x14ac:dyDescent="0.25">
      <c r="A683">
        <v>1086</v>
      </c>
      <c r="B683">
        <v>681</v>
      </c>
      <c r="C683">
        <v>1086</v>
      </c>
      <c r="D683" t="s">
        <v>1390</v>
      </c>
      <c r="E683" t="str">
        <f>IF(ISNA(MATCH(A683,'ESO zone constants'!$A$3:$A$9952,0)),"","X")</f>
        <v>X</v>
      </c>
    </row>
    <row r="684" spans="1:5" x14ac:dyDescent="0.25">
      <c r="A684">
        <v>1088</v>
      </c>
      <c r="B684">
        <v>682</v>
      </c>
      <c r="C684">
        <v>1086</v>
      </c>
      <c r="D684" t="s">
        <v>1418</v>
      </c>
      <c r="E684" t="str">
        <f>IF(ISNA(MATCH(A684,'ESO zone constants'!$A$3:$A$9952,0)),"","X")</f>
        <v>X</v>
      </c>
    </row>
    <row r="685" spans="1:5" x14ac:dyDescent="0.25">
      <c r="A685">
        <v>1089</v>
      </c>
      <c r="B685">
        <v>683</v>
      </c>
      <c r="C685">
        <v>1086</v>
      </c>
      <c r="D685" t="s">
        <v>1391</v>
      </c>
      <c r="E685" t="str">
        <f>IF(ISNA(MATCH(A685,'ESO zone constants'!$A$3:$A$9952,0)),"","X")</f>
        <v>X</v>
      </c>
    </row>
    <row r="686" spans="1:5" x14ac:dyDescent="0.25">
      <c r="A686">
        <v>1090</v>
      </c>
      <c r="B686">
        <v>684</v>
      </c>
      <c r="C686">
        <v>1086</v>
      </c>
      <c r="D686" t="s">
        <v>1392</v>
      </c>
      <c r="E686" t="str">
        <f>IF(ISNA(MATCH(A686,'ESO zone constants'!$A$3:$A$9952,0)),"","X")</f>
        <v>X</v>
      </c>
    </row>
    <row r="687" spans="1:5" x14ac:dyDescent="0.25">
      <c r="A687">
        <v>1091</v>
      </c>
      <c r="B687">
        <v>685</v>
      </c>
      <c r="C687">
        <v>1086</v>
      </c>
      <c r="D687" t="s">
        <v>1393</v>
      </c>
      <c r="E687" t="str">
        <f>IF(ISNA(MATCH(A687,'ESO zone constants'!$A$3:$A$9952,0)),"","X")</f>
        <v>X</v>
      </c>
    </row>
    <row r="688" spans="1:5" x14ac:dyDescent="0.25">
      <c r="A688">
        <v>1092</v>
      </c>
      <c r="B688">
        <v>686</v>
      </c>
      <c r="C688">
        <v>1086</v>
      </c>
      <c r="D688" t="s">
        <v>1394</v>
      </c>
      <c r="E688" t="str">
        <f>IF(ISNA(MATCH(A688,'ESO zone constants'!$A$3:$A$9952,0)),"","X")</f>
        <v>X</v>
      </c>
    </row>
    <row r="689" spans="1:5" x14ac:dyDescent="0.25">
      <c r="A689">
        <v>1094</v>
      </c>
      <c r="B689">
        <v>687</v>
      </c>
      <c r="C689">
        <v>1086</v>
      </c>
      <c r="D689" t="s">
        <v>1395</v>
      </c>
      <c r="E689" t="str">
        <f>IF(ISNA(MATCH(A689,'ESO zone constants'!$A$3:$A$9952,0)),"","X")</f>
        <v>X</v>
      </c>
    </row>
    <row r="690" spans="1:5" x14ac:dyDescent="0.25">
      <c r="A690">
        <v>1095</v>
      </c>
      <c r="B690">
        <v>688</v>
      </c>
      <c r="C690">
        <v>1086</v>
      </c>
      <c r="D690" t="s">
        <v>1396</v>
      </c>
      <c r="E690" t="str">
        <f>IF(ISNA(MATCH(A690,'ESO zone constants'!$A$3:$A$9952,0)),"","X")</f>
        <v>X</v>
      </c>
    </row>
    <row r="691" spans="1:5" x14ac:dyDescent="0.25">
      <c r="A691">
        <v>1096</v>
      </c>
      <c r="B691">
        <v>689</v>
      </c>
      <c r="C691">
        <v>1086</v>
      </c>
      <c r="D691" t="s">
        <v>1397</v>
      </c>
      <c r="E691" t="str">
        <f>IF(ISNA(MATCH(A691,'ESO zone constants'!$A$3:$A$9952,0)),"","X")</f>
        <v>X</v>
      </c>
    </row>
    <row r="692" spans="1:5" x14ac:dyDescent="0.25">
      <c r="A692">
        <v>1097</v>
      </c>
      <c r="B692">
        <v>690</v>
      </c>
      <c r="C692">
        <v>1086</v>
      </c>
      <c r="D692" t="s">
        <v>1398</v>
      </c>
      <c r="E692" t="str">
        <f>IF(ISNA(MATCH(A692,'ESO zone constants'!$A$3:$A$9952,0)),"","X")</f>
        <v>X</v>
      </c>
    </row>
    <row r="693" spans="1:5" x14ac:dyDescent="0.25">
      <c r="A693">
        <v>1098</v>
      </c>
      <c r="B693">
        <v>691</v>
      </c>
      <c r="C693">
        <v>1086</v>
      </c>
      <c r="D693" t="s">
        <v>1399</v>
      </c>
      <c r="E693" t="str">
        <f>IF(ISNA(MATCH(A693,'ESO zone constants'!$A$3:$A$9952,0)),"","X")</f>
        <v>X</v>
      </c>
    </row>
    <row r="694" spans="1:5" x14ac:dyDescent="0.25">
      <c r="A694">
        <v>1099</v>
      </c>
      <c r="B694">
        <v>692</v>
      </c>
      <c r="C694">
        <v>1086</v>
      </c>
      <c r="D694" t="s">
        <v>1400</v>
      </c>
      <c r="E694" t="str">
        <f>IF(ISNA(MATCH(A694,'ESO zone constants'!$A$3:$A$9952,0)),"","X")</f>
        <v>X</v>
      </c>
    </row>
    <row r="695" spans="1:5" x14ac:dyDescent="0.25">
      <c r="A695">
        <v>1101</v>
      </c>
      <c r="B695">
        <v>693</v>
      </c>
      <c r="C695">
        <v>1086</v>
      </c>
      <c r="D695" t="s">
        <v>1401</v>
      </c>
      <c r="E695" t="str">
        <f>IF(ISNA(MATCH(A695,'ESO zone constants'!$A$3:$A$9952,0)),"","X")</f>
        <v>X</v>
      </c>
    </row>
    <row r="696" spans="1:5" x14ac:dyDescent="0.25">
      <c r="A696">
        <v>1102</v>
      </c>
      <c r="B696">
        <v>694</v>
      </c>
      <c r="C696">
        <v>1086</v>
      </c>
      <c r="D696" t="s">
        <v>1402</v>
      </c>
      <c r="E696" t="str">
        <f>IF(ISNA(MATCH(A696,'ESO zone constants'!$A$3:$A$9952,0)),"","X")</f>
        <v>X</v>
      </c>
    </row>
    <row r="697" spans="1:5" x14ac:dyDescent="0.25">
      <c r="A697">
        <v>1103</v>
      </c>
      <c r="B697">
        <v>695</v>
      </c>
      <c r="C697">
        <v>1086</v>
      </c>
      <c r="D697" t="s">
        <v>1403</v>
      </c>
      <c r="E697" t="str">
        <f>IF(ISNA(MATCH(A697,'ESO zone constants'!$A$3:$A$9952,0)),"","X")</f>
        <v>X</v>
      </c>
    </row>
    <row r="698" spans="1:5" x14ac:dyDescent="0.25">
      <c r="A698">
        <v>1105</v>
      </c>
      <c r="B698">
        <v>696</v>
      </c>
      <c r="C698">
        <v>1086</v>
      </c>
      <c r="D698" t="s">
        <v>1404</v>
      </c>
      <c r="E698" t="str">
        <f>IF(ISNA(MATCH(A698,'ESO zone constants'!$A$3:$A$9952,0)),"","X")</f>
        <v>X</v>
      </c>
    </row>
    <row r="699" spans="1:5" x14ac:dyDescent="0.25">
      <c r="A699">
        <v>1106</v>
      </c>
      <c r="B699">
        <v>697</v>
      </c>
      <c r="C699">
        <v>1086</v>
      </c>
      <c r="D699" t="s">
        <v>1405</v>
      </c>
      <c r="E699" t="str">
        <f>IF(ISNA(MATCH(A699,'ESO zone constants'!$A$3:$A$9952,0)),"","X")</f>
        <v>X</v>
      </c>
    </row>
    <row r="700" spans="1:5" x14ac:dyDescent="0.25">
      <c r="A700">
        <v>1107</v>
      </c>
      <c r="B700">
        <v>698</v>
      </c>
      <c r="C700">
        <v>1107</v>
      </c>
      <c r="D700" t="s">
        <v>726</v>
      </c>
      <c r="E700" t="str">
        <f>IF(ISNA(MATCH(A700,'ESO zone constants'!$A$3:$A$9952,0)),"","X")</f>
        <v>X</v>
      </c>
    </row>
    <row r="701" spans="1:5" x14ac:dyDescent="0.25">
      <c r="A701">
        <v>1108</v>
      </c>
      <c r="B701">
        <v>699</v>
      </c>
      <c r="C701">
        <v>1108</v>
      </c>
      <c r="D701" t="s">
        <v>725</v>
      </c>
      <c r="E701" t="str">
        <f>IF(ISNA(MATCH(A701,'ESO zone constants'!$A$3:$A$9952,0)),"","X")</f>
        <v>X</v>
      </c>
    </row>
    <row r="702" spans="1:5" x14ac:dyDescent="0.25">
      <c r="A702">
        <v>1109</v>
      </c>
      <c r="B702">
        <v>700</v>
      </c>
      <c r="C702">
        <v>1109</v>
      </c>
      <c r="D702" t="s">
        <v>723</v>
      </c>
      <c r="E702" t="str">
        <f>IF(ISNA(MATCH(A702,'ESO zone constants'!$A$3:$A$9952,0)),"","X")</f>
        <v>X</v>
      </c>
    </row>
    <row r="703" spans="1:5" x14ac:dyDescent="0.25">
      <c r="A703">
        <v>1110</v>
      </c>
      <c r="B703">
        <v>701</v>
      </c>
      <c r="C703">
        <v>1086</v>
      </c>
      <c r="D703" t="s">
        <v>1406</v>
      </c>
      <c r="E703" t="str">
        <f>IF(ISNA(MATCH(A703,'ESO zone constants'!$A$3:$A$9952,0)),"","X")</f>
        <v>X</v>
      </c>
    </row>
    <row r="704" spans="1:5" x14ac:dyDescent="0.25">
      <c r="A704">
        <v>1111</v>
      </c>
      <c r="B704">
        <v>702</v>
      </c>
      <c r="C704">
        <v>1086</v>
      </c>
      <c r="D704" t="s">
        <v>1407</v>
      </c>
      <c r="E704" t="str">
        <f>IF(ISNA(MATCH(A704,'ESO zone constants'!$A$3:$A$9952,0)),"","X")</f>
        <v>X</v>
      </c>
    </row>
    <row r="705" spans="1:5" x14ac:dyDescent="0.25">
      <c r="A705">
        <v>1112</v>
      </c>
      <c r="B705">
        <v>703</v>
      </c>
      <c r="C705">
        <v>1086</v>
      </c>
      <c r="D705" t="s">
        <v>1408</v>
      </c>
      <c r="E705" t="str">
        <f>IF(ISNA(MATCH(A705,'ESO zone constants'!$A$3:$A$9952,0)),"","X")</f>
        <v>X</v>
      </c>
    </row>
    <row r="706" spans="1:5" x14ac:dyDescent="0.25">
      <c r="A706">
        <v>1113</v>
      </c>
      <c r="B706">
        <v>704</v>
      </c>
      <c r="C706">
        <v>1086</v>
      </c>
      <c r="D706" t="s">
        <v>1409</v>
      </c>
      <c r="E706" t="str">
        <f>IF(ISNA(MATCH(A706,'ESO zone constants'!$A$3:$A$9952,0)),"","X")</f>
        <v>X</v>
      </c>
    </row>
    <row r="707" spans="1:5" x14ac:dyDescent="0.25">
      <c r="A707">
        <v>1114</v>
      </c>
      <c r="B707">
        <v>705</v>
      </c>
      <c r="C707">
        <v>1086</v>
      </c>
      <c r="D707" t="s">
        <v>1410</v>
      </c>
      <c r="E707" t="str">
        <f>IF(ISNA(MATCH(A707,'ESO zone constants'!$A$3:$A$9952,0)),"","X")</f>
        <v>X</v>
      </c>
    </row>
    <row r="708" spans="1:5" x14ac:dyDescent="0.25">
      <c r="A708">
        <v>1115</v>
      </c>
      <c r="B708">
        <v>706</v>
      </c>
      <c r="C708">
        <v>1086</v>
      </c>
      <c r="D708" t="s">
        <v>1411</v>
      </c>
      <c r="E708" t="str">
        <f>IF(ISNA(MATCH(A708,'ESO zone constants'!$A$3:$A$9952,0)),"","X")</f>
        <v>X</v>
      </c>
    </row>
    <row r="709" spans="1:5" x14ac:dyDescent="0.25">
      <c r="A709">
        <v>1116</v>
      </c>
      <c r="B709">
        <v>707</v>
      </c>
      <c r="C709">
        <v>1116</v>
      </c>
      <c r="D709" t="s">
        <v>1384</v>
      </c>
      <c r="E709" t="str">
        <f>IF(ISNA(MATCH(A709,'ESO zone constants'!$A$3:$A$9952,0)),"","X")</f>
        <v>X</v>
      </c>
    </row>
    <row r="710" spans="1:5" x14ac:dyDescent="0.25">
      <c r="A710">
        <v>1117</v>
      </c>
      <c r="B710">
        <v>708</v>
      </c>
      <c r="C710">
        <v>1086</v>
      </c>
      <c r="D710" t="s">
        <v>1412</v>
      </c>
      <c r="E710" t="str">
        <f>IF(ISNA(MATCH(A710,'ESO zone constants'!$A$3:$A$9952,0)),"","X")</f>
        <v>X</v>
      </c>
    </row>
    <row r="711" spans="1:5" x14ac:dyDescent="0.25">
      <c r="A711">
        <v>1118</v>
      </c>
      <c r="B711">
        <v>709</v>
      </c>
      <c r="C711">
        <v>1086</v>
      </c>
      <c r="D711" t="s">
        <v>1413</v>
      </c>
      <c r="E711" t="str">
        <f>IF(ISNA(MATCH(A711,'ESO zone constants'!$A$3:$A$9952,0)),"","X")</f>
        <v>X</v>
      </c>
    </row>
    <row r="712" spans="1:5" x14ac:dyDescent="0.25">
      <c r="A712">
        <v>1119</v>
      </c>
      <c r="B712">
        <v>710</v>
      </c>
      <c r="C712">
        <v>1086</v>
      </c>
      <c r="D712" t="s">
        <v>1414</v>
      </c>
      <c r="E712" t="str">
        <f>IF(ISNA(MATCH(A712,'ESO zone constants'!$A$3:$A$9952,0)),"","X")</f>
        <v>X</v>
      </c>
    </row>
    <row r="713" spans="1:5" x14ac:dyDescent="0.25">
      <c r="A713">
        <v>1120</v>
      </c>
      <c r="B713">
        <v>711</v>
      </c>
      <c r="C713">
        <v>1086</v>
      </c>
      <c r="D713" t="s">
        <v>1415</v>
      </c>
      <c r="E713" t="str">
        <f>IF(ISNA(MATCH(A713,'ESO zone constants'!$A$3:$A$9952,0)),"","X")</f>
        <v>X</v>
      </c>
    </row>
    <row r="714" spans="1:5" x14ac:dyDescent="0.25">
      <c r="A714">
        <v>1121</v>
      </c>
      <c r="B714">
        <v>712</v>
      </c>
      <c r="C714">
        <v>1086</v>
      </c>
      <c r="D714" t="s">
        <v>1346</v>
      </c>
      <c r="E714" t="str">
        <f>IF(ISNA(MATCH(A714,'ESO zone constants'!$A$3:$A$9952,0)),"","X")</f>
        <v>X</v>
      </c>
    </row>
    <row r="715" spans="1:5" x14ac:dyDescent="0.25">
      <c r="A715">
        <v>1122</v>
      </c>
      <c r="B715">
        <v>713</v>
      </c>
      <c r="C715">
        <v>1086</v>
      </c>
      <c r="D715" t="s">
        <v>1487</v>
      </c>
      <c r="E715" t="str">
        <f>IF(ISNA(MATCH(A715,'ESO zone constants'!$A$3:$A$9952,0)),"","X")</f>
        <v>X</v>
      </c>
    </row>
    <row r="716" spans="1:5" x14ac:dyDescent="0.25">
      <c r="A716">
        <v>1123</v>
      </c>
      <c r="B716">
        <v>714</v>
      </c>
      <c r="C716">
        <v>383</v>
      </c>
      <c r="D716" t="s">
        <v>1488</v>
      </c>
      <c r="E716" t="str">
        <f>IF(ISNA(MATCH(A716,'ESO zone constants'!$A$3:$A$9952,0)),"","X")</f>
        <v>X</v>
      </c>
    </row>
    <row r="717" spans="1:5" x14ac:dyDescent="0.25">
      <c r="A717">
        <v>1125</v>
      </c>
      <c r="B717">
        <v>715</v>
      </c>
      <c r="C717">
        <v>101</v>
      </c>
      <c r="D717" t="s">
        <v>701</v>
      </c>
      <c r="E717" t="str">
        <f>IF(ISNA(MATCH(A717,'ESO zone constants'!$A$3:$A$9952,0)),"","X")</f>
        <v>X</v>
      </c>
    </row>
    <row r="718" spans="1:5" x14ac:dyDescent="0.25">
      <c r="A718">
        <v>1126</v>
      </c>
      <c r="B718">
        <v>716</v>
      </c>
      <c r="C718">
        <v>888</v>
      </c>
      <c r="D718" t="s">
        <v>705</v>
      </c>
      <c r="E718" t="str">
        <f>IF(ISNA(MATCH(A718,'ESO zone constants'!$A$3:$A$9952,0)),"","X")</f>
        <v>X</v>
      </c>
    </row>
    <row r="719" spans="1:5" x14ac:dyDescent="0.25">
      <c r="A719">
        <v>1128</v>
      </c>
      <c r="B719">
        <v>717</v>
      </c>
      <c r="C719">
        <v>1086</v>
      </c>
      <c r="D719" t="s">
        <v>1386</v>
      </c>
      <c r="E719" t="str">
        <f>IF(ISNA(MATCH(A719,'ESO zone constants'!$A$3:$A$9952,0)),"","X")</f>
        <v>X</v>
      </c>
    </row>
    <row r="720" spans="1:5" x14ac:dyDescent="0.25">
      <c r="A720">
        <v>1129</v>
      </c>
      <c r="B720">
        <v>718</v>
      </c>
      <c r="C720">
        <v>1086</v>
      </c>
      <c r="D720" t="s">
        <v>1387</v>
      </c>
      <c r="E720" t="str">
        <f>IF(ISNA(MATCH(A720,'ESO zone constants'!$A$3:$A$9952,0)),"","X")</f>
        <v>X</v>
      </c>
    </row>
    <row r="721" spans="1:5" x14ac:dyDescent="0.25">
      <c r="A721">
        <v>1130</v>
      </c>
      <c r="B721">
        <v>719</v>
      </c>
      <c r="C721">
        <v>1086</v>
      </c>
      <c r="D721" t="s">
        <v>1388</v>
      </c>
      <c r="E721" t="str">
        <f>IF(ISNA(MATCH(A721,'ESO zone constants'!$A$3:$A$9952,0)),"","X")</f>
        <v>X</v>
      </c>
    </row>
    <row r="722" spans="1:5" x14ac:dyDescent="0.25">
      <c r="A722">
        <v>1133</v>
      </c>
      <c r="B722">
        <v>720</v>
      </c>
      <c r="C722">
        <v>1133</v>
      </c>
      <c r="D722" t="s">
        <v>1588</v>
      </c>
      <c r="E722" t="str">
        <f>IF(ISNA(MATCH(A722,'ESO zone constants'!$A$3:$A$9952,0)),"","X")</f>
        <v>X</v>
      </c>
    </row>
    <row r="723" spans="1:5" x14ac:dyDescent="0.25">
      <c r="A723">
        <v>1134</v>
      </c>
      <c r="B723">
        <v>721</v>
      </c>
      <c r="C723">
        <v>1133</v>
      </c>
      <c r="D723" t="s">
        <v>1589</v>
      </c>
      <c r="E723" t="str">
        <f>IF(ISNA(MATCH(A723,'ESO zone constants'!$A$3:$A$9952,0)),"","X")</f>
        <v>X</v>
      </c>
    </row>
    <row r="724" spans="1:5" x14ac:dyDescent="0.25">
      <c r="A724">
        <v>1135</v>
      </c>
      <c r="B724">
        <v>722</v>
      </c>
      <c r="C724">
        <v>1133</v>
      </c>
      <c r="D724" t="s">
        <v>1590</v>
      </c>
      <c r="E724" t="str">
        <f>IF(ISNA(MATCH(A724,'ESO zone constants'!$A$3:$A$9952,0)),"","X")</f>
        <v>X</v>
      </c>
    </row>
    <row r="725" spans="1:5" x14ac:dyDescent="0.25">
      <c r="A725">
        <v>1136</v>
      </c>
      <c r="B725">
        <v>723</v>
      </c>
      <c r="C725">
        <v>1133</v>
      </c>
      <c r="D725" t="s">
        <v>1591</v>
      </c>
      <c r="E725" t="str">
        <f>IF(ISNA(MATCH(A725,'ESO zone constants'!$A$3:$A$9952,0)),"","X")</f>
        <v>X</v>
      </c>
    </row>
    <row r="726" spans="1:5" x14ac:dyDescent="0.25">
      <c r="A726">
        <v>1137</v>
      </c>
      <c r="B726">
        <v>724</v>
      </c>
      <c r="C726">
        <v>1133</v>
      </c>
      <c r="D726" t="s">
        <v>1592</v>
      </c>
      <c r="E726" t="str">
        <f>IF(ISNA(MATCH(A726,'ESO zone constants'!$A$3:$A$9952,0)),"","X")</f>
        <v>X</v>
      </c>
    </row>
    <row r="727" spans="1:5" x14ac:dyDescent="0.25">
      <c r="A727">
        <v>1138</v>
      </c>
      <c r="B727">
        <v>725</v>
      </c>
      <c r="C727">
        <v>1133</v>
      </c>
      <c r="D727" t="s">
        <v>1491</v>
      </c>
      <c r="E727" t="str">
        <f>IF(ISNA(MATCH(A727,'ESO zone constants'!$A$3:$A$9952,0)),"","X")</f>
        <v>X</v>
      </c>
    </row>
    <row r="728" spans="1:5" x14ac:dyDescent="0.25">
      <c r="A728">
        <v>1139</v>
      </c>
      <c r="B728">
        <v>726</v>
      </c>
      <c r="C728">
        <v>1133</v>
      </c>
      <c r="D728" t="s">
        <v>1593</v>
      </c>
      <c r="E728" t="str">
        <f>IF(ISNA(MATCH(A728,'ESO zone constants'!$A$3:$A$9952,0)),"","X")</f>
        <v>X</v>
      </c>
    </row>
    <row r="729" spans="1:5" x14ac:dyDescent="0.25">
      <c r="A729">
        <v>1140</v>
      </c>
      <c r="B729">
        <v>727</v>
      </c>
      <c r="C729">
        <v>104</v>
      </c>
      <c r="D729" t="s">
        <v>1495</v>
      </c>
      <c r="E729" t="str">
        <f>IF(ISNA(MATCH(A729,'ESO zone constants'!$A$3:$A$9952,0)),"","X")</f>
        <v>X</v>
      </c>
    </row>
    <row r="730" spans="1:5" x14ac:dyDescent="0.25">
      <c r="A730">
        <v>1141</v>
      </c>
      <c r="B730">
        <v>728</v>
      </c>
      <c r="C730">
        <v>101</v>
      </c>
      <c r="D730" t="s">
        <v>1501</v>
      </c>
      <c r="E730" t="str">
        <f>IF(ISNA(MATCH(A730,'ESO zone constants'!$A$3:$A$9952,0)),"","X")</f>
        <v>X</v>
      </c>
    </row>
    <row r="731" spans="1:5" x14ac:dyDescent="0.25">
      <c r="A731">
        <v>1142</v>
      </c>
      <c r="B731">
        <v>729</v>
      </c>
      <c r="C731">
        <v>1142</v>
      </c>
      <c r="D731" t="s">
        <v>416</v>
      </c>
      <c r="E731" t="str">
        <f>IF(ISNA(MATCH(A731,'ESO zone constants'!$A$3:$A$9952,0)),"","X")</f>
        <v>X</v>
      </c>
    </row>
    <row r="732" spans="1:5" x14ac:dyDescent="0.25">
      <c r="A732">
        <v>1143</v>
      </c>
      <c r="B732">
        <v>730</v>
      </c>
      <c r="C732">
        <v>19</v>
      </c>
      <c r="D732" t="s">
        <v>1496</v>
      </c>
      <c r="E732" t="str">
        <f>IF(ISNA(MATCH(A732,'ESO zone constants'!$A$3:$A$9952,0)),"","X")</f>
        <v>X</v>
      </c>
    </row>
    <row r="733" spans="1:5" x14ac:dyDescent="0.25">
      <c r="A733">
        <v>1144</v>
      </c>
      <c r="B733">
        <v>731</v>
      </c>
      <c r="C733">
        <v>1144</v>
      </c>
      <c r="D733" t="s">
        <v>1497</v>
      </c>
      <c r="E733" t="str">
        <f>IF(ISNA(MATCH(A733,'ESO zone constants'!$A$3:$A$9952,0)),"","X")</f>
        <v>X</v>
      </c>
    </row>
    <row r="734" spans="1:5" x14ac:dyDescent="0.25">
      <c r="A734">
        <v>1145</v>
      </c>
      <c r="B734">
        <v>732</v>
      </c>
      <c r="C734">
        <v>1133</v>
      </c>
      <c r="D734" t="s">
        <v>1594</v>
      </c>
      <c r="E734" t="str">
        <f>IF(ISNA(MATCH(A734,'ESO zone constants'!$A$3:$A$9952,0)),"","X")</f>
        <v>X</v>
      </c>
    </row>
    <row r="735" spans="1:5" x14ac:dyDescent="0.25">
      <c r="A735">
        <v>1146</v>
      </c>
      <c r="B735">
        <v>733</v>
      </c>
      <c r="C735">
        <v>1133</v>
      </c>
      <c r="D735" t="s">
        <v>1595</v>
      </c>
      <c r="E735" t="str">
        <f>IF(ISNA(MATCH(A735,'ESO zone constants'!$A$3:$A$9952,0)),"","X")</f>
        <v>X</v>
      </c>
    </row>
    <row r="736" spans="1:5" x14ac:dyDescent="0.25">
      <c r="A736">
        <v>1147</v>
      </c>
      <c r="B736">
        <v>734</v>
      </c>
      <c r="C736">
        <v>1133</v>
      </c>
      <c r="D736" t="s">
        <v>1596</v>
      </c>
      <c r="E736" t="str">
        <f>IF(ISNA(MATCH(A736,'ESO zone constants'!$A$3:$A$9952,0)),"","X")</f>
        <v>X</v>
      </c>
    </row>
    <row r="737" spans="1:5" x14ac:dyDescent="0.25">
      <c r="A737">
        <v>1148</v>
      </c>
      <c r="B737">
        <v>735</v>
      </c>
      <c r="C737">
        <v>1133</v>
      </c>
      <c r="D737" t="s">
        <v>1600</v>
      </c>
      <c r="E737" t="str">
        <f>IF(ISNA(MATCH(A737,'ESO zone constants'!$A$3:$A$9952,0)),"","X")</f>
        <v>X</v>
      </c>
    </row>
    <row r="738" spans="1:5" x14ac:dyDescent="0.25">
      <c r="A738">
        <v>1149</v>
      </c>
      <c r="B738">
        <v>736</v>
      </c>
      <c r="C738">
        <v>1133</v>
      </c>
      <c r="D738" t="s">
        <v>1597</v>
      </c>
      <c r="E738" t="str">
        <f>IF(ISNA(MATCH(A738,'ESO zone constants'!$A$3:$A$9952,0)),"","X")</f>
        <v>X</v>
      </c>
    </row>
    <row r="739" spans="1:5" x14ac:dyDescent="0.25">
      <c r="A739">
        <v>1150</v>
      </c>
      <c r="B739">
        <v>737</v>
      </c>
      <c r="C739">
        <v>1133</v>
      </c>
      <c r="D739" t="s">
        <v>1599</v>
      </c>
      <c r="E739" t="str">
        <f>IF(ISNA(MATCH(A739,'ESO zone constants'!$A$3:$A$9952,0)),"","X")</f>
        <v>X</v>
      </c>
    </row>
    <row r="740" spans="1:5" x14ac:dyDescent="0.25">
      <c r="A740">
        <v>1151</v>
      </c>
      <c r="B740">
        <v>738</v>
      </c>
      <c r="C740">
        <v>1133</v>
      </c>
      <c r="D740" t="s">
        <v>1598</v>
      </c>
      <c r="E740" t="str">
        <f>IF(ISNA(MATCH(A740,'ESO zone constants'!$A$3:$A$9952,0)),"","X")</f>
        <v>X</v>
      </c>
    </row>
    <row r="741" spans="1:5" x14ac:dyDescent="0.25">
      <c r="A741">
        <v>1152</v>
      </c>
      <c r="B741">
        <v>739</v>
      </c>
      <c r="C741">
        <v>684</v>
      </c>
      <c r="D741" t="s">
        <v>1652</v>
      </c>
      <c r="E741" t="str">
        <f>IF(ISNA(MATCH(A741,'ESO zone constants'!$A$3:$A$9952,0)),"","X")</f>
        <v>X</v>
      </c>
    </row>
    <row r="742" spans="1:5" x14ac:dyDescent="0.25">
      <c r="A742">
        <v>1153</v>
      </c>
      <c r="B742">
        <v>740</v>
      </c>
      <c r="C742">
        <v>92</v>
      </c>
      <c r="D742" t="s">
        <v>1651</v>
      </c>
      <c r="E742" t="str">
        <f>IF(ISNA(MATCH(A742,'ESO zone constants'!$A$3:$A$9952,0)),"","X")</f>
        <v>X</v>
      </c>
    </row>
    <row r="743" spans="1:5" x14ac:dyDescent="0.25">
      <c r="A743">
        <v>1154</v>
      </c>
      <c r="B743">
        <v>741</v>
      </c>
      <c r="C743">
        <v>1086</v>
      </c>
      <c r="D743" t="s">
        <v>1499</v>
      </c>
      <c r="E743" t="str">
        <f>IF(ISNA(MATCH(A743,'ESO zone constants'!$A$3:$A$9952,0)),"","X")</f>
        <v>X</v>
      </c>
    </row>
    <row r="744" spans="1:5" x14ac:dyDescent="0.25">
      <c r="A744">
        <v>1155</v>
      </c>
      <c r="B744">
        <v>742</v>
      </c>
      <c r="C744">
        <v>20</v>
      </c>
      <c r="D744" t="s">
        <v>1500</v>
      </c>
      <c r="E744" t="str">
        <f>IF(ISNA(MATCH(A744,'ESO zone constants'!$A$3:$A$9952,0)),"","X")</f>
        <v>X</v>
      </c>
    </row>
    <row r="745" spans="1:5" x14ac:dyDescent="0.25">
      <c r="A745">
        <v>1160</v>
      </c>
      <c r="B745">
        <v>743</v>
      </c>
      <c r="C745">
        <v>1160</v>
      </c>
      <c r="D745" t="s">
        <v>1695</v>
      </c>
      <c r="E745" t="str">
        <f>IF(ISNA(MATCH(A745,'ESO zone constants'!$A$3:$A$9952,0)),"","X")</f>
        <v>X</v>
      </c>
    </row>
    <row r="746" spans="1:5" x14ac:dyDescent="0.25">
      <c r="A746">
        <v>1161</v>
      </c>
      <c r="B746">
        <v>744</v>
      </c>
      <c r="C746">
        <v>1161</v>
      </c>
      <c r="D746" t="s">
        <v>1725</v>
      </c>
      <c r="E746" t="str">
        <f>IF(ISNA(MATCH(A746,'ESO zone constants'!$A$3:$A$9952,0)),"","X")</f>
        <v>X</v>
      </c>
    </row>
    <row r="747" spans="1:5" x14ac:dyDescent="0.25">
      <c r="A747">
        <v>1165</v>
      </c>
      <c r="B747">
        <v>745</v>
      </c>
      <c r="C747">
        <v>1161</v>
      </c>
      <c r="D747" t="s">
        <v>1696</v>
      </c>
      <c r="E747" t="str">
        <f>IF(ISNA(MATCH(A747,'ESO zone constants'!$A$3:$A$9952,0)),"","X")</f>
        <v>X</v>
      </c>
    </row>
    <row r="748" spans="1:5" x14ac:dyDescent="0.25">
      <c r="A748">
        <v>1166</v>
      </c>
      <c r="B748">
        <v>746</v>
      </c>
      <c r="C748">
        <v>1160</v>
      </c>
      <c r="D748" t="s">
        <v>1724</v>
      </c>
      <c r="E748" t="str">
        <f>IF(ISNA(MATCH(A748,'ESO zone constants'!$A$3:$A$9952,0)),"","X")</f>
        <v>X</v>
      </c>
    </row>
    <row r="749" spans="1:5" x14ac:dyDescent="0.25">
      <c r="A749">
        <v>1167</v>
      </c>
      <c r="B749">
        <v>747</v>
      </c>
      <c r="C749">
        <v>1160</v>
      </c>
      <c r="D749" t="s">
        <v>1697</v>
      </c>
      <c r="E749" t="str">
        <f>IF(ISNA(MATCH(A749,'ESO zone constants'!$A$3:$A$9952,0)),"","X")</f>
        <v>X</v>
      </c>
    </row>
    <row r="750" spans="1:5" x14ac:dyDescent="0.25">
      <c r="A750">
        <v>1168</v>
      </c>
      <c r="B750">
        <v>748</v>
      </c>
      <c r="C750">
        <v>1160</v>
      </c>
      <c r="D750" t="s">
        <v>1723</v>
      </c>
      <c r="E750" t="str">
        <f>IF(ISNA(MATCH(A750,'ESO zone constants'!$A$3:$A$9952,0)),"","X")</f>
        <v>X</v>
      </c>
    </row>
    <row r="751" spans="1:5" x14ac:dyDescent="0.25">
      <c r="A751">
        <v>1169</v>
      </c>
      <c r="B751">
        <v>749</v>
      </c>
      <c r="C751">
        <v>1160</v>
      </c>
      <c r="D751" t="s">
        <v>1698</v>
      </c>
      <c r="E751" t="str">
        <f>IF(ISNA(MATCH(A751,'ESO zone constants'!$A$3:$A$9952,0)),"","X")</f>
        <v>X</v>
      </c>
    </row>
    <row r="752" spans="1:5" x14ac:dyDescent="0.25">
      <c r="A752">
        <v>1170</v>
      </c>
      <c r="B752">
        <v>750</v>
      </c>
      <c r="C752">
        <v>1160</v>
      </c>
      <c r="D752" t="s">
        <v>1722</v>
      </c>
      <c r="E752" t="str">
        <f>IF(ISNA(MATCH(A752,'ESO zone constants'!$A$3:$A$9952,0)),"","X")</f>
        <v>X</v>
      </c>
    </row>
    <row r="753" spans="1:5" x14ac:dyDescent="0.25">
      <c r="A753">
        <v>1171</v>
      </c>
      <c r="B753">
        <v>751</v>
      </c>
      <c r="C753">
        <v>1161</v>
      </c>
      <c r="D753" t="s">
        <v>1699</v>
      </c>
      <c r="E753" t="str">
        <f>IF(ISNA(MATCH(A753,'ESO zone constants'!$A$3:$A$9952,0)),"","X")</f>
        <v>X</v>
      </c>
    </row>
    <row r="754" spans="1:5" x14ac:dyDescent="0.25">
      <c r="A754">
        <v>1172</v>
      </c>
      <c r="B754">
        <v>752</v>
      </c>
      <c r="C754">
        <v>1161</v>
      </c>
      <c r="D754" t="s">
        <v>1720</v>
      </c>
      <c r="E754" t="str">
        <f>IF(ISNA(MATCH(A754,'ESO zone constants'!$A$3:$A$9952,0)),"","X")</f>
        <v>X</v>
      </c>
    </row>
    <row r="755" spans="1:5" x14ac:dyDescent="0.25">
      <c r="A755">
        <v>1173</v>
      </c>
      <c r="B755">
        <v>753</v>
      </c>
      <c r="C755">
        <v>1161</v>
      </c>
      <c r="D755" t="s">
        <v>1700</v>
      </c>
      <c r="E755" t="str">
        <f>IF(ISNA(MATCH(A755,'ESO zone constants'!$A$3:$A$9952,0)),"","X")</f>
        <v>X</v>
      </c>
    </row>
    <row r="756" spans="1:5" x14ac:dyDescent="0.25">
      <c r="A756">
        <v>1174</v>
      </c>
      <c r="B756">
        <v>754</v>
      </c>
      <c r="C756">
        <v>1160</v>
      </c>
      <c r="D756" t="s">
        <v>1701</v>
      </c>
      <c r="E756" t="str">
        <f>IF(ISNA(MATCH(A756,'ESO zone constants'!$A$3:$A$9952,0)),"","X")</f>
        <v>X</v>
      </c>
    </row>
    <row r="757" spans="1:5" x14ac:dyDescent="0.25">
      <c r="A757">
        <v>1175</v>
      </c>
      <c r="B757">
        <v>755</v>
      </c>
      <c r="C757">
        <v>1175</v>
      </c>
      <c r="D757" t="s">
        <v>1702</v>
      </c>
      <c r="E757" t="str">
        <f>IF(ISNA(MATCH(A757,'ESO zone constants'!$A$3:$A$9952,0)),"","X")</f>
        <v>X</v>
      </c>
    </row>
    <row r="758" spans="1:5" x14ac:dyDescent="0.25">
      <c r="A758">
        <v>1176</v>
      </c>
      <c r="B758">
        <v>756</v>
      </c>
      <c r="C758">
        <v>1160</v>
      </c>
      <c r="D758" t="s">
        <v>1703</v>
      </c>
      <c r="E758" t="str">
        <f>IF(ISNA(MATCH(A758,'ESO zone constants'!$A$3:$A$9952,0)),"","X")</f>
        <v>X</v>
      </c>
    </row>
    <row r="759" spans="1:5" x14ac:dyDescent="0.25">
      <c r="A759">
        <v>1177</v>
      </c>
      <c r="B759">
        <v>757</v>
      </c>
      <c r="C759">
        <v>1160</v>
      </c>
      <c r="D759" t="s">
        <v>1704</v>
      </c>
      <c r="E759" t="str">
        <f>IF(ISNA(MATCH(A759,'ESO zone constants'!$A$3:$A$9952,0)),"","X")</f>
        <v>X</v>
      </c>
    </row>
    <row r="760" spans="1:5" x14ac:dyDescent="0.25">
      <c r="A760">
        <v>1178</v>
      </c>
      <c r="B760">
        <v>758</v>
      </c>
      <c r="C760">
        <v>1160</v>
      </c>
      <c r="D760" t="s">
        <v>1705</v>
      </c>
      <c r="E760" t="str">
        <f>IF(ISNA(MATCH(A760,'ESO zone constants'!$A$3:$A$9952,0)),"","X")</f>
        <v>X</v>
      </c>
    </row>
    <row r="761" spans="1:5" x14ac:dyDescent="0.25">
      <c r="A761">
        <v>1179</v>
      </c>
      <c r="B761">
        <v>759</v>
      </c>
      <c r="C761">
        <v>1160</v>
      </c>
      <c r="D761" t="s">
        <v>1706</v>
      </c>
      <c r="E761" t="str">
        <f>IF(ISNA(MATCH(A761,'ESO zone constants'!$A$3:$A$9952,0)),"","X")</f>
        <v>X</v>
      </c>
    </row>
    <row r="762" spans="1:5" x14ac:dyDescent="0.25">
      <c r="A762">
        <v>1180</v>
      </c>
      <c r="B762">
        <v>760</v>
      </c>
      <c r="C762">
        <v>383</v>
      </c>
      <c r="D762" t="s">
        <v>2409</v>
      </c>
      <c r="E762" t="str">
        <f>IF(ISNA(MATCH(A762,'ESO zone constants'!$A$3:$A$9952,0)),"","X")</f>
        <v>X</v>
      </c>
    </row>
    <row r="763" spans="1:5" x14ac:dyDescent="0.25">
      <c r="A763">
        <v>1181</v>
      </c>
      <c r="B763">
        <v>761</v>
      </c>
      <c r="C763">
        <v>1161</v>
      </c>
      <c r="D763" t="s">
        <v>1707</v>
      </c>
      <c r="E763" t="str">
        <f>IF(ISNA(MATCH(A763,'ESO zone constants'!$A$3:$A$9952,0)),"","X")</f>
        <v>X</v>
      </c>
    </row>
    <row r="764" spans="1:5" x14ac:dyDescent="0.25">
      <c r="A764">
        <v>1182</v>
      </c>
      <c r="B764">
        <v>762</v>
      </c>
      <c r="C764">
        <v>1160</v>
      </c>
      <c r="D764" t="s">
        <v>1708</v>
      </c>
      <c r="E764" t="str">
        <f>IF(ISNA(MATCH(A764,'ESO zone constants'!$A$3:$A$9952,0)),"","X")</f>
        <v>X</v>
      </c>
    </row>
    <row r="765" spans="1:5" x14ac:dyDescent="0.25">
      <c r="A765">
        <v>1183</v>
      </c>
      <c r="B765">
        <v>763</v>
      </c>
      <c r="C765">
        <v>1161</v>
      </c>
      <c r="D765" t="s">
        <v>1719</v>
      </c>
      <c r="E765" t="str">
        <f>IF(ISNA(MATCH(A765,'ESO zone constants'!$A$3:$A$9952,0)),"","X")</f>
        <v>X</v>
      </c>
    </row>
    <row r="766" spans="1:5" x14ac:dyDescent="0.25">
      <c r="A766">
        <v>1184</v>
      </c>
      <c r="B766">
        <v>764</v>
      </c>
      <c r="C766">
        <v>1161</v>
      </c>
      <c r="D766" t="s">
        <v>1709</v>
      </c>
      <c r="E766" t="str">
        <f>IF(ISNA(MATCH(A766,'ESO zone constants'!$A$3:$A$9952,0)),"","X")</f>
        <v>X</v>
      </c>
    </row>
    <row r="767" spans="1:5" x14ac:dyDescent="0.25">
      <c r="A767">
        <v>1185</v>
      </c>
      <c r="B767">
        <v>765</v>
      </c>
      <c r="C767">
        <v>1160</v>
      </c>
      <c r="D767" t="s">
        <v>1710</v>
      </c>
      <c r="E767" t="str">
        <f>IF(ISNA(MATCH(A767,'ESO zone constants'!$A$3:$A$9952,0)),"","X")</f>
        <v>X</v>
      </c>
    </row>
    <row r="768" spans="1:5" x14ac:dyDescent="0.25">
      <c r="A768">
        <v>1186</v>
      </c>
      <c r="B768">
        <v>766</v>
      </c>
      <c r="C768">
        <v>1160</v>
      </c>
      <c r="D768" t="s">
        <v>1718</v>
      </c>
      <c r="E768" t="str">
        <f>IF(ISNA(MATCH(A768,'ESO zone constants'!$A$3:$A$9952,0)),"","X")</f>
        <v>X</v>
      </c>
    </row>
    <row r="769" spans="1:5" x14ac:dyDescent="0.25">
      <c r="A769">
        <v>1187</v>
      </c>
      <c r="B769">
        <v>767</v>
      </c>
      <c r="C769">
        <v>1161</v>
      </c>
      <c r="D769" t="s">
        <v>1711</v>
      </c>
      <c r="E769" t="str">
        <f>IF(ISNA(MATCH(A769,'ESO zone constants'!$A$3:$A$9952,0)),"","X")</f>
        <v>X</v>
      </c>
    </row>
    <row r="770" spans="1:5" x14ac:dyDescent="0.25">
      <c r="A770">
        <v>1188</v>
      </c>
      <c r="B770">
        <v>768</v>
      </c>
      <c r="C770">
        <v>101</v>
      </c>
      <c r="D770" t="s">
        <v>1712</v>
      </c>
      <c r="E770" t="str">
        <f>IF(ISNA(MATCH(A770,'ESO zone constants'!$A$3:$A$9952,0)),"","X")</f>
        <v>X</v>
      </c>
    </row>
    <row r="771" spans="1:5" x14ac:dyDescent="0.25">
      <c r="A771">
        <v>1189</v>
      </c>
      <c r="B771">
        <v>769</v>
      </c>
      <c r="C771">
        <v>101</v>
      </c>
      <c r="D771" t="s">
        <v>1712</v>
      </c>
      <c r="E771" t="str">
        <f>IF(ISNA(MATCH(A771,'ESO zone constants'!$A$3:$A$9952,0)),"","X")</f>
        <v>X</v>
      </c>
    </row>
    <row r="772" spans="1:5" x14ac:dyDescent="0.25">
      <c r="A772">
        <v>1190</v>
      </c>
      <c r="B772">
        <v>770</v>
      </c>
      <c r="C772">
        <v>103</v>
      </c>
      <c r="D772" t="s">
        <v>1666</v>
      </c>
      <c r="E772" t="str">
        <f>IF(ISNA(MATCH(A772,'ESO zone constants'!$A$3:$A$9952,0)),"","X")</f>
        <v>X</v>
      </c>
    </row>
    <row r="773" spans="1:5" x14ac:dyDescent="0.25">
      <c r="A773">
        <v>1191</v>
      </c>
      <c r="B773">
        <v>771</v>
      </c>
      <c r="C773">
        <v>101</v>
      </c>
      <c r="D773" t="s">
        <v>1665</v>
      </c>
      <c r="E773" t="str">
        <f>IF(ISNA(MATCH(A773,'ESO zone constants'!$A$3:$A$9952,0)),"","X")</f>
        <v>X</v>
      </c>
    </row>
    <row r="774" spans="1:5" x14ac:dyDescent="0.25">
      <c r="A774">
        <v>1192</v>
      </c>
      <c r="B774">
        <v>772</v>
      </c>
      <c r="C774">
        <v>1133</v>
      </c>
      <c r="D774" t="s">
        <v>1601</v>
      </c>
      <c r="E774" t="str">
        <f>IF(ISNA(MATCH(A774,'ESO zone constants'!$A$3:$A$9952,0)),"","X")</f>
        <v>X</v>
      </c>
    </row>
    <row r="775" spans="1:5" x14ac:dyDescent="0.25">
      <c r="A775">
        <v>1193</v>
      </c>
      <c r="B775">
        <v>773</v>
      </c>
      <c r="C775">
        <v>1133</v>
      </c>
      <c r="D775" t="s">
        <v>1602</v>
      </c>
      <c r="E775" t="str">
        <f>IF(ISNA(MATCH(A775,'ESO zone constants'!$A$3:$A$9952,0)),"","X")</f>
        <v>X</v>
      </c>
    </row>
    <row r="776" spans="1:5" x14ac:dyDescent="0.25">
      <c r="A776">
        <v>1195</v>
      </c>
      <c r="B776">
        <v>774</v>
      </c>
      <c r="C776">
        <v>1195</v>
      </c>
      <c r="D776" t="s">
        <v>1713</v>
      </c>
      <c r="E776" t="str">
        <f>IF(ISNA(MATCH(A776,'ESO zone constants'!$A$3:$A$9952,0)),"","X")</f>
        <v>X</v>
      </c>
    </row>
    <row r="777" spans="1:5" x14ac:dyDescent="0.25">
      <c r="A777">
        <v>1196</v>
      </c>
      <c r="B777">
        <v>775</v>
      </c>
      <c r="C777">
        <v>1160</v>
      </c>
      <c r="D777" t="s">
        <v>1714</v>
      </c>
      <c r="E777" t="str">
        <f>IF(ISNA(MATCH(A777,'ESO zone constants'!$A$3:$A$9952,0)),"","X")</f>
        <v>X</v>
      </c>
    </row>
    <row r="778" spans="1:5" x14ac:dyDescent="0.25">
      <c r="A778">
        <v>1197</v>
      </c>
      <c r="B778">
        <v>776</v>
      </c>
      <c r="C778">
        <v>1161</v>
      </c>
      <c r="D778" t="s">
        <v>1816</v>
      </c>
      <c r="E778" t="str">
        <f>IF(ISNA(MATCH(A778,'ESO zone constants'!$A$3:$A$9952,0)),"","X")</f>
        <v>X</v>
      </c>
    </row>
    <row r="779" spans="1:5" x14ac:dyDescent="0.25">
      <c r="A779">
        <v>1199</v>
      </c>
      <c r="B779">
        <v>777</v>
      </c>
      <c r="C779">
        <v>684</v>
      </c>
      <c r="D779" t="s">
        <v>1664</v>
      </c>
      <c r="E779" t="str">
        <f>IF(ISNA(MATCH(A779,'ESO zone constants'!$A$3:$A$9952,0)),"","X")</f>
        <v>X</v>
      </c>
    </row>
    <row r="780" spans="1:5" x14ac:dyDescent="0.25">
      <c r="A780">
        <v>1200</v>
      </c>
      <c r="B780">
        <v>778</v>
      </c>
      <c r="C780">
        <v>1200</v>
      </c>
      <c r="D780" t="s">
        <v>1663</v>
      </c>
      <c r="E780" t="str">
        <f>IF(ISNA(MATCH(A780,'ESO zone constants'!$A$3:$A$9952,0)),"","X")</f>
        <v>X</v>
      </c>
    </row>
    <row r="781" spans="1:5" x14ac:dyDescent="0.25">
      <c r="A781">
        <v>1201</v>
      </c>
      <c r="B781">
        <v>779</v>
      </c>
      <c r="C781">
        <v>1160</v>
      </c>
      <c r="D781" t="s">
        <v>1811</v>
      </c>
      <c r="E781" t="str">
        <f>IF(ISNA(MATCH(A781,'ESO zone constants'!$A$3:$A$9952,0)),"","X")</f>
        <v>X</v>
      </c>
    </row>
    <row r="782" spans="1:5" x14ac:dyDescent="0.25">
      <c r="A782">
        <v>1204</v>
      </c>
      <c r="B782">
        <v>780</v>
      </c>
      <c r="C782">
        <v>1204</v>
      </c>
      <c r="D782" t="s">
        <v>2162</v>
      </c>
      <c r="E782" t="str">
        <f>IF(ISNA(MATCH(A782,'ESO zone constants'!$A$3:$A$9952,0)),"","X")</f>
        <v>X</v>
      </c>
    </row>
    <row r="783" spans="1:5" x14ac:dyDescent="0.25">
      <c r="A783">
        <v>1205</v>
      </c>
      <c r="B783">
        <v>781</v>
      </c>
      <c r="C783">
        <v>20</v>
      </c>
      <c r="D783" t="s">
        <v>2164</v>
      </c>
      <c r="E783" t="str">
        <f>IF(ISNA(MATCH(A783,'ESO zone constants'!$A$3:$A$9952,0)),"","X")</f>
        <v>X</v>
      </c>
    </row>
    <row r="784" spans="1:5" x14ac:dyDescent="0.25">
      <c r="A784">
        <v>1206</v>
      </c>
      <c r="B784">
        <v>782</v>
      </c>
      <c r="C784">
        <v>20</v>
      </c>
      <c r="D784" t="s">
        <v>2163</v>
      </c>
      <c r="E784" t="str">
        <f>IF(ISNA(MATCH(A784,'ESO zone constants'!$A$3:$A$9952,0)),"","X")</f>
        <v>X</v>
      </c>
    </row>
    <row r="785" spans="1:5" x14ac:dyDescent="0.25">
      <c r="A785">
        <v>1207</v>
      </c>
      <c r="B785">
        <v>783</v>
      </c>
      <c r="C785">
        <v>1207</v>
      </c>
      <c r="D785" t="s">
        <v>2223</v>
      </c>
      <c r="E785" t="str">
        <f>IF(ISNA(MATCH(A785,'ESO zone constants'!$A$3:$A$9952,0)),"","X")</f>
        <v>X</v>
      </c>
    </row>
    <row r="786" spans="1:5" x14ac:dyDescent="0.25">
      <c r="A786">
        <v>1208</v>
      </c>
      <c r="B786">
        <v>784</v>
      </c>
      <c r="C786">
        <v>1208</v>
      </c>
      <c r="D786" t="s">
        <v>2224</v>
      </c>
      <c r="E786" t="str">
        <f>IF(ISNA(MATCH(A786,'ESO zone constants'!$A$3:$A$9952,0)),"","X")</f>
        <v>X</v>
      </c>
    </row>
    <row r="787" spans="1:5" x14ac:dyDescent="0.25">
      <c r="A787">
        <v>1209</v>
      </c>
      <c r="B787">
        <v>785</v>
      </c>
      <c r="C787">
        <v>1207</v>
      </c>
      <c r="D787" t="s">
        <v>2225</v>
      </c>
      <c r="E787" t="str">
        <f>IF(ISNA(MATCH(A787,'ESO zone constants'!$A$3:$A$9952,0)),"","X")</f>
        <v>X</v>
      </c>
    </row>
    <row r="788" spans="1:5" x14ac:dyDescent="0.25">
      <c r="A788">
        <v>1210</v>
      </c>
      <c r="B788">
        <v>786</v>
      </c>
      <c r="C788">
        <v>1207</v>
      </c>
      <c r="D788" t="s">
        <v>2226</v>
      </c>
      <c r="E788" t="str">
        <f>IF(ISNA(MATCH(A788,'ESO zone constants'!$A$3:$A$9952,0)),"","X")</f>
        <v>X</v>
      </c>
    </row>
    <row r="789" spans="1:5" x14ac:dyDescent="0.25">
      <c r="A789">
        <v>1211</v>
      </c>
      <c r="B789">
        <v>787</v>
      </c>
      <c r="C789">
        <v>1207</v>
      </c>
      <c r="D789" t="s">
        <v>2238</v>
      </c>
      <c r="E789" t="str">
        <f>IF(ISNA(MATCH(A789,'ESO zone constants'!$A$3:$A$9952,0)),"","X")</f>
        <v>X</v>
      </c>
    </row>
    <row r="790" spans="1:5" x14ac:dyDescent="0.25">
      <c r="A790">
        <v>1212</v>
      </c>
      <c r="B790">
        <v>788</v>
      </c>
      <c r="C790">
        <v>1208</v>
      </c>
      <c r="D790" t="s">
        <v>2237</v>
      </c>
      <c r="E790" t="str">
        <f>IF(ISNA(MATCH(A790,'ESO zone constants'!$A$3:$A$9952,0)),"","X")</f>
        <v>X</v>
      </c>
    </row>
    <row r="791" spans="1:5" x14ac:dyDescent="0.25">
      <c r="A791">
        <v>1213</v>
      </c>
      <c r="B791">
        <v>789</v>
      </c>
      <c r="C791">
        <v>1207</v>
      </c>
      <c r="D791" t="s">
        <v>2415</v>
      </c>
      <c r="E791" t="str">
        <f>IF(ISNA(MATCH(A791,'ESO zone constants'!$A$3:$A$9952,0)),"","X")</f>
        <v>X</v>
      </c>
    </row>
    <row r="792" spans="1:5" x14ac:dyDescent="0.25">
      <c r="A792">
        <v>1214</v>
      </c>
      <c r="B792">
        <v>790</v>
      </c>
      <c r="C792">
        <v>1207</v>
      </c>
      <c r="D792" t="s">
        <v>2236</v>
      </c>
      <c r="E792" t="str">
        <f>IF(ISNA(MATCH(A792,'ESO zone constants'!$A$3:$A$9952,0)),"","X")</f>
        <v>X</v>
      </c>
    </row>
    <row r="793" spans="1:5" x14ac:dyDescent="0.25">
      <c r="A793">
        <v>1215</v>
      </c>
      <c r="B793">
        <v>791</v>
      </c>
      <c r="C793">
        <v>1207</v>
      </c>
      <c r="D793" t="s">
        <v>2235</v>
      </c>
      <c r="E793" t="str">
        <f>IF(ISNA(MATCH(A793,'ESO zone constants'!$A$3:$A$9952,0)),"","X")</f>
        <v>X</v>
      </c>
    </row>
    <row r="794" spans="1:5" x14ac:dyDescent="0.25">
      <c r="A794">
        <v>1216</v>
      </c>
      <c r="B794">
        <v>792</v>
      </c>
      <c r="C794">
        <v>1207</v>
      </c>
      <c r="D794" t="s">
        <v>2234</v>
      </c>
      <c r="E794" t="str">
        <f>IF(ISNA(MATCH(A794,'ESO zone constants'!$A$3:$A$9952,0)),"","X")</f>
        <v>X</v>
      </c>
    </row>
    <row r="795" spans="1:5" x14ac:dyDescent="0.25">
      <c r="A795">
        <v>1217</v>
      </c>
      <c r="B795">
        <v>793</v>
      </c>
      <c r="C795">
        <v>1208</v>
      </c>
      <c r="D795" t="s">
        <v>2233</v>
      </c>
      <c r="E795" t="str">
        <f>IF(ISNA(MATCH(A795,'ESO zone constants'!$A$3:$A$9952,0)),"","X")</f>
        <v>X</v>
      </c>
    </row>
    <row r="796" spans="1:5" x14ac:dyDescent="0.25">
      <c r="A796">
        <v>1218</v>
      </c>
      <c r="B796">
        <v>794</v>
      </c>
      <c r="C796">
        <v>1160</v>
      </c>
      <c r="D796" t="s">
        <v>1715</v>
      </c>
      <c r="E796" t="str">
        <f>IF(ISNA(MATCH(A796,'ESO zone constants'!$A$3:$A$9952,0)),"","X")</f>
        <v>X</v>
      </c>
    </row>
    <row r="797" spans="1:5" x14ac:dyDescent="0.25">
      <c r="A797">
        <v>1219</v>
      </c>
      <c r="B797">
        <v>795</v>
      </c>
      <c r="C797">
        <v>1160</v>
      </c>
      <c r="D797" t="s">
        <v>1716</v>
      </c>
      <c r="E797" t="str">
        <f>IF(ISNA(MATCH(A797,'ESO zone constants'!$A$3:$A$9952,0)),"","X")</f>
        <v>X</v>
      </c>
    </row>
    <row r="798" spans="1:5" x14ac:dyDescent="0.25">
      <c r="A798">
        <v>1220</v>
      </c>
      <c r="B798">
        <v>796</v>
      </c>
      <c r="C798">
        <v>1161</v>
      </c>
      <c r="D798" t="s">
        <v>1717</v>
      </c>
      <c r="E798" t="str">
        <f>IF(ISNA(MATCH(A798,'ESO zone constants'!$A$3:$A$9952,0)),"","X")</f>
        <v>X</v>
      </c>
    </row>
    <row r="799" spans="1:5" x14ac:dyDescent="0.25">
      <c r="A799">
        <v>1221</v>
      </c>
      <c r="B799">
        <v>797</v>
      </c>
      <c r="C799">
        <v>1207</v>
      </c>
      <c r="D799" t="s">
        <v>2227</v>
      </c>
      <c r="E799" t="str">
        <f>IF(ISNA(MATCH(A799,'ESO zone constants'!$A$3:$A$9952,0)),"","X")</f>
        <v>X</v>
      </c>
    </row>
    <row r="800" spans="1:5" x14ac:dyDescent="0.25">
      <c r="A800">
        <v>1222</v>
      </c>
      <c r="B800">
        <v>798</v>
      </c>
      <c r="C800">
        <v>1160</v>
      </c>
      <c r="D800" t="s">
        <v>2228</v>
      </c>
      <c r="E800" t="str">
        <f>IF(ISNA(MATCH(A800,'ESO zone constants'!$A$3:$A$9952,0)),"","X")</f>
        <v>X</v>
      </c>
    </row>
    <row r="801" spans="1:5" x14ac:dyDescent="0.25">
      <c r="A801">
        <v>1223</v>
      </c>
      <c r="B801">
        <v>799</v>
      </c>
      <c r="C801">
        <v>1207</v>
      </c>
      <c r="D801" t="s">
        <v>2232</v>
      </c>
      <c r="E801" t="str">
        <f>IF(ISNA(MATCH(A801,'ESO zone constants'!$A$3:$A$9952,0)),"","X")</f>
        <v>X</v>
      </c>
    </row>
    <row r="802" spans="1:5" x14ac:dyDescent="0.25">
      <c r="A802">
        <v>1224</v>
      </c>
      <c r="B802">
        <v>800</v>
      </c>
      <c r="C802">
        <v>1208</v>
      </c>
      <c r="D802" t="s">
        <v>2231</v>
      </c>
      <c r="E802" t="str">
        <f>IF(ISNA(MATCH(A802,'ESO zone constants'!$A$3:$A$9952,0)),"","X")</f>
        <v>X</v>
      </c>
    </row>
    <row r="803" spans="1:5" x14ac:dyDescent="0.25">
      <c r="A803">
        <v>1225</v>
      </c>
      <c r="B803">
        <v>801</v>
      </c>
      <c r="C803">
        <v>1207</v>
      </c>
      <c r="D803" t="s">
        <v>2230</v>
      </c>
      <c r="E803" t="str">
        <f>IF(ISNA(MATCH(A803,'ESO zone constants'!$A$3:$A$9952,0)),"","X")</f>
        <v>X</v>
      </c>
    </row>
    <row r="804" spans="1:5" x14ac:dyDescent="0.25">
      <c r="A804">
        <v>1226</v>
      </c>
      <c r="B804">
        <v>802</v>
      </c>
      <c r="C804">
        <v>1207</v>
      </c>
      <c r="D804" t="s">
        <v>2229</v>
      </c>
      <c r="E804" t="str">
        <f>IF(ISNA(MATCH(A804,'ESO zone constants'!$A$3:$A$9952,0)),"","X")</f>
        <v>X</v>
      </c>
    </row>
    <row r="805" spans="1:5" x14ac:dyDescent="0.25">
      <c r="A805">
        <v>1227</v>
      </c>
      <c r="B805">
        <v>803</v>
      </c>
      <c r="C805">
        <v>1207</v>
      </c>
      <c r="D805" t="s">
        <v>2222</v>
      </c>
      <c r="E805" t="str">
        <f>IF(ISNA(MATCH(A805,'ESO zone constants'!$A$3:$A$9952,0)),"","X")</f>
        <v>X</v>
      </c>
    </row>
    <row r="806" spans="1:5" x14ac:dyDescent="0.25">
      <c r="A806">
        <v>1228</v>
      </c>
      <c r="B806">
        <v>804</v>
      </c>
      <c r="C806">
        <v>823</v>
      </c>
      <c r="D806" t="s">
        <v>2407</v>
      </c>
      <c r="E806" t="str">
        <f>IF(ISNA(MATCH(A806,'ESO zone constants'!$A$3:$A$9952,0)),"","X")</f>
        <v>X</v>
      </c>
    </row>
    <row r="807" spans="1:5" x14ac:dyDescent="0.25">
      <c r="A807">
        <v>1229</v>
      </c>
      <c r="B807">
        <v>805</v>
      </c>
      <c r="C807">
        <v>57</v>
      </c>
      <c r="D807" t="s">
        <v>2408</v>
      </c>
      <c r="E807" t="str">
        <f>IF(ISNA(MATCH(A807,'ESO zone constants'!$A$3:$A$9952,0)),"","X")</f>
        <v>X</v>
      </c>
    </row>
    <row r="808" spans="1:5" x14ac:dyDescent="0.25">
      <c r="A808">
        <v>1233</v>
      </c>
      <c r="B808">
        <v>806</v>
      </c>
      <c r="C808">
        <v>1160</v>
      </c>
      <c r="D808" t="s">
        <v>2160</v>
      </c>
      <c r="E808" t="str">
        <f>IF(ISNA(MATCH(A808,'ESO zone constants'!$A$3:$A$9952,0)),"","X")</f>
        <v>X</v>
      </c>
    </row>
    <row r="809" spans="1:5" x14ac:dyDescent="0.25">
      <c r="A809">
        <v>1234</v>
      </c>
      <c r="B809">
        <v>807</v>
      </c>
      <c r="C809">
        <v>1160</v>
      </c>
      <c r="D809" t="s">
        <v>2161</v>
      </c>
      <c r="E809" t="str">
        <f>IF(ISNA(MATCH(A809,'ESO zone constants'!$A$3:$A$9952,0)),"","X")</f>
        <v>X</v>
      </c>
    </row>
    <row r="810" spans="1:5" x14ac:dyDescent="0.25">
      <c r="A810">
        <v>1235</v>
      </c>
      <c r="B810">
        <v>808</v>
      </c>
      <c r="C810">
        <v>383</v>
      </c>
      <c r="D810" t="s">
        <v>2410</v>
      </c>
      <c r="E810" t="str">
        <f>IF(ISNA(MATCH(A810,'ESO zone constants'!$A$3:$A$9952,0)),"","X")</f>
        <v>X</v>
      </c>
    </row>
    <row r="811" spans="1:5" x14ac:dyDescent="0.25">
      <c r="A811">
        <v>1236</v>
      </c>
      <c r="B811">
        <v>809</v>
      </c>
      <c r="C811">
        <v>383</v>
      </c>
      <c r="D811" t="s">
        <v>448</v>
      </c>
      <c r="E811" t="str">
        <f>IF(ISNA(MATCH(A811,'ESO zone constants'!$A$3:$A$9952,0)),"","X")</f>
        <v>X</v>
      </c>
    </row>
    <row r="812" spans="1:5" x14ac:dyDescent="0.25">
      <c r="A812">
        <v>1237</v>
      </c>
      <c r="B812">
        <v>810</v>
      </c>
      <c r="C812">
        <v>383</v>
      </c>
      <c r="D812" t="s">
        <v>2414</v>
      </c>
      <c r="E812" t="str">
        <f>IF(ISNA(MATCH(A812,'ESO zone constants'!$A$3:$A$9952,0)),"","X")</f>
        <v>X</v>
      </c>
    </row>
    <row r="813" spans="1:5" x14ac:dyDescent="0.25">
      <c r="A813">
        <v>1238</v>
      </c>
      <c r="B813">
        <v>811</v>
      </c>
      <c r="C813">
        <v>1261</v>
      </c>
      <c r="D813" t="s">
        <v>2440</v>
      </c>
      <c r="E813" t="str">
        <f>IF(ISNA(MATCH(A813,'ESO zone constants'!$A$3:$A$9952,0)),"","X")</f>
        <v>X</v>
      </c>
    </row>
    <row r="814" spans="1:5" x14ac:dyDescent="0.25">
      <c r="A814">
        <v>1239</v>
      </c>
      <c r="B814">
        <v>812</v>
      </c>
      <c r="C814">
        <v>1261</v>
      </c>
      <c r="D814" t="s">
        <v>2437</v>
      </c>
      <c r="E814" t="str">
        <f>IF(ISNA(MATCH(A814,'ESO zone constants'!$A$3:$A$9952,0)),"","X")</f>
        <v>X</v>
      </c>
    </row>
    <row r="815" spans="1:5" x14ac:dyDescent="0.25">
      <c r="A815">
        <v>1240</v>
      </c>
      <c r="B815">
        <v>813</v>
      </c>
      <c r="C815">
        <v>1261</v>
      </c>
      <c r="D815" t="s">
        <v>2441</v>
      </c>
      <c r="E815" t="str">
        <f>IF(ISNA(MATCH(A815,'ESO zone constants'!$A$3:$A$9952,0)),"","X")</f>
        <v>X</v>
      </c>
    </row>
    <row r="816" spans="1:5" x14ac:dyDescent="0.25">
      <c r="A816">
        <v>1241</v>
      </c>
      <c r="B816">
        <v>814</v>
      </c>
      <c r="C816">
        <v>1261</v>
      </c>
      <c r="D816" t="s">
        <v>2442</v>
      </c>
      <c r="E816" t="str">
        <f>IF(ISNA(MATCH(A816,'ESO zone constants'!$A$3:$A$9952,0)),"","X")</f>
        <v>X</v>
      </c>
    </row>
    <row r="817" spans="1:5" x14ac:dyDescent="0.25">
      <c r="A817">
        <v>1242</v>
      </c>
      <c r="B817">
        <v>815</v>
      </c>
      <c r="C817">
        <v>1261</v>
      </c>
      <c r="D817" t="s">
        <v>2443</v>
      </c>
      <c r="E817" t="str">
        <f>IF(ISNA(MATCH(A817,'ESO zone constants'!$A$3:$A$9952,0)),"","X")</f>
        <v>X</v>
      </c>
    </row>
    <row r="818" spans="1:5" x14ac:dyDescent="0.25">
      <c r="A818">
        <v>1243</v>
      </c>
      <c r="B818">
        <v>816</v>
      </c>
      <c r="C818">
        <v>1261</v>
      </c>
      <c r="D818" t="s">
        <v>2444</v>
      </c>
      <c r="E818" t="str">
        <f>IF(ISNA(MATCH(A818,'ESO zone constants'!$A$3:$A$9952,0)),"","X")</f>
        <v>X</v>
      </c>
    </row>
    <row r="819" spans="1:5" x14ac:dyDescent="0.25">
      <c r="A819">
        <v>1244</v>
      </c>
      <c r="B819">
        <v>817</v>
      </c>
      <c r="C819">
        <v>1261</v>
      </c>
      <c r="D819" t="s">
        <v>2445</v>
      </c>
      <c r="E819" t="str">
        <f>IF(ISNA(MATCH(A819,'ESO zone constants'!$A$3:$A$9952,0)),"","X")</f>
        <v>X</v>
      </c>
    </row>
    <row r="820" spans="1:5" x14ac:dyDescent="0.25">
      <c r="A820">
        <v>1245</v>
      </c>
      <c r="B820">
        <v>818</v>
      </c>
      <c r="C820">
        <v>1261</v>
      </c>
      <c r="D820" t="s">
        <v>2446</v>
      </c>
      <c r="E820" t="str">
        <f>IF(ISNA(MATCH(A820,'ESO zone constants'!$A$3:$A$9952,0)),"","X")</f>
        <v>X</v>
      </c>
    </row>
    <row r="821" spans="1:5" x14ac:dyDescent="0.25">
      <c r="A821">
        <v>1246</v>
      </c>
      <c r="B821">
        <v>819</v>
      </c>
      <c r="C821">
        <v>1261</v>
      </c>
      <c r="D821" t="s">
        <v>2447</v>
      </c>
      <c r="E821" t="str">
        <f>IF(ISNA(MATCH(A821,'ESO zone constants'!$A$3:$A$9952,0)),"","X")</f>
        <v>X</v>
      </c>
    </row>
    <row r="822" spans="1:5" x14ac:dyDescent="0.25">
      <c r="A822">
        <v>1247</v>
      </c>
      <c r="B822">
        <v>820</v>
      </c>
      <c r="C822">
        <v>1261</v>
      </c>
      <c r="D822" t="s">
        <v>2438</v>
      </c>
      <c r="E822" t="str">
        <f>IF(ISNA(MATCH(A822,'ESO zone constants'!$A$3:$A$9952,0)),"","X")</f>
        <v>X</v>
      </c>
    </row>
    <row r="823" spans="1:5" x14ac:dyDescent="0.25">
      <c r="A823">
        <v>1248</v>
      </c>
      <c r="B823">
        <v>821</v>
      </c>
      <c r="C823">
        <v>1261</v>
      </c>
      <c r="D823" t="s">
        <v>2448</v>
      </c>
      <c r="E823" t="str">
        <f>IF(ISNA(MATCH(A823,'ESO zone constants'!$A$3:$A$9952,0)),"","X")</f>
        <v>X</v>
      </c>
    </row>
    <row r="824" spans="1:5" x14ac:dyDescent="0.25">
      <c r="A824">
        <v>1249</v>
      </c>
      <c r="B824">
        <v>822</v>
      </c>
      <c r="C824">
        <v>1261</v>
      </c>
      <c r="D824" t="s">
        <v>2449</v>
      </c>
      <c r="E824" t="str">
        <f>IF(ISNA(MATCH(A824,'ESO zone constants'!$A$3:$A$9952,0)),"","X")</f>
        <v>X</v>
      </c>
    </row>
    <row r="825" spans="1:5" x14ac:dyDescent="0.25">
      <c r="A825">
        <v>1250</v>
      </c>
      <c r="B825">
        <v>823</v>
      </c>
      <c r="C825">
        <v>1261</v>
      </c>
      <c r="D825" t="s">
        <v>2450</v>
      </c>
      <c r="E825" t="str">
        <f>IF(ISNA(MATCH(A825,'ESO zone constants'!$A$3:$A$9952,0)),"","X")</f>
        <v>X</v>
      </c>
    </row>
    <row r="826" spans="1:5" x14ac:dyDescent="0.25">
      <c r="A826">
        <v>1251</v>
      </c>
      <c r="B826">
        <v>824</v>
      </c>
      <c r="C826">
        <v>1261</v>
      </c>
      <c r="D826" t="s">
        <v>2451</v>
      </c>
      <c r="E826" t="str">
        <f>IF(ISNA(MATCH(A826,'ESO zone constants'!$A$3:$A$9952,0)),"","X")</f>
        <v>X</v>
      </c>
    </row>
    <row r="827" spans="1:5" x14ac:dyDescent="0.25">
      <c r="A827">
        <v>1252</v>
      </c>
      <c r="B827">
        <v>825</v>
      </c>
      <c r="C827">
        <v>1261</v>
      </c>
      <c r="D827" t="s">
        <v>2452</v>
      </c>
      <c r="E827" t="str">
        <f>IF(ISNA(MATCH(A827,'ESO zone constants'!$A$3:$A$9952,0)),"","X")</f>
        <v>X</v>
      </c>
    </row>
    <row r="828" spans="1:5" x14ac:dyDescent="0.25">
      <c r="A828">
        <v>1253</v>
      </c>
      <c r="B828">
        <v>826</v>
      </c>
      <c r="C828">
        <v>1261</v>
      </c>
      <c r="D828" t="s">
        <v>2453</v>
      </c>
      <c r="E828" t="str">
        <f>IF(ISNA(MATCH(A828,'ESO zone constants'!$A$3:$A$9952,0)),"","X")</f>
        <v>X</v>
      </c>
    </row>
    <row r="829" spans="1:5" x14ac:dyDescent="0.25">
      <c r="A829">
        <v>1254</v>
      </c>
      <c r="B829">
        <v>827</v>
      </c>
      <c r="C829">
        <v>1261</v>
      </c>
      <c r="D829" t="s">
        <v>2433</v>
      </c>
      <c r="E829" t="str">
        <f>IF(ISNA(MATCH(A829,'ESO zone constants'!$A$3:$A$9952,0)),"","X")</f>
        <v>X</v>
      </c>
    </row>
    <row r="830" spans="1:5" x14ac:dyDescent="0.25">
      <c r="A830">
        <v>1255</v>
      </c>
      <c r="B830">
        <v>828</v>
      </c>
      <c r="C830">
        <v>1261</v>
      </c>
      <c r="D830" t="s">
        <v>2454</v>
      </c>
      <c r="E830" t="str">
        <f>IF(ISNA(MATCH(A830,'ESO zone constants'!$A$3:$A$9952,0)),"","X")</f>
        <v>X</v>
      </c>
    </row>
    <row r="831" spans="1:5" x14ac:dyDescent="0.25">
      <c r="A831">
        <v>1256</v>
      </c>
      <c r="B831">
        <v>829</v>
      </c>
      <c r="C831">
        <v>1261</v>
      </c>
      <c r="D831" t="s">
        <v>2455</v>
      </c>
      <c r="E831" t="str">
        <f>IF(ISNA(MATCH(A831,'ESO zone constants'!$A$3:$A$9952,0)),"","X")</f>
        <v>X</v>
      </c>
    </row>
    <row r="832" spans="1:5" x14ac:dyDescent="0.25">
      <c r="A832">
        <v>1257</v>
      </c>
      <c r="B832">
        <v>830</v>
      </c>
      <c r="C832">
        <v>1261</v>
      </c>
      <c r="D832" t="s">
        <v>2436</v>
      </c>
      <c r="E832" t="str">
        <f>IF(ISNA(MATCH(A832,'ESO zone constants'!$A$3:$A$9952,0)),"","X")</f>
        <v>X</v>
      </c>
    </row>
    <row r="833" spans="1:5" x14ac:dyDescent="0.25">
      <c r="A833">
        <v>1258</v>
      </c>
      <c r="B833">
        <v>831</v>
      </c>
      <c r="C833">
        <v>1261</v>
      </c>
      <c r="D833" t="s">
        <v>2435</v>
      </c>
      <c r="E833" t="str">
        <f>IF(ISNA(MATCH(A833,'ESO zone constants'!$A$3:$A$9952,0)),"","X")</f>
        <v>X</v>
      </c>
    </row>
    <row r="834" spans="1:5" x14ac:dyDescent="0.25">
      <c r="A834">
        <v>1259</v>
      </c>
      <c r="B834">
        <v>832</v>
      </c>
      <c r="C834">
        <v>1261</v>
      </c>
      <c r="D834" t="s">
        <v>2456</v>
      </c>
      <c r="E834" t="str">
        <f>IF(ISNA(MATCH(A834,'ESO zone constants'!$A$3:$A$9952,0)),"","X")</f>
        <v>X</v>
      </c>
    </row>
    <row r="835" spans="1:5" x14ac:dyDescent="0.25">
      <c r="A835">
        <v>1260</v>
      </c>
      <c r="B835">
        <v>833</v>
      </c>
      <c r="C835">
        <v>1261</v>
      </c>
      <c r="D835" t="s">
        <v>2457</v>
      </c>
      <c r="E835" t="str">
        <f>IF(ISNA(MATCH(A835,'ESO zone constants'!$A$3:$A$9952,0)),"","X")</f>
        <v>X</v>
      </c>
    </row>
    <row r="836" spans="1:5" x14ac:dyDescent="0.25">
      <c r="A836">
        <v>1261</v>
      </c>
      <c r="B836">
        <v>834</v>
      </c>
      <c r="C836">
        <v>1261</v>
      </c>
      <c r="D836" t="s">
        <v>2401</v>
      </c>
      <c r="E836" t="str">
        <f>IF(ISNA(MATCH(A836,'ESO zone constants'!$A$3:$A$9952,0)),"","X")</f>
        <v>X</v>
      </c>
    </row>
    <row r="837" spans="1:5" ht="15" customHeight="1" x14ac:dyDescent="0.25">
      <c r="A837">
        <v>1262</v>
      </c>
      <c r="B837">
        <v>835</v>
      </c>
      <c r="C837">
        <v>19</v>
      </c>
      <c r="D837" t="s">
        <v>2413</v>
      </c>
      <c r="E837" t="str">
        <f>IF(ISNA(MATCH(A837,'ESO zone constants'!$A$3:$A$9952,0)),"","X")</f>
        <v>X</v>
      </c>
    </row>
    <row r="838" spans="1:5" x14ac:dyDescent="0.25">
      <c r="A838">
        <v>1263</v>
      </c>
      <c r="B838">
        <v>836</v>
      </c>
      <c r="C838">
        <v>1261</v>
      </c>
      <c r="D838" t="s">
        <v>2458</v>
      </c>
      <c r="E838" t="str">
        <f>IF(ISNA(MATCH(A838,'ESO zone constants'!$A$3:$A$9952,0)),"","X")</f>
        <v>X</v>
      </c>
    </row>
    <row r="839" spans="1:5" ht="15" customHeight="1" x14ac:dyDescent="0.25">
      <c r="A839">
        <v>1264</v>
      </c>
      <c r="B839">
        <v>837</v>
      </c>
      <c r="C839">
        <v>1264</v>
      </c>
      <c r="D839" t="s">
        <v>2221</v>
      </c>
      <c r="E839" t="str">
        <f>IF(ISNA(MATCH(A839,'ESO zone constants'!$A$3:$A$9952,0)),"","X")</f>
        <v>X</v>
      </c>
    </row>
    <row r="840" spans="1:5" ht="15" customHeight="1" x14ac:dyDescent="0.25">
      <c r="A840">
        <v>1265</v>
      </c>
      <c r="B840">
        <v>838</v>
      </c>
      <c r="C840">
        <v>1160</v>
      </c>
      <c r="D840" t="s">
        <v>2220</v>
      </c>
      <c r="E840" t="str">
        <f>IF(ISNA(MATCH(A840,'ESO zone constants'!$A$3:$A$9952,0)),"","X")</f>
        <v>X</v>
      </c>
    </row>
    <row r="841" spans="1:5" x14ac:dyDescent="0.25">
      <c r="A841">
        <v>1266</v>
      </c>
      <c r="B841">
        <v>839</v>
      </c>
      <c r="C841">
        <v>1261</v>
      </c>
      <c r="D841" t="s">
        <v>2434</v>
      </c>
      <c r="E841" t="str">
        <f>IF(ISNA(MATCH(A841,'ESO zone constants'!$A$3:$A$9952,0)),"","X")</f>
        <v>X</v>
      </c>
    </row>
    <row r="842" spans="1:5" ht="15" customHeight="1" x14ac:dyDescent="0.25">
      <c r="A842">
        <v>1267</v>
      </c>
      <c r="B842">
        <v>840</v>
      </c>
      <c r="C842">
        <v>3</v>
      </c>
      <c r="D842" t="s">
        <v>2513</v>
      </c>
      <c r="E842" t="str">
        <f>IF(ISNA(MATCH(A842,'ESO zone constants'!$A$3:$A$9952,0)),"","X")</f>
        <v>X</v>
      </c>
    </row>
    <row r="843" spans="1:5" ht="15" customHeight="1" x14ac:dyDescent="0.25">
      <c r="A843">
        <v>1268</v>
      </c>
      <c r="B843">
        <v>841</v>
      </c>
      <c r="C843">
        <v>1261</v>
      </c>
      <c r="D843" t="s">
        <v>2518</v>
      </c>
      <c r="E843" t="str">
        <f>IF(ISNA(MATCH(A843,'ESO zone constants'!$A$3:$A$9952,0)),"","X")</f>
        <v>X</v>
      </c>
    </row>
    <row r="844" spans="1:5" x14ac:dyDescent="0.25">
      <c r="A844">
        <v>1270</v>
      </c>
      <c r="B844">
        <v>842</v>
      </c>
      <c r="C844">
        <v>849</v>
      </c>
      <c r="D844" t="s">
        <v>2412</v>
      </c>
      <c r="E844" t="str">
        <f>IF(ISNA(MATCH(A844,'ESO zone constants'!$A$3:$A$9952,0)),"","X")</f>
        <v>X</v>
      </c>
    </row>
    <row r="845" spans="1:5" x14ac:dyDescent="0.25">
      <c r="A845">
        <v>1271</v>
      </c>
      <c r="B845">
        <v>843</v>
      </c>
      <c r="C845">
        <v>823</v>
      </c>
      <c r="D845" t="s">
        <v>2411</v>
      </c>
      <c r="E845" t="str">
        <f>IF(ISNA(MATCH(A845,'ESO zone constants'!$A$3:$A$9952,0)),"","X")</f>
        <v>X</v>
      </c>
    </row>
    <row r="846" spans="1:5" x14ac:dyDescent="0.25">
      <c r="A846">
        <v>1272</v>
      </c>
      <c r="B846">
        <v>844</v>
      </c>
      <c r="C846">
        <v>1261</v>
      </c>
      <c r="D846" t="s">
        <v>2747</v>
      </c>
      <c r="E846" t="str">
        <f>IF(ISNA(MATCH(A846,'ESO zone constants'!$A$3:$A$9952,0)),"","X")</f>
        <v>X</v>
      </c>
    </row>
    <row r="847" spans="1:5" x14ac:dyDescent="0.25">
      <c r="A847">
        <v>1274</v>
      </c>
      <c r="B847">
        <v>845</v>
      </c>
      <c r="C847">
        <v>3</v>
      </c>
      <c r="D847" t="s">
        <v>2522</v>
      </c>
      <c r="E847" t="str">
        <f>IF(ISNA(MATCH(A847,'ESO zone constants'!$A$3:$A$9952,0)),"","X")</f>
        <v>X</v>
      </c>
    </row>
    <row r="848" spans="1:5" x14ac:dyDescent="0.25">
      <c r="A848">
        <v>1275</v>
      </c>
      <c r="B848">
        <v>846</v>
      </c>
      <c r="C848">
        <v>1261</v>
      </c>
      <c r="D848" t="s">
        <v>2460</v>
      </c>
      <c r="E848" t="str">
        <f>IF(ISNA(MATCH(A848,'ESO zone constants'!$A$3:$A$9952,0)),"","X")</f>
        <v>X</v>
      </c>
    </row>
    <row r="849" spans="1:5" x14ac:dyDescent="0.25">
      <c r="A849">
        <v>1276</v>
      </c>
      <c r="B849">
        <v>847</v>
      </c>
      <c r="C849">
        <v>1261</v>
      </c>
      <c r="D849" t="s">
        <v>2461</v>
      </c>
      <c r="E849" t="str">
        <f>IF(ISNA(MATCH(A849,'ESO zone constants'!$A$3:$A$9952,0)),"","X")</f>
        <v>X</v>
      </c>
    </row>
    <row r="850" spans="1:5" x14ac:dyDescent="0.25">
      <c r="A850">
        <v>1277</v>
      </c>
      <c r="B850">
        <v>848</v>
      </c>
      <c r="C850">
        <v>1261</v>
      </c>
      <c r="D850" t="s">
        <v>2432</v>
      </c>
      <c r="E850" t="str">
        <f>IF(ISNA(MATCH(A850,'ESO zone constants'!$A$3:$A$9952,0)),"","X")</f>
        <v>X</v>
      </c>
    </row>
    <row r="851" spans="1:5" x14ac:dyDescent="0.25">
      <c r="A851">
        <v>1278</v>
      </c>
      <c r="B851">
        <v>849</v>
      </c>
      <c r="C851">
        <v>108</v>
      </c>
      <c r="D851" t="s">
        <v>2521</v>
      </c>
      <c r="E851" t="str">
        <f>IF(ISNA(MATCH(A851,'ESO zone constants'!$A$3:$A$9952,0)),"","X")</f>
        <v>X</v>
      </c>
    </row>
    <row r="852" spans="1:5" x14ac:dyDescent="0.25">
      <c r="A852">
        <v>1279</v>
      </c>
      <c r="B852">
        <v>850</v>
      </c>
      <c r="C852">
        <v>108</v>
      </c>
      <c r="D852" t="s">
        <v>2520</v>
      </c>
      <c r="E852" t="str">
        <f>IF(ISNA(MATCH(A852,'ESO zone constants'!$A$3:$A$9952,0)),"","X")</f>
        <v>X</v>
      </c>
    </row>
    <row r="853" spans="1:5" x14ac:dyDescent="0.25">
      <c r="A853">
        <v>1280</v>
      </c>
      <c r="B853">
        <v>851</v>
      </c>
      <c r="C853">
        <v>108</v>
      </c>
      <c r="D853" t="s">
        <v>2523</v>
      </c>
      <c r="E853" t="str">
        <f>IF(ISNA(MATCH(A853,'ESO zone constants'!$A$3:$A$9952,0)),"","X")</f>
        <v>X</v>
      </c>
    </row>
    <row r="854" spans="1:5" x14ac:dyDescent="0.25">
      <c r="A854">
        <v>1281</v>
      </c>
      <c r="B854">
        <v>852</v>
      </c>
      <c r="C854">
        <v>108</v>
      </c>
      <c r="D854" t="s">
        <v>2523</v>
      </c>
      <c r="E854" t="str">
        <f>IF(ISNA(MATCH(A854,'ESO zone constants'!$A$3:$A$9952,0)),"","X")</f>
        <v>X</v>
      </c>
    </row>
    <row r="855" spans="1:5" x14ac:dyDescent="0.25">
      <c r="A855">
        <v>1282</v>
      </c>
      <c r="B855">
        <v>853</v>
      </c>
      <c r="C855">
        <v>1282</v>
      </c>
      <c r="D855" t="s">
        <v>2697</v>
      </c>
      <c r="E855" t="str">
        <f>IF(ISNA(MATCH(A855,'ESO zone constants'!$A$3:$A$9952,0)),"","X")</f>
        <v>X</v>
      </c>
    </row>
    <row r="856" spans="1:5" x14ac:dyDescent="0.25">
      <c r="A856">
        <v>1283</v>
      </c>
      <c r="B856">
        <v>854</v>
      </c>
      <c r="C856">
        <v>1282</v>
      </c>
      <c r="D856" t="s">
        <v>2698</v>
      </c>
      <c r="E856" t="str">
        <f>IF(ISNA(MATCH(A856,'ESO zone constants'!$A$3:$A$9952,0)),"","X")</f>
        <v>X</v>
      </c>
    </row>
    <row r="857" spans="1:5" x14ac:dyDescent="0.25">
      <c r="A857">
        <v>1284</v>
      </c>
      <c r="B857">
        <v>855</v>
      </c>
      <c r="C857">
        <v>1282</v>
      </c>
      <c r="D857" t="s">
        <v>2714</v>
      </c>
      <c r="E857" t="str">
        <f>IF(ISNA(MATCH(A857,'ESO zone constants'!$A$3:$A$9952,0)),"","X")</f>
        <v>X</v>
      </c>
    </row>
    <row r="858" spans="1:5" x14ac:dyDescent="0.25">
      <c r="A858">
        <v>1285</v>
      </c>
      <c r="B858">
        <v>856</v>
      </c>
      <c r="C858">
        <v>1286</v>
      </c>
      <c r="D858" t="s">
        <v>2713</v>
      </c>
      <c r="E858" t="str">
        <f>IF(ISNA(MATCH(A858,'ESO zone constants'!$A$3:$A$9952,0)),"","X")</f>
        <v>X</v>
      </c>
    </row>
    <row r="859" spans="1:5" x14ac:dyDescent="0.25">
      <c r="A859">
        <v>1286</v>
      </c>
      <c r="B859">
        <v>857</v>
      </c>
      <c r="C859">
        <v>1286</v>
      </c>
      <c r="D859" t="s">
        <v>2459</v>
      </c>
      <c r="E859" t="str">
        <f>IF(ISNA(MATCH(A859,'ESO zone constants'!$A$3:$A$9952,0)),"","X")</f>
        <v>X</v>
      </c>
    </row>
    <row r="860" spans="1:5" x14ac:dyDescent="0.25">
      <c r="A860">
        <v>1287</v>
      </c>
      <c r="B860">
        <v>858</v>
      </c>
      <c r="C860">
        <v>1286</v>
      </c>
      <c r="D860" t="s">
        <v>2712</v>
      </c>
      <c r="E860" t="str">
        <f>IF(ISNA(MATCH(A860,'ESO zone constants'!$A$3:$A$9952,0)),"","X")</f>
        <v>X</v>
      </c>
    </row>
    <row r="861" spans="1:5" x14ac:dyDescent="0.25">
      <c r="A861">
        <v>1289</v>
      </c>
      <c r="B861">
        <v>859</v>
      </c>
      <c r="C861">
        <v>1286</v>
      </c>
      <c r="D861" t="s">
        <v>2710</v>
      </c>
      <c r="E861" t="str">
        <f>IF(ISNA(MATCH(A861,'ESO zone constants'!$A$3:$A$9952,0)),"","X")</f>
        <v>X</v>
      </c>
    </row>
    <row r="862" spans="1:5" x14ac:dyDescent="0.25">
      <c r="A862">
        <v>1290</v>
      </c>
      <c r="B862">
        <v>860</v>
      </c>
      <c r="C862">
        <v>1286</v>
      </c>
      <c r="D862" t="s">
        <v>2709</v>
      </c>
      <c r="E862" t="str">
        <f>IF(ISNA(MATCH(A862,'ESO zone constants'!$A$3:$A$9952,0)),"","X")</f>
        <v>X</v>
      </c>
    </row>
    <row r="863" spans="1:5" x14ac:dyDescent="0.25">
      <c r="A863">
        <v>1291</v>
      </c>
      <c r="B863">
        <v>861</v>
      </c>
      <c r="C863">
        <v>1286</v>
      </c>
      <c r="D863" t="s">
        <v>2708</v>
      </c>
      <c r="E863" t="str">
        <f>IF(ISNA(MATCH(A863,'ESO zone constants'!$A$3:$A$9952,0)),"","X")</f>
        <v>X</v>
      </c>
    </row>
    <row r="864" spans="1:5" x14ac:dyDescent="0.25">
      <c r="A864">
        <v>1292</v>
      </c>
      <c r="B864">
        <v>862</v>
      </c>
      <c r="C864">
        <v>1286</v>
      </c>
      <c r="D864" t="s">
        <v>2707</v>
      </c>
      <c r="E864" t="str">
        <f>IF(ISNA(MATCH(A864,'ESO zone constants'!$A$3:$A$9952,0)),"","X")</f>
        <v>X</v>
      </c>
    </row>
    <row r="865" spans="1:5" x14ac:dyDescent="0.25">
      <c r="A865">
        <v>1293</v>
      </c>
      <c r="B865">
        <v>863</v>
      </c>
      <c r="C865">
        <v>1282</v>
      </c>
      <c r="D865" t="s">
        <v>2706</v>
      </c>
      <c r="E865" t="str">
        <f>IF(ISNA(MATCH(A865,'ESO zone constants'!$A$3:$A$9952,0)),"","X")</f>
        <v>X</v>
      </c>
    </row>
    <row r="866" spans="1:5" x14ac:dyDescent="0.25">
      <c r="A866">
        <v>1294</v>
      </c>
      <c r="B866">
        <v>864</v>
      </c>
      <c r="C866">
        <v>1286</v>
      </c>
      <c r="D866" t="s">
        <v>2705</v>
      </c>
      <c r="E866" t="str">
        <f>IF(ISNA(MATCH(A866,'ESO zone constants'!$A$3:$A$9952,0)),"","X")</f>
        <v>X</v>
      </c>
    </row>
    <row r="867" spans="1:5" x14ac:dyDescent="0.25">
      <c r="A867">
        <v>1295</v>
      </c>
      <c r="B867">
        <v>865</v>
      </c>
      <c r="C867">
        <v>1286</v>
      </c>
      <c r="D867" t="s">
        <v>2704</v>
      </c>
      <c r="E867" t="str">
        <f>IF(ISNA(MATCH(A867,'ESO zone constants'!$A$3:$A$9952,0)),"","X")</f>
        <v>X</v>
      </c>
    </row>
    <row r="868" spans="1:5" x14ac:dyDescent="0.25">
      <c r="A868">
        <v>1296</v>
      </c>
      <c r="B868">
        <v>866</v>
      </c>
      <c r="C868">
        <v>1286</v>
      </c>
      <c r="D868" t="s">
        <v>2703</v>
      </c>
      <c r="E868" t="str">
        <f>IF(ISNA(MATCH(A868,'ESO zone constants'!$A$3:$A$9952,0)),"","X")</f>
        <v>X</v>
      </c>
    </row>
    <row r="869" spans="1:5" x14ac:dyDescent="0.25">
      <c r="A869">
        <v>1297</v>
      </c>
      <c r="B869">
        <v>867</v>
      </c>
      <c r="C869">
        <v>1286</v>
      </c>
      <c r="D869" t="s">
        <v>2748</v>
      </c>
      <c r="E869" t="str">
        <f>IF(ISNA(MATCH(A869,'ESO zone constants'!$A$3:$A$9952,0)),"","X")</f>
        <v>X</v>
      </c>
    </row>
    <row r="870" spans="1:5" x14ac:dyDescent="0.25">
      <c r="A870">
        <v>1298</v>
      </c>
      <c r="B870">
        <v>868</v>
      </c>
      <c r="C870">
        <v>1286</v>
      </c>
      <c r="D870" t="s">
        <v>2702</v>
      </c>
      <c r="E870" t="str">
        <f>IF(ISNA(MATCH(A870,'ESO zone constants'!$A$3:$A$9952,0)),"","X")</f>
        <v>X</v>
      </c>
    </row>
    <row r="871" spans="1:5" x14ac:dyDescent="0.25">
      <c r="A871">
        <v>1300</v>
      </c>
      <c r="B871">
        <v>869</v>
      </c>
      <c r="C871">
        <v>1286</v>
      </c>
      <c r="D871" t="s">
        <v>2701</v>
      </c>
      <c r="E871" t="str">
        <f>IF(ISNA(MATCH(A871,'ESO zone constants'!$A$3:$A$9952,0)),"","X")</f>
        <v>X</v>
      </c>
    </row>
    <row r="872" spans="1:5" x14ac:dyDescent="0.25">
      <c r="A872">
        <v>1301</v>
      </c>
      <c r="B872">
        <v>870</v>
      </c>
      <c r="C872">
        <v>1011</v>
      </c>
      <c r="D872" t="s">
        <v>2734</v>
      </c>
      <c r="E872" t="str">
        <f>IF(ISNA(MATCH(A872,'ESO zone constants'!$A$3:$A$9952,0)),"","X")</f>
        <v>X</v>
      </c>
    </row>
    <row r="873" spans="1:5" x14ac:dyDescent="0.25">
      <c r="A873">
        <v>1302</v>
      </c>
      <c r="B873">
        <v>871</v>
      </c>
      <c r="C873">
        <v>20</v>
      </c>
      <c r="D873" t="s">
        <v>2746</v>
      </c>
      <c r="E873" t="str">
        <f>IF(ISNA(MATCH(A873,'ESO zone constants'!$A$3:$A$9952,0)),"","X")</f>
        <v>X</v>
      </c>
    </row>
    <row r="874" spans="1:5" x14ac:dyDescent="0.25">
      <c r="A874">
        <v>1304</v>
      </c>
      <c r="B874">
        <v>872</v>
      </c>
      <c r="C874">
        <v>1282</v>
      </c>
      <c r="D874" t="s">
        <v>2700</v>
      </c>
      <c r="E874" t="str">
        <f>IF(ISNA(MATCH(A874,'ESO zone constants'!$A$3:$A$9952,0)),"","X")</f>
        <v>X</v>
      </c>
    </row>
    <row r="875" spans="1:5" x14ac:dyDescent="0.25">
      <c r="A875">
        <v>1306</v>
      </c>
      <c r="B875">
        <v>873</v>
      </c>
      <c r="C875">
        <v>58</v>
      </c>
      <c r="D875" t="s">
        <v>2519</v>
      </c>
      <c r="E875" t="str">
        <f>IF(ISNA(MATCH(A875,'ESO zone constants'!$A$3:$A$9952,0)),"","X")</f>
        <v>X</v>
      </c>
    </row>
    <row r="876" spans="1:5" x14ac:dyDescent="0.25">
      <c r="A876">
        <v>1307</v>
      </c>
      <c r="B876">
        <v>874</v>
      </c>
      <c r="C876">
        <v>1261</v>
      </c>
      <c r="D876" t="s">
        <v>2524</v>
      </c>
      <c r="E876" t="str">
        <f>IF(ISNA(MATCH(A876,'ESO zone constants'!$A$3:$A$9952,0)),"","X")</f>
        <v>X</v>
      </c>
    </row>
    <row r="877" spans="1:5" x14ac:dyDescent="0.25">
      <c r="A877">
        <v>1310</v>
      </c>
      <c r="B877">
        <v>875</v>
      </c>
      <c r="C877">
        <v>1286</v>
      </c>
      <c r="D877" t="s">
        <v>2747</v>
      </c>
      <c r="E877" t="str">
        <f>IF(ISNA(MATCH(A877,'ESO zone constants'!$A$3:$A$9952,0)),"","X")</f>
        <v>X</v>
      </c>
    </row>
    <row r="878" spans="1:5" x14ac:dyDescent="0.25">
      <c r="A878">
        <v>1311</v>
      </c>
      <c r="B878">
        <v>876</v>
      </c>
      <c r="C878">
        <v>849</v>
      </c>
      <c r="D878" t="s">
        <v>2749</v>
      </c>
      <c r="E878" t="str">
        <f>IF(ISNA(MATCH(A878,'ESO zone constants'!$A$3:$A$9952,0)),"","X")</f>
        <v>X</v>
      </c>
    </row>
    <row r="879" spans="1:5" x14ac:dyDescent="0.25">
      <c r="A879">
        <v>1312</v>
      </c>
      <c r="B879">
        <v>877</v>
      </c>
      <c r="C879">
        <v>849</v>
      </c>
      <c r="D879" t="s">
        <v>2752</v>
      </c>
      <c r="E879" t="str">
        <f>IF(ISNA(MATCH(A879,'ESO zone constants'!$A$3:$A$9952,0)),"","X")</f>
        <v>X</v>
      </c>
    </row>
    <row r="880" spans="1:5" x14ac:dyDescent="0.25">
      <c r="A880">
        <v>1314</v>
      </c>
      <c r="B880">
        <v>878</v>
      </c>
      <c r="C880">
        <v>3</v>
      </c>
      <c r="D880" t="s">
        <v>2751</v>
      </c>
      <c r="E880" t="str">
        <f>IF(ISNA(MATCH(A880,'ESO zone constants'!$A$3:$A$9952,0)),"","X")</f>
        <v>X</v>
      </c>
    </row>
    <row r="881" spans="1:5" x14ac:dyDescent="0.25">
      <c r="A881">
        <v>1342</v>
      </c>
      <c r="B881">
        <v>879</v>
      </c>
      <c r="C881">
        <v>1282</v>
      </c>
      <c r="D881" t="s">
        <v>2695</v>
      </c>
      <c r="E881" t="str">
        <f>IF(ISNA(MATCH(A881,'ESO zone constants'!$A$3:$A$9952,0)),"","X")</f>
        <v>X</v>
      </c>
    </row>
    <row r="882" spans="1:5" x14ac:dyDescent="0.25">
      <c r="A882">
        <v>1343</v>
      </c>
      <c r="B882">
        <v>880</v>
      </c>
      <c r="C882">
        <v>1286</v>
      </c>
      <c r="D882" t="s">
        <v>2696</v>
      </c>
      <c r="E882" t="str">
        <f>IF(ISNA(MATCH(A882,'ESO zone constants'!$A$3:$A$9952,0)),"","X")</f>
        <v>X</v>
      </c>
    </row>
    <row r="883" spans="1:5" x14ac:dyDescent="0.25">
      <c r="A883">
        <v>1345</v>
      </c>
      <c r="B883">
        <v>881</v>
      </c>
      <c r="C883">
        <v>535</v>
      </c>
      <c r="D883" t="s">
        <v>2750</v>
      </c>
      <c r="E883" t="str">
        <f>IF(ISNA(MATCH(A883,'ESO zone constants'!$A$3:$A$9952,0)),"","X")</f>
        <v>X</v>
      </c>
    </row>
  </sheetData>
  <autoFilter ref="A2:E883" xr:uid="{41491B4A-A56B-46BB-9301-6772C5A6F6C3}">
    <sortState xmlns:xlrd2="http://schemas.microsoft.com/office/spreadsheetml/2017/richdata2" ref="A3:E883">
      <sortCondition ref="B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87"/>
  <sheetViews>
    <sheetView workbookViewId="0">
      <pane xSplit="3" ySplit="2" topLeftCell="D843" activePane="bottomRight" state="frozen"/>
      <selection pane="topRight" activeCell="D1" sqref="D1"/>
      <selection pane="bottomLeft" activeCell="A2" sqref="A2"/>
      <selection pane="bottomRight" activeCell="D848" sqref="D848"/>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6" t="s">
        <v>2239</v>
      </c>
      <c r="B1" s="106"/>
      <c r="C1" s="106"/>
      <c r="D1" s="106"/>
      <c r="E1" s="106"/>
      <c r="F1" s="106"/>
      <c r="G1" s="106"/>
      <c r="H1" s="106"/>
      <c r="I1" s="106"/>
      <c r="J1" s="106"/>
      <c r="K1" s="106"/>
      <c r="L1" s="107"/>
    </row>
    <row r="2" spans="1:12" ht="90" x14ac:dyDescent="0.25">
      <c r="A2" s="6" t="s">
        <v>94</v>
      </c>
      <c r="B2" s="6" t="s">
        <v>101</v>
      </c>
      <c r="C2" s="6" t="s">
        <v>98</v>
      </c>
      <c r="D2" s="66" t="s">
        <v>99</v>
      </c>
      <c r="E2" s="7" t="s">
        <v>100</v>
      </c>
      <c r="F2" s="7" t="s">
        <v>1342</v>
      </c>
      <c r="G2" s="7" t="s">
        <v>727</v>
      </c>
      <c r="H2" s="67" t="s">
        <v>1375</v>
      </c>
      <c r="I2" s="68" t="s">
        <v>1374</v>
      </c>
      <c r="J2" s="1" t="s">
        <v>1421</v>
      </c>
      <c r="K2" s="7" t="s">
        <v>1513</v>
      </c>
      <c r="L2" s="7" t="s">
        <v>1422</v>
      </c>
    </row>
    <row r="3" spans="1:12" x14ac:dyDescent="0.25">
      <c r="A3" s="5">
        <v>0</v>
      </c>
      <c r="B3" s="5">
        <v>4294967296</v>
      </c>
      <c r="C3" s="5">
        <v>0</v>
      </c>
      <c r="D3" s="43" t="s">
        <v>2241</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1498</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1416</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1417</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1721</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2439</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2416</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632</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670</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671</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672</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673</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674</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675</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676</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677</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678</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679</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680</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681</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682</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683</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684</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685</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686</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687</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688</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666</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689</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690</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691</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692</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659</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693</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694</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695</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696</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697</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698</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699</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700</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702</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703</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704</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706</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707</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708</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709</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710</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711</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712</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713</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714</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715</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716</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717</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717</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717</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718</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719</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720</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721</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722</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724</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1390</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1418</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1391</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1392</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1393</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1394</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1395</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1396</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1397</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1398</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1399</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1400</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1401</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1402</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1403</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1404</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1405</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726</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725</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723</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1406</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1407</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1408</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1409</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1410</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1411</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1384</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1412</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1413</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1414</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1415</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1346</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1487</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1488</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701</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705</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1386</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1387</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1388</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1588</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1589</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1590</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1591</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1592</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1491</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1593</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1495</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1501</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416</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1496</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1497</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1594</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1595</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1596</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1600</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1597</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1599</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1598</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1652</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1651</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1499</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1500</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1695</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1725</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1696</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1724</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1697</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1723</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1698</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1722</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1699</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1720</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1700</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1701</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1702</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1703</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1704</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1705</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1706</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2409</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1707</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1708</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1719</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1709</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1710</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1718</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1711</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1712</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1712</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1666</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1665</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1601</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1602</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1713</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1714</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1816</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1664</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1663</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1811</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2162</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2164</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2163</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2223</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2224</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2225</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2226</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2238</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2237</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2415</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2236</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2235</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2234</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2233</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1715</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1716</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1717</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2227</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2228</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2232</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2231</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2230</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2229</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2222</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2" customFormat="1" x14ac:dyDescent="0.25">
      <c r="A807" s="12">
        <v>1228</v>
      </c>
      <c r="B807" s="5">
        <v>804</v>
      </c>
      <c r="C807" s="5">
        <v>823</v>
      </c>
      <c r="D807" s="3" t="s">
        <v>2407</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2" customFormat="1" x14ac:dyDescent="0.25">
      <c r="A808" s="12">
        <v>1229</v>
      </c>
      <c r="B808" s="5">
        <v>805</v>
      </c>
      <c r="C808" s="5">
        <v>57</v>
      </c>
      <c r="D808" s="3" t="s">
        <v>2408</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2160</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2161</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2410</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448</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2414</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2440</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2437</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2441</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2442</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2443</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2444</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2445</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2446</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2447</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2438</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2448</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2449</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2450</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2451</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2452</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2453</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2433</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2454</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2455</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2436</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2435</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2456</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2457</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2401</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2413</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2458</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2221</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2220</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2434</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2513</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2518</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2412</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2411</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3381</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2522</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2460</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2461</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2432</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2521</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2520</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2523</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2523</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x14ac:dyDescent="0.25">
      <c r="A856" s="12">
        <v>1306</v>
      </c>
      <c r="B856" s="5">
        <v>853</v>
      </c>
      <c r="C856" s="5">
        <v>58</v>
      </c>
      <c r="D856" s="3" t="s">
        <v>2519</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x14ac:dyDescent="0.25">
      <c r="A857" s="12">
        <v>1307</v>
      </c>
      <c r="B857" s="12">
        <v>854</v>
      </c>
      <c r="C857" s="12">
        <v>1261</v>
      </c>
      <c r="D857" s="3" t="s">
        <v>2524</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x14ac:dyDescent="0.25">
      <c r="A858" s="12">
        <v>1282</v>
      </c>
      <c r="B858" s="12">
        <v>853</v>
      </c>
      <c r="C858" s="12">
        <v>1282</v>
      </c>
      <c r="D858" s="3" t="s">
        <v>2697</v>
      </c>
      <c r="E858" s="3" t="str">
        <f t="array" ref="E858">IF(OR(EXACT(A858,'ESO Dungeon constants'!$D$3:$D$987)),"X","")</f>
        <v/>
      </c>
      <c r="F858" s="3" t="str">
        <f t="shared" ref="F858:F885"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x14ac:dyDescent="0.25">
      <c r="A859" s="12">
        <v>1283</v>
      </c>
      <c r="B859" s="12">
        <v>854</v>
      </c>
      <c r="C859" s="12">
        <v>1282</v>
      </c>
      <c r="D859" s="3" t="s">
        <v>2698</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x14ac:dyDescent="0.25">
      <c r="A860" s="12">
        <v>1284</v>
      </c>
      <c r="B860" s="12">
        <v>855</v>
      </c>
      <c r="C860" s="12">
        <v>1282</v>
      </c>
      <c r="D860" s="3" t="s">
        <v>2714</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x14ac:dyDescent="0.25">
      <c r="A861" s="12">
        <v>1285</v>
      </c>
      <c r="B861" s="12">
        <v>856</v>
      </c>
      <c r="C861" s="12">
        <v>1286</v>
      </c>
      <c r="D861" s="3" t="s">
        <v>2713</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x14ac:dyDescent="0.25">
      <c r="A862" s="12">
        <v>1286</v>
      </c>
      <c r="B862" s="12">
        <v>857</v>
      </c>
      <c r="C862" s="12">
        <v>1286</v>
      </c>
      <c r="D862" s="3" t="s">
        <v>2459</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x14ac:dyDescent="0.25">
      <c r="A863" s="12">
        <v>1287</v>
      </c>
      <c r="B863" s="12">
        <v>858</v>
      </c>
      <c r="C863" s="12">
        <v>1286</v>
      </c>
      <c r="D863" s="3" t="s">
        <v>2712</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x14ac:dyDescent="0.25">
      <c r="A864" s="12">
        <v>1288</v>
      </c>
      <c r="B864" s="12">
        <v>859</v>
      </c>
      <c r="C864" s="12">
        <v>1286</v>
      </c>
      <c r="D864" s="3" t="s">
        <v>2711</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x14ac:dyDescent="0.25">
      <c r="A865" s="12">
        <v>1289</v>
      </c>
      <c r="B865" s="12">
        <v>860</v>
      </c>
      <c r="C865" s="12">
        <v>1286</v>
      </c>
      <c r="D865" s="3" t="s">
        <v>2710</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x14ac:dyDescent="0.25">
      <c r="A866" s="12">
        <v>1290</v>
      </c>
      <c r="B866" s="12">
        <v>861</v>
      </c>
      <c r="C866" s="12">
        <v>1286</v>
      </c>
      <c r="D866" s="3" t="s">
        <v>2709</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x14ac:dyDescent="0.25">
      <c r="A867" s="12">
        <v>1291</v>
      </c>
      <c r="B867" s="12">
        <v>862</v>
      </c>
      <c r="C867" s="12">
        <v>1286</v>
      </c>
      <c r="D867" s="3" t="s">
        <v>2708</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x14ac:dyDescent="0.25">
      <c r="A868" s="12">
        <v>1292</v>
      </c>
      <c r="B868" s="12">
        <v>863</v>
      </c>
      <c r="C868" s="12">
        <v>1286</v>
      </c>
      <c r="D868" s="3" t="s">
        <v>2707</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x14ac:dyDescent="0.25">
      <c r="A869" s="12">
        <v>1293</v>
      </c>
      <c r="B869" s="12">
        <v>864</v>
      </c>
      <c r="C869" s="12">
        <v>1282</v>
      </c>
      <c r="D869" s="3" t="s">
        <v>2706</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x14ac:dyDescent="0.25">
      <c r="A870" s="12">
        <v>1294</v>
      </c>
      <c r="B870" s="12">
        <v>865</v>
      </c>
      <c r="C870" s="12">
        <v>1286</v>
      </c>
      <c r="D870" s="3" t="s">
        <v>2705</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x14ac:dyDescent="0.25">
      <c r="A871" s="12">
        <v>1295</v>
      </c>
      <c r="B871" s="12">
        <v>866</v>
      </c>
      <c r="C871" s="12">
        <v>1286</v>
      </c>
      <c r="D871" s="3" t="s">
        <v>2704</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x14ac:dyDescent="0.25">
      <c r="A872" s="12">
        <v>1296</v>
      </c>
      <c r="B872" s="12">
        <v>867</v>
      </c>
      <c r="C872" s="12">
        <v>1286</v>
      </c>
      <c r="D872" s="3" t="s">
        <v>2703</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x14ac:dyDescent="0.25">
      <c r="A873" s="12">
        <v>1297</v>
      </c>
      <c r="B873" s="12">
        <v>868</v>
      </c>
      <c r="C873" s="12">
        <v>1286</v>
      </c>
      <c r="D873" s="3" t="s">
        <v>2699</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x14ac:dyDescent="0.25">
      <c r="A874" s="12">
        <v>1298</v>
      </c>
      <c r="B874" s="12">
        <v>869</v>
      </c>
      <c r="C874" s="12">
        <v>1286</v>
      </c>
      <c r="D874" s="3" t="s">
        <v>2702</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x14ac:dyDescent="0.25">
      <c r="A875" s="12">
        <v>1300</v>
      </c>
      <c r="B875" s="12">
        <v>870</v>
      </c>
      <c r="C875" s="12">
        <v>1286</v>
      </c>
      <c r="D875" s="3" t="s">
        <v>2701</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x14ac:dyDescent="0.25">
      <c r="A876" s="12">
        <v>1304</v>
      </c>
      <c r="B876" s="12">
        <v>871</v>
      </c>
      <c r="C876" s="12">
        <v>1282</v>
      </c>
      <c r="D876" s="3" t="s">
        <v>2700</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x14ac:dyDescent="0.25">
      <c r="A877" s="12">
        <v>1310</v>
      </c>
      <c r="B877" s="12">
        <v>874</v>
      </c>
      <c r="C877" s="12">
        <v>1286</v>
      </c>
      <c r="D877" s="3" t="s">
        <v>2459</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x14ac:dyDescent="0.25">
      <c r="A878" s="12">
        <v>1342</v>
      </c>
      <c r="B878" s="12">
        <v>875</v>
      </c>
      <c r="C878" s="12">
        <v>1282</v>
      </c>
      <c r="D878" s="3" t="s">
        <v>2695</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x14ac:dyDescent="0.25">
      <c r="A879" s="12">
        <v>1343</v>
      </c>
      <c r="B879" s="12">
        <v>876</v>
      </c>
      <c r="C879" s="12">
        <v>1286</v>
      </c>
      <c r="D879" s="3" t="s">
        <v>2696</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x14ac:dyDescent="0.25">
      <c r="A880" s="12">
        <v>1301</v>
      </c>
      <c r="B880" s="12">
        <v>870</v>
      </c>
      <c r="C880" s="12">
        <v>1011</v>
      </c>
      <c r="D880" s="3" t="s">
        <v>2734</v>
      </c>
      <c r="E880" s="3" t="str">
        <f t="array" ref="E880">IF(OR(EXACT(A880,'ESO Dungeon constants'!$D$3:$D$987)),"X","")</f>
        <v>X</v>
      </c>
      <c r="F880" s="3" t="str">
        <f t="shared" si="72"/>
        <v/>
      </c>
      <c r="G880" s="3" t="str">
        <f t="shared" ref="G880:G885" si="76">IF(A880&lt;&gt;C880,VLOOKUP(C880,$A$3:$D$9952,4,FALSE),"")</f>
        <v>Summerset</v>
      </c>
      <c r="H880" s="17">
        <f t="shared" ref="H880:H885" si="77">A880</f>
        <v>1301</v>
      </c>
      <c r="I880" s="17">
        <f t="shared" ref="I880:I885" si="78">C880</f>
        <v>1011</v>
      </c>
      <c r="J880">
        <v>25</v>
      </c>
      <c r="K880" s="3" t="str">
        <f>VLOOKUP(J880,'LibSets constants'!$A$4:$B$1003,2,FALSE)</f>
        <v>DLC_ASCENDING_TIDE</v>
      </c>
      <c r="L880" s="3" t="str">
        <f>VLOOKUP(J880,'LibSets constants'!$A$4:$C$1003,3,FALSE)</f>
        <v>Ascending Tide</v>
      </c>
    </row>
    <row r="881" spans="1:12" x14ac:dyDescent="0.25">
      <c r="A881" s="12">
        <v>1302</v>
      </c>
      <c r="B881" s="12">
        <v>871</v>
      </c>
      <c r="C881" s="12">
        <v>20</v>
      </c>
      <c r="D881" s="3" t="s">
        <v>2746</v>
      </c>
      <c r="E881" s="3" t="str">
        <f t="array" ref="E881">IF(OR(EXACT(A881,'ESO Dungeon constants'!$D$3:$D$987)),"X","")</f>
        <v>X</v>
      </c>
      <c r="F881" s="3" t="str">
        <f t="shared" si="72"/>
        <v/>
      </c>
      <c r="G881" s="3" t="str">
        <f t="shared" si="76"/>
        <v>Rivenspire</v>
      </c>
      <c r="H881" s="17">
        <f t="shared" si="77"/>
        <v>1302</v>
      </c>
      <c r="I881" s="17">
        <f t="shared" si="78"/>
        <v>20</v>
      </c>
      <c r="J881">
        <v>25</v>
      </c>
      <c r="K881" s="3" t="str">
        <f>VLOOKUP(J881,'LibSets constants'!$A$4:$B$1003,2,FALSE)</f>
        <v>DLC_ASCENDING_TIDE</v>
      </c>
      <c r="L881" s="3" t="str">
        <f>VLOOKUP(J881,'LibSets constants'!$A$4:$C$1003,3,FALSE)</f>
        <v>Ascending Tide</v>
      </c>
    </row>
    <row r="882" spans="1:12" x14ac:dyDescent="0.25">
      <c r="A882" s="12">
        <v>1311</v>
      </c>
      <c r="B882" s="12">
        <v>876</v>
      </c>
      <c r="C882" s="12">
        <v>849</v>
      </c>
      <c r="D882" s="3" t="s">
        <v>2749</v>
      </c>
      <c r="E882" s="3" t="str">
        <f t="array" ref="E882">IF(OR(EXACT(A882,'ESO Dungeon constants'!$D$3:$D$987)),"X","")</f>
        <v/>
      </c>
      <c r="F882" s="3" t="str">
        <f t="shared" si="72"/>
        <v/>
      </c>
      <c r="G882" s="3" t="str">
        <f t="shared" si="76"/>
        <v>Vvardenfell</v>
      </c>
      <c r="H882" s="17">
        <f t="shared" si="77"/>
        <v>1311</v>
      </c>
      <c r="I882" s="17">
        <f t="shared" si="78"/>
        <v>849</v>
      </c>
      <c r="J882">
        <v>25</v>
      </c>
      <c r="K882" s="3" t="str">
        <f>VLOOKUP(J882,'LibSets constants'!$A$4:$B$1003,2,FALSE)</f>
        <v>DLC_ASCENDING_TIDE</v>
      </c>
      <c r="L882" s="3" t="str">
        <f>VLOOKUP(J882,'LibSets constants'!$A$4:$C$1003,3,FALSE)</f>
        <v>Ascending Tide</v>
      </c>
    </row>
    <row r="883" spans="1:12" x14ac:dyDescent="0.25">
      <c r="A883" s="12">
        <v>1312</v>
      </c>
      <c r="B883" s="12">
        <v>877</v>
      </c>
      <c r="C883" s="12">
        <v>849</v>
      </c>
      <c r="D883" s="3" t="s">
        <v>2752</v>
      </c>
      <c r="E883" s="3" t="str">
        <f t="array" ref="E883">IF(OR(EXACT(A883,'ESO Dungeon constants'!$D$3:$D$987)),"X","")</f>
        <v/>
      </c>
      <c r="F883" s="3" t="str">
        <f t="shared" si="72"/>
        <v/>
      </c>
      <c r="G883" s="3" t="str">
        <f t="shared" si="76"/>
        <v>Vvardenfell</v>
      </c>
      <c r="H883" s="17">
        <f t="shared" si="77"/>
        <v>1312</v>
      </c>
      <c r="I883" s="17">
        <f t="shared" si="78"/>
        <v>849</v>
      </c>
      <c r="J883">
        <v>25</v>
      </c>
      <c r="K883" s="3" t="str">
        <f>VLOOKUP(J883,'LibSets constants'!$A$4:$B$1003,2,FALSE)</f>
        <v>DLC_ASCENDING_TIDE</v>
      </c>
      <c r="L883" s="3" t="str">
        <f>VLOOKUP(J883,'LibSets constants'!$A$4:$C$1003,3,FALSE)</f>
        <v>Ascending Tide</v>
      </c>
    </row>
    <row r="884" spans="1:12" x14ac:dyDescent="0.25">
      <c r="A884" s="12">
        <v>1314</v>
      </c>
      <c r="B884" s="12">
        <v>878</v>
      </c>
      <c r="C884" s="12">
        <v>3</v>
      </c>
      <c r="D884" s="3" t="s">
        <v>2751</v>
      </c>
      <c r="E884" s="3" t="str">
        <f t="array" ref="E884">IF(OR(EXACT(A884,'ESO Dungeon constants'!$D$3:$D$987)),"X","")</f>
        <v/>
      </c>
      <c r="F884" s="3" t="str">
        <f t="shared" si="72"/>
        <v/>
      </c>
      <c r="G884" s="3" t="str">
        <f t="shared" si="76"/>
        <v>Glenumbra</v>
      </c>
      <c r="H884" s="17">
        <f t="shared" si="77"/>
        <v>1314</v>
      </c>
      <c r="I884" s="17">
        <f t="shared" si="78"/>
        <v>3</v>
      </c>
      <c r="J884">
        <v>25</v>
      </c>
      <c r="K884" s="3" t="str">
        <f>VLOOKUP(J884,'LibSets constants'!$A$4:$B$1003,2,FALSE)</f>
        <v>DLC_ASCENDING_TIDE</v>
      </c>
      <c r="L884" s="3" t="str">
        <f>VLOOKUP(J884,'LibSets constants'!$A$4:$C$1003,3,FALSE)</f>
        <v>Ascending Tide</v>
      </c>
    </row>
    <row r="885" spans="1:12" x14ac:dyDescent="0.25">
      <c r="A885" s="12">
        <v>1345</v>
      </c>
      <c r="B885" s="12">
        <v>881</v>
      </c>
      <c r="C885" s="12">
        <v>535</v>
      </c>
      <c r="D885" s="3" t="s">
        <v>2750</v>
      </c>
      <c r="E885" s="3" t="str">
        <f t="array" ref="E885">IF(OR(EXACT(A885,'ESO Dungeon constants'!$D$3:$D$987)),"X","")</f>
        <v/>
      </c>
      <c r="F885" s="3" t="str">
        <f t="shared" si="72"/>
        <v/>
      </c>
      <c r="G885" s="3" t="str">
        <f t="shared" si="76"/>
        <v>Betnikh</v>
      </c>
      <c r="H885" s="17">
        <f t="shared" si="77"/>
        <v>1345</v>
      </c>
      <c r="I885" s="17">
        <f t="shared" si="78"/>
        <v>535</v>
      </c>
      <c r="J885">
        <v>25</v>
      </c>
      <c r="K885" s="3" t="str">
        <f>VLOOKUP(J885,'LibSets constants'!$A$4:$B$1003,2,FALSE)</f>
        <v>DLC_ASCENDING_TIDE</v>
      </c>
      <c r="L885" s="3" t="str">
        <f>VLOOKUP(J885,'LibSets constants'!$A$4:$C$1003,3,FALSE)</f>
        <v>Ascending Tide</v>
      </c>
    </row>
    <row r="886" spans="1:12" x14ac:dyDescent="0.25">
      <c r="A886" s="12"/>
      <c r="B886" s="12"/>
      <c r="C886" s="12"/>
    </row>
    <row r="887" spans="1:12" x14ac:dyDescent="0.25">
      <c r="A887" s="12"/>
      <c r="B887" s="12"/>
      <c r="C887" s="12"/>
    </row>
  </sheetData>
  <autoFilter ref="A2:L885" xr:uid="{00000000-0009-0000-0000-000005000000}">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 activePane="bottomLeft" state="frozen"/>
      <selection pane="bottomLeft" activeCell="D4" sqref="D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2756</v>
      </c>
      <c r="D1" s="75"/>
      <c r="E1" s="75"/>
      <c r="F1" s="75"/>
      <c r="G1" s="75"/>
      <c r="H1" s="75"/>
      <c r="I1" s="75"/>
      <c r="J1" s="57"/>
      <c r="K1" s="57"/>
      <c r="L1" s="57"/>
      <c r="M1" s="57"/>
      <c r="N1" s="57"/>
      <c r="O1" s="57"/>
      <c r="P1" s="57"/>
      <c r="Q1" s="57"/>
    </row>
    <row r="2" spans="1:17" s="1" customFormat="1" x14ac:dyDescent="0.25">
      <c r="A2" s="5" t="s">
        <v>1368</v>
      </c>
      <c r="B2" s="5" t="s">
        <v>1369</v>
      </c>
      <c r="C2" s="5" t="s">
        <v>1371</v>
      </c>
      <c r="D2" s="5" t="s">
        <v>94</v>
      </c>
      <c r="E2" s="3" t="s">
        <v>1372</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1390</v>
      </c>
      <c r="D36" s="5">
        <v>1086</v>
      </c>
      <c r="E36" s="3" t="str">
        <f>VLOOKUP(D36,'ESO zone constants'!$A$3:$D$9999,4,FALSE)</f>
        <v>Northern Elsweyr</v>
      </c>
      <c r="F36" s="3">
        <f>VLOOKUP(D36,'ESO zone constants'!$A$3:$B$9999,2,FALSE)</f>
        <v>681</v>
      </c>
      <c r="G36"/>
    </row>
    <row r="37" spans="1:7" x14ac:dyDescent="0.25">
      <c r="A37" s="12">
        <v>1654</v>
      </c>
      <c r="B37" s="5">
        <v>37</v>
      </c>
      <c r="C37" s="5" t="s">
        <v>1588</v>
      </c>
      <c r="D37" s="5">
        <v>1133</v>
      </c>
      <c r="E37" s="3" t="str">
        <f>VLOOKUP(D37,'ESO zone constants'!$A$3:$D$9999,4,FALSE)</f>
        <v>Southern Elsweyr</v>
      </c>
      <c r="F37" s="3">
        <f>VLOOKUP(D37,'ESO zone constants'!$A$3:$B$9999,2,FALSE)</f>
        <v>720</v>
      </c>
      <c r="G37"/>
    </row>
    <row r="38" spans="1:7" x14ac:dyDescent="0.25">
      <c r="A38" s="12">
        <v>1719</v>
      </c>
      <c r="B38" s="5">
        <v>38</v>
      </c>
      <c r="C38" s="5" t="s">
        <v>1695</v>
      </c>
      <c r="D38" s="5">
        <v>1160</v>
      </c>
      <c r="E38" s="3" t="str">
        <f>VLOOKUP(D38,'ESO zone constants'!$A$3:$D$9999,4,FALSE)</f>
        <v>Western Skyrim</v>
      </c>
      <c r="F38" s="3">
        <f>VLOOKUP(D38,'ESO zone constants'!$A$3:$B$9999,2,FALSE)</f>
        <v>743</v>
      </c>
      <c r="G38"/>
    </row>
    <row r="39" spans="1:7" x14ac:dyDescent="0.25">
      <c r="A39" s="12">
        <v>1747</v>
      </c>
      <c r="B39" s="5">
        <v>39</v>
      </c>
      <c r="C39" s="5" t="s">
        <v>1725</v>
      </c>
      <c r="D39" s="5">
        <v>1161</v>
      </c>
      <c r="E39" s="3" t="str">
        <f>VLOOKUP(D39,'ESO zone constants'!$A$3:$D$9999,4,FALSE)</f>
        <v>Blackreach: Greymoor Caverns</v>
      </c>
      <c r="F39" s="3">
        <f>VLOOKUP(D39,'ESO zone constants'!$A$3:$B$9999,2,FALSE)</f>
        <v>744</v>
      </c>
      <c r="G39"/>
    </row>
    <row r="40" spans="1:7" x14ac:dyDescent="0.25">
      <c r="A40" s="12">
        <v>1814</v>
      </c>
      <c r="B40" s="5">
        <v>42</v>
      </c>
      <c r="C40" s="5" t="s">
        <v>2223</v>
      </c>
      <c r="D40" s="5">
        <v>1207</v>
      </c>
      <c r="E40" s="3" t="str">
        <f>VLOOKUP(D40,'ESO zone constants'!$A$3:$D$9999,4,FALSE)</f>
        <v>The Reach</v>
      </c>
      <c r="F40" s="3">
        <f>VLOOKUP(D40,'ESO zone constants'!$A$3:$B$9999,2,FALSE)</f>
        <v>783</v>
      </c>
      <c r="G40"/>
    </row>
    <row r="41" spans="1:7" x14ac:dyDescent="0.25">
      <c r="A41" s="12">
        <v>1850</v>
      </c>
      <c r="B41" s="5">
        <v>41</v>
      </c>
      <c r="C41" s="5" t="s">
        <v>2224</v>
      </c>
      <c r="D41" s="5">
        <v>1208</v>
      </c>
      <c r="E41" s="3" t="str">
        <f>VLOOKUP(D41,'ESO zone constants'!$A$3:$D$9999,4,FALSE)</f>
        <v>Blackreach: Arkthzand Cavern</v>
      </c>
      <c r="F41" s="3">
        <f>VLOOKUP(D41,'ESO zone constants'!$A$3:$B$9999,2,FALSE)</f>
        <v>784</v>
      </c>
      <c r="G41"/>
    </row>
    <row r="42" spans="1:7" x14ac:dyDescent="0.25">
      <c r="A42" s="12">
        <v>1887</v>
      </c>
      <c r="B42" s="5">
        <v>43</v>
      </c>
      <c r="C42" s="5" t="s">
        <v>2401</v>
      </c>
      <c r="D42" s="5">
        <v>1261</v>
      </c>
      <c r="E42" s="3" t="str">
        <f>VLOOKUP(D42,'ESO zone constants'!$A$3:$D$9999,4,FALSE)</f>
        <v>Blackwood</v>
      </c>
      <c r="F42" s="3">
        <f>VLOOKUP(D42,'ESO zone constants'!$A$3:$B$9999,2,FALSE)</f>
        <v>834</v>
      </c>
      <c r="G42"/>
    </row>
    <row r="43" spans="1:7" x14ac:dyDescent="0.25">
      <c r="A43" s="12">
        <v>2021</v>
      </c>
      <c r="B43" s="5">
        <v>45</v>
      </c>
      <c r="C43" s="5" t="s">
        <v>2459</v>
      </c>
      <c r="D43" s="5">
        <v>1286</v>
      </c>
      <c r="E43" s="3" t="str">
        <f>VLOOKUP(D43,'ESO zone constants'!$A$3:$D$9999,4,FALSE)</f>
        <v>The Deadlands</v>
      </c>
      <c r="F43" s="3">
        <f>VLOOKUP(D43,'ESO zone constants'!$A$3:$B$9999,2,FALSE)</f>
        <v>857</v>
      </c>
      <c r="G43"/>
    </row>
    <row r="44" spans="1:7" x14ac:dyDescent="0.25">
      <c r="A44" s="12">
        <v>2119</v>
      </c>
      <c r="B44" s="5">
        <v>44</v>
      </c>
      <c r="C44" s="5" t="s">
        <v>2697</v>
      </c>
      <c r="D44" s="5">
        <v>1283</v>
      </c>
      <c r="E44" s="3" t="str">
        <f>VLOOKUP(D44,'ESO zone constants'!$A$3:$D$9999,4,FALSE)</f>
        <v>The Shambles</v>
      </c>
      <c r="F44" s="3">
        <f>VLOOKUP(D44,'ESO zone constants'!$A$3:$B$9999,2,FALSE)</f>
        <v>854</v>
      </c>
      <c r="G44"/>
    </row>
    <row r="45" spans="1:7" x14ac:dyDescent="0.25">
      <c r="E45" s="3"/>
      <c r="F45" s="3"/>
      <c r="G45"/>
    </row>
    <row r="46" spans="1:7" x14ac:dyDescent="0.25">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9"/>
  <sheetViews>
    <sheetView zoomScale="85" zoomScaleNormal="85" workbookViewId="0">
      <pane ySplit="2" topLeftCell="A442" activePane="bottomLeft" state="frozen"/>
      <selection pane="bottomLeft"/>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2757</v>
      </c>
      <c r="J1" s="30"/>
      <c r="K1" s="3"/>
      <c r="L1" s="3"/>
      <c r="M1" s="3"/>
      <c r="N1" s="3"/>
    </row>
    <row r="2" spans="1:14" x14ac:dyDescent="0.25">
      <c r="A2" s="58" t="s">
        <v>1726</v>
      </c>
      <c r="B2" s="1" t="s">
        <v>1727</v>
      </c>
      <c r="C2" s="1" t="s">
        <v>1728</v>
      </c>
      <c r="D2" s="1" t="s">
        <v>1729</v>
      </c>
      <c r="E2" s="1" t="s">
        <v>1731</v>
      </c>
      <c r="F2" s="1" t="s">
        <v>1730</v>
      </c>
      <c r="G2" s="1" t="s">
        <v>1732</v>
      </c>
      <c r="H2" s="1" t="s">
        <v>1733</v>
      </c>
      <c r="I2" s="1" t="s">
        <v>3271</v>
      </c>
      <c r="J2" s="30" t="s">
        <v>2419</v>
      </c>
      <c r="K2" s="3" t="s">
        <v>1726</v>
      </c>
      <c r="L2" s="3" t="s">
        <v>1373</v>
      </c>
      <c r="M2" s="3" t="s">
        <v>1370</v>
      </c>
      <c r="N2" s="3" t="s">
        <v>99</v>
      </c>
    </row>
    <row r="3" spans="1:14" x14ac:dyDescent="0.25">
      <c r="A3" s="77">
        <v>1</v>
      </c>
      <c r="B3">
        <v>2</v>
      </c>
      <c r="C3">
        <v>1</v>
      </c>
      <c r="D3" t="s">
        <v>103</v>
      </c>
      <c r="E3">
        <v>2</v>
      </c>
      <c r="F3">
        <v>3</v>
      </c>
      <c r="G3" t="s">
        <v>103</v>
      </c>
      <c r="H3">
        <v>1</v>
      </c>
      <c r="I3" t="s">
        <v>2821</v>
      </c>
      <c r="J3" s="30" t="str">
        <f t="shared" ref="J3:J66" si="0">IF(A3&lt;&gt;"",IF(F3&lt;&gt;"",IF(OR(ISNA(A3),ISNA(F3)),"","["&amp;A3&amp;"]="&amp;F3&amp;","),""),"")</f>
        <v>[1]=3,</v>
      </c>
      <c r="K3" s="3">
        <f t="shared" ref="K3:K66" si="1">A3</f>
        <v>1</v>
      </c>
      <c r="L3" s="3">
        <f t="shared" ref="L3:L66" si="2">F3</f>
        <v>3</v>
      </c>
      <c r="M3" s="8" t="str">
        <f>VLOOKUP(A3,'ESO wayshrine names'!$A$3:$B$9992,2,)</f>
        <v>Wyrd Tree Wayshrine</v>
      </c>
      <c r="N3" s="3" t="str">
        <f>VLOOKUP(F3,'ESO zone constants'!$A$3:$D$9999,4,FALSE)</f>
        <v>Glenumbra</v>
      </c>
    </row>
    <row r="4" spans="1:14" x14ac:dyDescent="0.25">
      <c r="A4" s="77">
        <v>2</v>
      </c>
      <c r="B4">
        <v>2</v>
      </c>
      <c r="C4">
        <v>1</v>
      </c>
      <c r="D4" t="s">
        <v>103</v>
      </c>
      <c r="E4">
        <v>2</v>
      </c>
      <c r="F4">
        <v>3</v>
      </c>
      <c r="G4" t="s">
        <v>103</v>
      </c>
      <c r="H4">
        <v>1</v>
      </c>
      <c r="I4" t="s">
        <v>2822</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77">
        <v>3</v>
      </c>
      <c r="B5">
        <v>2</v>
      </c>
      <c r="C5">
        <v>1</v>
      </c>
      <c r="D5" t="s">
        <v>103</v>
      </c>
      <c r="E5">
        <v>2</v>
      </c>
      <c r="F5">
        <v>3</v>
      </c>
      <c r="G5" t="s">
        <v>103</v>
      </c>
      <c r="H5">
        <v>1</v>
      </c>
      <c r="I5" t="s">
        <v>2823</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77">
        <v>4</v>
      </c>
      <c r="B6">
        <v>2</v>
      </c>
      <c r="C6">
        <v>1</v>
      </c>
      <c r="D6" t="s">
        <v>103</v>
      </c>
      <c r="E6">
        <v>2</v>
      </c>
      <c r="F6">
        <v>3</v>
      </c>
      <c r="G6" t="s">
        <v>103</v>
      </c>
      <c r="H6">
        <v>1</v>
      </c>
      <c r="I6" t="s">
        <v>2824</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77">
        <v>5</v>
      </c>
      <c r="B7">
        <v>2</v>
      </c>
      <c r="C7">
        <v>1</v>
      </c>
      <c r="D7" t="s">
        <v>103</v>
      </c>
      <c r="E7">
        <v>2</v>
      </c>
      <c r="F7">
        <v>3</v>
      </c>
      <c r="G7" t="s">
        <v>103</v>
      </c>
      <c r="H7">
        <v>1</v>
      </c>
      <c r="I7" t="s">
        <v>2825</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77">
        <v>6</v>
      </c>
      <c r="B8">
        <v>2</v>
      </c>
      <c r="C8">
        <v>1</v>
      </c>
      <c r="D8" t="s">
        <v>103</v>
      </c>
      <c r="E8">
        <v>2</v>
      </c>
      <c r="F8">
        <v>3</v>
      </c>
      <c r="G8" t="s">
        <v>103</v>
      </c>
      <c r="H8">
        <v>1</v>
      </c>
      <c r="I8" t="s">
        <v>2826</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77">
        <v>7</v>
      </c>
      <c r="B9">
        <v>2</v>
      </c>
      <c r="C9">
        <v>1</v>
      </c>
      <c r="D9" t="s">
        <v>103</v>
      </c>
      <c r="E9">
        <v>2</v>
      </c>
      <c r="F9">
        <v>3</v>
      </c>
      <c r="G9" t="s">
        <v>103</v>
      </c>
      <c r="H9">
        <v>1</v>
      </c>
      <c r="I9" t="s">
        <v>2827</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77">
        <v>8</v>
      </c>
      <c r="B10">
        <v>2</v>
      </c>
      <c r="C10">
        <v>1</v>
      </c>
      <c r="D10" t="s">
        <v>103</v>
      </c>
      <c r="E10">
        <v>2</v>
      </c>
      <c r="F10">
        <v>3</v>
      </c>
      <c r="G10" t="s">
        <v>103</v>
      </c>
      <c r="H10">
        <v>1</v>
      </c>
      <c r="I10" t="s">
        <v>2828</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77">
        <v>9</v>
      </c>
      <c r="B11">
        <v>3</v>
      </c>
      <c r="C11">
        <v>10</v>
      </c>
      <c r="D11" t="s">
        <v>2320</v>
      </c>
      <c r="E11">
        <v>5</v>
      </c>
      <c r="F11">
        <v>20</v>
      </c>
      <c r="G11" t="s">
        <v>2320</v>
      </c>
      <c r="H11">
        <v>1</v>
      </c>
      <c r="I11" t="s">
        <v>2829</v>
      </c>
      <c r="J11" s="30" t="str">
        <f t="shared" si="0"/>
        <v>[9]=20,</v>
      </c>
      <c r="K11" s="3">
        <f t="shared" si="1"/>
        <v>9</v>
      </c>
      <c r="L11" s="3">
        <f t="shared" si="2"/>
        <v>20</v>
      </c>
      <c r="M11" s="8" t="str">
        <f>VLOOKUP(A11,'ESO wayshrine names'!$A$3:$B$9992,2,)</f>
        <v>Oldgate Wayshrine</v>
      </c>
      <c r="N11" s="3" t="str">
        <f>VLOOKUP(F11,'ESO zone constants'!$A$3:$D$9999,4,FALSE)</f>
        <v>Rivenspire</v>
      </c>
    </row>
    <row r="12" spans="1:14" x14ac:dyDescent="0.25">
      <c r="A12" s="77">
        <v>10</v>
      </c>
      <c r="B12">
        <v>3</v>
      </c>
      <c r="C12">
        <v>10</v>
      </c>
      <c r="D12" t="s">
        <v>2320</v>
      </c>
      <c r="E12">
        <v>5</v>
      </c>
      <c r="F12">
        <v>20</v>
      </c>
      <c r="G12" t="s">
        <v>2320</v>
      </c>
      <c r="H12">
        <v>1</v>
      </c>
      <c r="I12" t="s">
        <v>2830</v>
      </c>
      <c r="J12" s="30" t="str">
        <f t="shared" si="0"/>
        <v>[10]=20,</v>
      </c>
      <c r="K12" s="3">
        <f t="shared" si="1"/>
        <v>10</v>
      </c>
      <c r="L12" s="3">
        <f t="shared" si="2"/>
        <v>20</v>
      </c>
      <c r="M12" s="8" t="str">
        <f>VLOOKUP(A12,'ESO wayshrine names'!$A$3:$B$9992,2,)</f>
        <v>Crestshade Wayshrine</v>
      </c>
      <c r="N12" s="3" t="str">
        <f>VLOOKUP(F12,'ESO zone constants'!$A$3:$D$9999,4,FALSE)</f>
        <v>Rivenspire</v>
      </c>
    </row>
    <row r="13" spans="1:14" x14ac:dyDescent="0.25">
      <c r="A13" s="77">
        <v>11</v>
      </c>
      <c r="B13">
        <v>3</v>
      </c>
      <c r="C13">
        <v>10</v>
      </c>
      <c r="D13" t="s">
        <v>2320</v>
      </c>
      <c r="E13">
        <v>5</v>
      </c>
      <c r="F13">
        <v>20</v>
      </c>
      <c r="G13" t="s">
        <v>2320</v>
      </c>
      <c r="H13">
        <v>1</v>
      </c>
      <c r="I13" t="s">
        <v>2831</v>
      </c>
      <c r="J13" s="30" t="str">
        <f t="shared" si="0"/>
        <v>[11]=20,</v>
      </c>
      <c r="K13" s="3">
        <f t="shared" si="1"/>
        <v>11</v>
      </c>
      <c r="L13" s="3">
        <f t="shared" si="2"/>
        <v>20</v>
      </c>
      <c r="M13" s="8" t="str">
        <f>VLOOKUP(A13,'ESO wayshrine names'!$A$3:$B$9992,2,)</f>
        <v>Tamrith Camp Wayshrine</v>
      </c>
      <c r="N13" s="3" t="str">
        <f>VLOOKUP(F13,'ESO zone constants'!$A$3:$D$9999,4,FALSE)</f>
        <v>Rivenspire</v>
      </c>
    </row>
    <row r="14" spans="1:14" x14ac:dyDescent="0.25">
      <c r="A14" s="77">
        <v>12</v>
      </c>
      <c r="B14">
        <v>3</v>
      </c>
      <c r="C14">
        <v>10</v>
      </c>
      <c r="D14" t="s">
        <v>2320</v>
      </c>
      <c r="E14">
        <v>5</v>
      </c>
      <c r="F14">
        <v>20</v>
      </c>
      <c r="G14" t="s">
        <v>2320</v>
      </c>
      <c r="H14">
        <v>1</v>
      </c>
      <c r="I14" t="s">
        <v>2832</v>
      </c>
      <c r="J14" s="30" t="str">
        <f t="shared" si="0"/>
        <v>[12]=20,</v>
      </c>
      <c r="K14" s="3">
        <f t="shared" si="1"/>
        <v>12</v>
      </c>
      <c r="L14" s="3">
        <f t="shared" si="2"/>
        <v>20</v>
      </c>
      <c r="M14" s="8" t="str">
        <f>VLOOKUP(A14,'ESO wayshrine names'!$A$3:$B$9992,2,)</f>
        <v>Boralis Wayshrine</v>
      </c>
      <c r="N14" s="3" t="str">
        <f>VLOOKUP(F14,'ESO zone constants'!$A$3:$D$9999,4,FALSE)</f>
        <v>Rivenspire</v>
      </c>
    </row>
    <row r="15" spans="1:14" x14ac:dyDescent="0.25">
      <c r="A15" s="77">
        <v>13</v>
      </c>
      <c r="B15">
        <v>3</v>
      </c>
      <c r="C15">
        <v>10</v>
      </c>
      <c r="D15" t="s">
        <v>2320</v>
      </c>
      <c r="E15">
        <v>5</v>
      </c>
      <c r="F15">
        <v>20</v>
      </c>
      <c r="G15" t="s">
        <v>2320</v>
      </c>
      <c r="H15">
        <v>1</v>
      </c>
      <c r="I15" t="s">
        <v>2833</v>
      </c>
      <c r="J15" s="30" t="str">
        <f t="shared" si="0"/>
        <v>[13]=20,</v>
      </c>
      <c r="K15" s="3">
        <f t="shared" si="1"/>
        <v>13</v>
      </c>
      <c r="L15" s="3">
        <f t="shared" si="2"/>
        <v>20</v>
      </c>
      <c r="M15" s="8" t="str">
        <f>VLOOKUP(A15,'ESO wayshrine names'!$A$3:$B$9992,2,)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1831</v>
      </c>
      <c r="J16" s="30" t="str">
        <f t="shared" si="0"/>
        <v>[14]=19,</v>
      </c>
      <c r="K16" s="3">
        <f t="shared" si="1"/>
        <v>14</v>
      </c>
      <c r="L16" s="3">
        <f t="shared" si="2"/>
        <v>19</v>
      </c>
      <c r="M16" s="8" t="str">
        <f>VLOOKUP(A16,'ESO wayshrine names'!$A$3:$B$9992,2,)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1832</v>
      </c>
      <c r="J17" s="30" t="str">
        <f t="shared" si="0"/>
        <v>[15]=19,</v>
      </c>
      <c r="K17" s="3">
        <f t="shared" si="1"/>
        <v>15</v>
      </c>
      <c r="L17" s="3">
        <f t="shared" si="2"/>
        <v>19</v>
      </c>
      <c r="M17" s="8" t="str">
        <f>VLOOKUP(A17,'ESO wayshrine names'!$A$3:$B$9992,2,)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1833</v>
      </c>
      <c r="J18" s="30" t="str">
        <f t="shared" si="0"/>
        <v>[16]=19,</v>
      </c>
      <c r="K18" s="3">
        <f t="shared" si="1"/>
        <v>16</v>
      </c>
      <c r="L18" s="3">
        <f t="shared" si="2"/>
        <v>19</v>
      </c>
      <c r="M18" s="8" t="str">
        <f>VLOOKUP(A18,'ESO wayshrine names'!$A$3:$B$9992,2,)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1834</v>
      </c>
      <c r="J19" s="30" t="str">
        <f t="shared" si="0"/>
        <v>[17]=19,</v>
      </c>
      <c r="K19" s="3">
        <f t="shared" si="1"/>
        <v>17</v>
      </c>
      <c r="L19" s="3">
        <f t="shared" si="2"/>
        <v>19</v>
      </c>
      <c r="M19" s="8" t="str">
        <f>VLOOKUP(A19,'ESO wayshrine names'!$A$3:$B$9992,2,)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1835</v>
      </c>
      <c r="J20" s="30" t="str">
        <f t="shared" si="0"/>
        <v>[18]=19,</v>
      </c>
      <c r="K20" s="3">
        <f t="shared" si="1"/>
        <v>18</v>
      </c>
      <c r="L20" s="3">
        <f t="shared" si="2"/>
        <v>19</v>
      </c>
      <c r="M20" s="8" t="str">
        <f>VLOOKUP(A20,'ESO wayshrine names'!$A$3:$B$9992,2,)</f>
        <v>Soulshriven Wayshrine</v>
      </c>
      <c r="N20" s="3" t="str">
        <f>VLOOKUP(F20,'ESO zone constants'!$A$3:$D$9999,4,FALSE)</f>
        <v>Stormhaven</v>
      </c>
    </row>
    <row r="21" spans="1:14" x14ac:dyDescent="0.25">
      <c r="A21" s="77">
        <v>19</v>
      </c>
      <c r="B21">
        <v>4</v>
      </c>
      <c r="C21">
        <v>12</v>
      </c>
      <c r="D21" t="s">
        <v>104</v>
      </c>
      <c r="E21">
        <v>4</v>
      </c>
      <c r="F21">
        <v>19</v>
      </c>
      <c r="G21" t="s">
        <v>104</v>
      </c>
      <c r="H21">
        <v>1</v>
      </c>
      <c r="I21" t="s">
        <v>1836</v>
      </c>
      <c r="J21" s="30" t="str">
        <f t="shared" si="0"/>
        <v>[19]=19,</v>
      </c>
      <c r="K21" s="3">
        <f t="shared" si="1"/>
        <v>19</v>
      </c>
      <c r="L21" s="3">
        <f t="shared" si="2"/>
        <v>19</v>
      </c>
      <c r="M21" s="8" t="str">
        <f>VLOOKUP(A21,'ESO wayshrine names'!$A$3:$B$9992,2,)</f>
        <v>Pariah Abbey Wayshrine</v>
      </c>
      <c r="N21" s="3" t="str">
        <f>VLOOKUP(F21,'ESO zone constants'!$A$3:$D$9999,4,FALSE)</f>
        <v>Stormhaven</v>
      </c>
    </row>
    <row r="22" spans="1:14" x14ac:dyDescent="0.25">
      <c r="A22" s="77">
        <v>20</v>
      </c>
      <c r="B22">
        <v>2</v>
      </c>
      <c r="C22">
        <v>1</v>
      </c>
      <c r="D22" t="s">
        <v>103</v>
      </c>
      <c r="E22">
        <v>2</v>
      </c>
      <c r="F22">
        <v>3</v>
      </c>
      <c r="G22" t="s">
        <v>103</v>
      </c>
      <c r="H22">
        <v>1</v>
      </c>
      <c r="I22" t="s">
        <v>2834</v>
      </c>
      <c r="J22" s="30" t="str">
        <f t="shared" si="0"/>
        <v>[20]=3,</v>
      </c>
      <c r="K22" s="3">
        <f t="shared" si="1"/>
        <v>20</v>
      </c>
      <c r="L22" s="3">
        <f t="shared" si="2"/>
        <v>3</v>
      </c>
      <c r="M22" s="8" t="str">
        <f>VLOOKUP(A22,'ESO wayshrine names'!$A$3:$B$9992,2,)</f>
        <v>Baelborne Rock Wayshrine</v>
      </c>
      <c r="N22" s="3" t="str">
        <f>VLOOKUP(F22,'ESO zone constants'!$A$3:$D$9999,4,FALSE)</f>
        <v>Glenumbra</v>
      </c>
    </row>
    <row r="23" spans="1:14" x14ac:dyDescent="0.25">
      <c r="A23" s="77">
        <v>21</v>
      </c>
      <c r="B23">
        <v>7</v>
      </c>
      <c r="C23">
        <v>9</v>
      </c>
      <c r="D23" t="s">
        <v>2303</v>
      </c>
      <c r="E23">
        <v>180</v>
      </c>
      <c r="F23">
        <v>383</v>
      </c>
      <c r="G23" t="s">
        <v>2303</v>
      </c>
      <c r="H23">
        <v>1</v>
      </c>
      <c r="I23" t="s">
        <v>2835</v>
      </c>
      <c r="J23" s="30" t="str">
        <f t="shared" si="0"/>
        <v>[21]=383,</v>
      </c>
      <c r="K23" s="3">
        <f t="shared" si="1"/>
        <v>21</v>
      </c>
      <c r="L23" s="3">
        <f t="shared" si="2"/>
        <v>383</v>
      </c>
      <c r="M23" s="8" t="str">
        <f>VLOOKUP(A23,'ESO wayshrine names'!$A$3:$B$9992,2,)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1839</v>
      </c>
      <c r="J24" s="30" t="str">
        <f t="shared" si="0"/>
        <v>[22]=19,</v>
      </c>
      <c r="K24" s="3">
        <f t="shared" si="1"/>
        <v>22</v>
      </c>
      <c r="L24" s="3">
        <f t="shared" si="2"/>
        <v>19</v>
      </c>
      <c r="M24" s="8" t="str">
        <f>VLOOKUP(A24,'ESO wayshrine names'!$A$3:$B$9992,2,)</f>
        <v>Wind Keep Wayshrine</v>
      </c>
      <c r="N24" s="3" t="str">
        <f>VLOOKUP(F24,'ESO zone constants'!$A$3:$D$9999,4,FALSE)</f>
        <v>Stormhaven</v>
      </c>
    </row>
    <row r="25" spans="1:14" x14ac:dyDescent="0.25">
      <c r="A25" s="77">
        <v>23</v>
      </c>
      <c r="B25">
        <v>4</v>
      </c>
      <c r="C25">
        <v>12</v>
      </c>
      <c r="D25" t="s">
        <v>104</v>
      </c>
      <c r="E25">
        <v>4</v>
      </c>
      <c r="F25">
        <v>19</v>
      </c>
      <c r="G25" t="s">
        <v>104</v>
      </c>
      <c r="H25">
        <v>1</v>
      </c>
      <c r="I25" t="s">
        <v>1840</v>
      </c>
      <c r="J25" s="30" t="str">
        <f t="shared" si="0"/>
        <v>[23]=19,</v>
      </c>
      <c r="K25" s="3">
        <f t="shared" si="1"/>
        <v>23</v>
      </c>
      <c r="L25" s="3">
        <f t="shared" si="2"/>
        <v>19</v>
      </c>
      <c r="M25" s="8" t="str">
        <f>VLOOKUP(A25,'ESO wayshrine names'!$A$3:$B$9992,2,)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2836</v>
      </c>
      <c r="J26" s="30" t="str">
        <f t="shared" si="0"/>
        <v>[24]=57,</v>
      </c>
      <c r="K26" s="3">
        <f t="shared" si="1"/>
        <v>24</v>
      </c>
      <c r="L26" s="3">
        <f t="shared" si="2"/>
        <v>57</v>
      </c>
      <c r="M26" s="8" t="str">
        <f>VLOOKUP(A26,'ESO wayshrine names'!$A$3:$B$9992,2,)</f>
        <v>West Narsis Wayshrine</v>
      </c>
      <c r="N26" s="3" t="str">
        <f>VLOOKUP(F26,'ESO zone constants'!$A$3:$D$9999,4,FALSE)</f>
        <v>Deshaan</v>
      </c>
    </row>
    <row r="27" spans="1:14" x14ac:dyDescent="0.25">
      <c r="A27" s="77">
        <v>25</v>
      </c>
      <c r="B27">
        <v>10</v>
      </c>
      <c r="C27">
        <v>13</v>
      </c>
      <c r="D27" t="s">
        <v>107</v>
      </c>
      <c r="E27">
        <v>10</v>
      </c>
      <c r="F27">
        <v>57</v>
      </c>
      <c r="G27" t="s">
        <v>107</v>
      </c>
      <c r="H27">
        <v>1</v>
      </c>
      <c r="I27" t="s">
        <v>2837</v>
      </c>
      <c r="J27" s="30" t="str">
        <f t="shared" si="0"/>
        <v>[25]=57,</v>
      </c>
      <c r="K27" s="3">
        <f t="shared" si="1"/>
        <v>25</v>
      </c>
      <c r="L27" s="3">
        <f t="shared" si="2"/>
        <v>57</v>
      </c>
      <c r="M27" s="8" t="str">
        <f>VLOOKUP(A27,'ESO wayshrine names'!$A$3:$B$9992,2,)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2838</v>
      </c>
      <c r="J28" s="30" t="str">
        <f t="shared" si="0"/>
        <v>[26]=57,</v>
      </c>
      <c r="K28" s="3">
        <f t="shared" si="1"/>
        <v>26</v>
      </c>
      <c r="L28" s="3">
        <f t="shared" si="2"/>
        <v>57</v>
      </c>
      <c r="M28" s="8" t="str">
        <f>VLOOKUP(A28,'ESO wayshrine names'!$A$3:$B$9992,2,)</f>
        <v>Quarantine Serk Wayshrine</v>
      </c>
      <c r="N28" s="3" t="str">
        <f>VLOOKUP(F28,'ESO zone constants'!$A$3:$D$9999,4,FALSE)</f>
        <v>Deshaan</v>
      </c>
    </row>
    <row r="29" spans="1:14" x14ac:dyDescent="0.25">
      <c r="A29" s="77">
        <v>27</v>
      </c>
      <c r="B29">
        <v>10</v>
      </c>
      <c r="C29">
        <v>13</v>
      </c>
      <c r="D29" t="s">
        <v>107</v>
      </c>
      <c r="E29">
        <v>10</v>
      </c>
      <c r="F29">
        <v>57</v>
      </c>
      <c r="G29" t="s">
        <v>107</v>
      </c>
      <c r="H29">
        <v>1</v>
      </c>
      <c r="I29" t="s">
        <v>2839</v>
      </c>
      <c r="J29" s="30" t="str">
        <f t="shared" si="0"/>
        <v>[27]=57,</v>
      </c>
      <c r="K29" s="3">
        <f t="shared" si="1"/>
        <v>27</v>
      </c>
      <c r="L29" s="3">
        <f t="shared" si="2"/>
        <v>57</v>
      </c>
      <c r="M29" s="8" t="str">
        <f>VLOOKUP(A29,'ESO wayshrine names'!$A$3:$B$9992,2,)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2840</v>
      </c>
      <c r="J30" s="30" t="str">
        <f t="shared" si="0"/>
        <v>[28]=57,</v>
      </c>
      <c r="K30" s="3">
        <f t="shared" si="1"/>
        <v>28</v>
      </c>
      <c r="L30" s="3">
        <f t="shared" si="2"/>
        <v>57</v>
      </c>
      <c r="M30" s="8" t="str">
        <f>VLOOKUP(A30,'ESO wayshrine names'!$A$3:$B$9992,2,)</f>
        <v>Mournhold Wayshrine</v>
      </c>
      <c r="N30" s="3" t="str">
        <f>VLOOKUP(F30,'ESO zone constants'!$A$3:$D$9999,4,FALSE)</f>
        <v>Deshaan</v>
      </c>
    </row>
    <row r="31" spans="1:14" x14ac:dyDescent="0.25">
      <c r="A31" s="77">
        <v>29</v>
      </c>
      <c r="B31">
        <v>10</v>
      </c>
      <c r="C31">
        <v>13</v>
      </c>
      <c r="D31" t="s">
        <v>107</v>
      </c>
      <c r="E31">
        <v>10</v>
      </c>
      <c r="F31">
        <v>57</v>
      </c>
      <c r="G31" t="s">
        <v>107</v>
      </c>
      <c r="H31">
        <v>1</v>
      </c>
      <c r="I31" t="s">
        <v>3264</v>
      </c>
      <c r="J31" s="30" t="str">
        <f t="shared" si="0"/>
        <v>[29]=57,</v>
      </c>
      <c r="K31" s="3">
        <f t="shared" si="1"/>
        <v>29</v>
      </c>
      <c r="L31" s="3">
        <f t="shared" si="2"/>
        <v>57</v>
      </c>
      <c r="M31" s="8" t="str">
        <f>VLOOKUP(A31,'ESO wayshrine names'!$A$3:$B$9992,2,)</f>
        <v>Tal'Deic Grounds Wayshrine</v>
      </c>
      <c r="N31" s="3" t="str">
        <f>VLOOKUP(F31,'ESO zone constants'!$A$3:$D$9999,4,FALSE)</f>
        <v>Deshaan</v>
      </c>
    </row>
    <row r="32" spans="1:14" x14ac:dyDescent="0.25">
      <c r="A32" s="78">
        <v>30</v>
      </c>
      <c r="B32">
        <v>10</v>
      </c>
      <c r="C32">
        <v>13</v>
      </c>
      <c r="D32" t="s">
        <v>107</v>
      </c>
      <c r="E32">
        <v>10</v>
      </c>
      <c r="F32">
        <v>57</v>
      </c>
      <c r="G32" t="s">
        <v>107</v>
      </c>
      <c r="H32">
        <v>1</v>
      </c>
      <c r="I32" t="s">
        <v>2841</v>
      </c>
      <c r="J32" s="30" t="str">
        <f t="shared" si="0"/>
        <v>[30]=57,</v>
      </c>
      <c r="K32" s="3">
        <f t="shared" si="1"/>
        <v>30</v>
      </c>
      <c r="L32" s="3">
        <f t="shared" si="2"/>
        <v>57</v>
      </c>
      <c r="M32" s="8" t="str">
        <f>VLOOKUP(A32,'ESO wayshrine names'!$A$3:$B$9992,2,)</f>
        <v>Obsidian Gorge Wayshrine</v>
      </c>
      <c r="N32" s="3" t="str">
        <f>VLOOKUP(F32,'ESO zone constants'!$A$3:$D$9999,4,FALSE)</f>
        <v>Deshaan</v>
      </c>
    </row>
    <row r="33" spans="1:14" x14ac:dyDescent="0.25">
      <c r="A33" s="77">
        <v>31</v>
      </c>
      <c r="B33">
        <v>4</v>
      </c>
      <c r="C33">
        <v>12</v>
      </c>
      <c r="D33" t="s">
        <v>104</v>
      </c>
      <c r="E33">
        <v>4</v>
      </c>
      <c r="F33">
        <v>19</v>
      </c>
      <c r="G33" t="s">
        <v>104</v>
      </c>
      <c r="H33">
        <v>1</v>
      </c>
      <c r="I33" t="s">
        <v>1848</v>
      </c>
      <c r="J33" s="30" t="str">
        <f t="shared" si="0"/>
        <v>[31]=19,</v>
      </c>
      <c r="K33" s="3">
        <f t="shared" si="1"/>
        <v>31</v>
      </c>
      <c r="L33" s="3">
        <f t="shared" si="2"/>
        <v>19</v>
      </c>
      <c r="M33" s="8" t="str">
        <f>VLOOKUP(A33,'ESO wayshrine names'!$A$3:$B$9992,2,)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2842</v>
      </c>
      <c r="J34" s="30" t="str">
        <f t="shared" si="0"/>
        <v>[32]=57,</v>
      </c>
      <c r="K34" s="3">
        <f t="shared" si="1"/>
        <v>32</v>
      </c>
      <c r="L34" s="3">
        <f t="shared" si="2"/>
        <v>57</v>
      </c>
      <c r="M34" s="8" t="str">
        <f>VLOOKUP(A34,'ESO wayshrine names'!$A$3:$B$9992,2,)</f>
        <v>Mzithumz Wayshrine</v>
      </c>
      <c r="N34" s="3" t="str">
        <f>VLOOKUP(F34,'ESO zone constants'!$A$3:$D$9999,4,FALSE)</f>
        <v>Deshaan</v>
      </c>
    </row>
    <row r="35" spans="1:14" x14ac:dyDescent="0.25">
      <c r="A35" s="78">
        <v>33</v>
      </c>
      <c r="B35">
        <v>6</v>
      </c>
      <c r="C35">
        <v>20</v>
      </c>
      <c r="D35" t="s">
        <v>109</v>
      </c>
      <c r="E35">
        <v>14</v>
      </c>
      <c r="F35">
        <v>92</v>
      </c>
      <c r="G35" t="s">
        <v>109</v>
      </c>
      <c r="H35">
        <v>1</v>
      </c>
      <c r="I35" t="s">
        <v>2843</v>
      </c>
      <c r="J35" s="30" t="str">
        <f t="shared" si="0"/>
        <v>[33]=92,</v>
      </c>
      <c r="K35" s="3">
        <f t="shared" si="1"/>
        <v>33</v>
      </c>
      <c r="L35" s="3">
        <f t="shared" si="2"/>
        <v>92</v>
      </c>
      <c r="M35" s="8" t="str">
        <f>VLOOKUP(A35,'ESO wayshrine names'!$A$3:$B$9992,2,)</f>
        <v>Evermore Wayshrine</v>
      </c>
      <c r="N35" s="3" t="str">
        <f>VLOOKUP(F35,'ESO zone constants'!$A$3:$D$9999,4,FALSE)</f>
        <v>Bangkorai</v>
      </c>
    </row>
    <row r="36" spans="1:14" x14ac:dyDescent="0.25">
      <c r="A36" s="78">
        <v>34</v>
      </c>
      <c r="B36">
        <v>6</v>
      </c>
      <c r="C36">
        <v>20</v>
      </c>
      <c r="D36" t="s">
        <v>109</v>
      </c>
      <c r="E36">
        <v>14</v>
      </c>
      <c r="F36">
        <v>92</v>
      </c>
      <c r="G36" t="s">
        <v>109</v>
      </c>
      <c r="H36">
        <v>1</v>
      </c>
      <c r="I36" t="s">
        <v>2844</v>
      </c>
      <c r="J36" s="30" t="str">
        <f t="shared" si="0"/>
        <v>[34]=92,</v>
      </c>
      <c r="K36" s="3">
        <f t="shared" si="1"/>
        <v>34</v>
      </c>
      <c r="L36" s="3">
        <f t="shared" si="2"/>
        <v>92</v>
      </c>
      <c r="M36" s="8" t="str">
        <f>VLOOKUP(A36,'ESO wayshrine names'!$A$3:$B$9992,2,)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2845</v>
      </c>
      <c r="J37" s="30" t="str">
        <f t="shared" si="0"/>
        <v>[35]=92,</v>
      </c>
      <c r="K37" s="3">
        <f t="shared" si="1"/>
        <v>35</v>
      </c>
      <c r="L37" s="3">
        <f t="shared" si="2"/>
        <v>92</v>
      </c>
      <c r="M37" s="8" t="str">
        <f>VLOOKUP(A37,'ESO wayshrine names'!$A$3:$B$9992,2,)</f>
        <v>Viridian Woods Wayshrine</v>
      </c>
      <c r="N37" s="3" t="str">
        <f>VLOOKUP(F37,'ESO zone constants'!$A$3:$D$9999,4,FALSE)</f>
        <v>Bangkorai</v>
      </c>
    </row>
    <row r="38" spans="1:14" x14ac:dyDescent="0.25">
      <c r="A38" s="78">
        <v>36</v>
      </c>
      <c r="B38">
        <v>6</v>
      </c>
      <c r="C38">
        <v>20</v>
      </c>
      <c r="D38" t="s">
        <v>109</v>
      </c>
      <c r="E38">
        <v>14</v>
      </c>
      <c r="F38">
        <v>92</v>
      </c>
      <c r="G38" t="s">
        <v>109</v>
      </c>
      <c r="H38">
        <v>1</v>
      </c>
      <c r="I38" t="s">
        <v>2846</v>
      </c>
      <c r="J38" s="30" t="str">
        <f t="shared" si="0"/>
        <v>[36]=92,</v>
      </c>
      <c r="K38" s="3">
        <f t="shared" si="1"/>
        <v>36</v>
      </c>
      <c r="L38" s="3">
        <f t="shared" si="2"/>
        <v>92</v>
      </c>
      <c r="M38" s="8" t="str">
        <f>VLOOKUP(A38,'ESO wayshrine names'!$A$3:$B$9992,2,)</f>
        <v>Bangkorai Pass Wayshrine</v>
      </c>
      <c r="N38" s="3" t="str">
        <f>VLOOKUP(F38,'ESO zone constants'!$A$3:$D$9999,4,FALSE)</f>
        <v>Bangkorai</v>
      </c>
    </row>
    <row r="39" spans="1:14" x14ac:dyDescent="0.25">
      <c r="A39" s="78">
        <v>37</v>
      </c>
      <c r="B39">
        <v>6</v>
      </c>
      <c r="C39">
        <v>20</v>
      </c>
      <c r="D39" t="s">
        <v>109</v>
      </c>
      <c r="E39">
        <v>14</v>
      </c>
      <c r="F39">
        <v>92</v>
      </c>
      <c r="G39" t="s">
        <v>109</v>
      </c>
      <c r="H39">
        <v>1</v>
      </c>
      <c r="I39" t="s">
        <v>2847</v>
      </c>
      <c r="J39" s="30" t="str">
        <f t="shared" si="0"/>
        <v>[37]=92,</v>
      </c>
      <c r="K39" s="3">
        <f t="shared" si="1"/>
        <v>37</v>
      </c>
      <c r="L39" s="3">
        <f t="shared" si="2"/>
        <v>92</v>
      </c>
      <c r="M39" s="8" t="str">
        <f>VLOOKUP(A39,'ESO wayshrine names'!$A$3:$B$9992,2,)</f>
        <v>Nilata Ruins Wayshrine</v>
      </c>
      <c r="N39" s="3" t="str">
        <f>VLOOKUP(F39,'ESO zone constants'!$A$3:$D$9999,4,FALSE)</f>
        <v>Bangkorai</v>
      </c>
    </row>
    <row r="40" spans="1:14" x14ac:dyDescent="0.25">
      <c r="A40" s="78">
        <v>38</v>
      </c>
      <c r="B40">
        <v>6</v>
      </c>
      <c r="C40">
        <v>20</v>
      </c>
      <c r="D40" t="s">
        <v>109</v>
      </c>
      <c r="E40">
        <v>14</v>
      </c>
      <c r="F40">
        <v>92</v>
      </c>
      <c r="G40" t="s">
        <v>109</v>
      </c>
      <c r="H40">
        <v>1</v>
      </c>
      <c r="I40" t="s">
        <v>2848</v>
      </c>
      <c r="J40" s="30" t="str">
        <f t="shared" si="0"/>
        <v>[38]=92,</v>
      </c>
      <c r="K40" s="3">
        <f t="shared" si="1"/>
        <v>38</v>
      </c>
      <c r="L40" s="3">
        <f t="shared" si="2"/>
        <v>92</v>
      </c>
      <c r="M40" s="8" t="str">
        <f>VLOOKUP(A40,'ESO wayshrine names'!$A$3:$B$9992,2,)</f>
        <v>Hallin's Stand Wayshrine</v>
      </c>
      <c r="N40" s="3" t="str">
        <f>VLOOKUP(F40,'ESO zone constants'!$A$3:$D$9999,4,FALSE)</f>
        <v>Bangkorai</v>
      </c>
    </row>
    <row r="41" spans="1:14" x14ac:dyDescent="0.25">
      <c r="A41" s="78">
        <v>39</v>
      </c>
      <c r="B41">
        <v>6</v>
      </c>
      <c r="C41">
        <v>20</v>
      </c>
      <c r="D41" t="s">
        <v>109</v>
      </c>
      <c r="E41">
        <v>14</v>
      </c>
      <c r="F41">
        <v>92</v>
      </c>
      <c r="G41" t="s">
        <v>109</v>
      </c>
      <c r="H41">
        <v>1</v>
      </c>
      <c r="I41" t="s">
        <v>2849</v>
      </c>
      <c r="J41" s="30" t="str">
        <f t="shared" si="0"/>
        <v>[39]=92,</v>
      </c>
      <c r="K41" s="3">
        <f t="shared" si="1"/>
        <v>39</v>
      </c>
      <c r="L41" s="3">
        <f t="shared" si="2"/>
        <v>92</v>
      </c>
      <c r="M41" s="8" t="str">
        <f>VLOOKUP(A41,'ESO wayshrine names'!$A$3:$B$9992,2,)</f>
        <v>Old Tower Wayshrine</v>
      </c>
      <c r="N41" s="3" t="str">
        <f>VLOOKUP(F41,'ESO zone constants'!$A$3:$D$9999,4,FALSE)</f>
        <v>Bangkorai</v>
      </c>
    </row>
    <row r="42" spans="1:14" x14ac:dyDescent="0.25">
      <c r="A42" s="78">
        <v>40</v>
      </c>
      <c r="B42">
        <v>6</v>
      </c>
      <c r="C42">
        <v>20</v>
      </c>
      <c r="D42" t="s">
        <v>109</v>
      </c>
      <c r="E42">
        <v>14</v>
      </c>
      <c r="F42">
        <v>92</v>
      </c>
      <c r="G42" t="s">
        <v>109</v>
      </c>
      <c r="H42">
        <v>1</v>
      </c>
      <c r="I42" t="s">
        <v>2850</v>
      </c>
      <c r="J42" s="30" t="str">
        <f t="shared" si="0"/>
        <v>[40]=92,</v>
      </c>
      <c r="K42" s="3">
        <f t="shared" si="1"/>
        <v>40</v>
      </c>
      <c r="L42" s="3">
        <f t="shared" si="2"/>
        <v>92</v>
      </c>
      <c r="M42" s="8" t="str">
        <f>VLOOKUP(A42,'ESO wayshrine names'!$A$3:$B$9992,2,)</f>
        <v>Onsi's Breath Wayshrine</v>
      </c>
      <c r="N42" s="3" t="str">
        <f>VLOOKUP(F42,'ESO zone constants'!$A$3:$D$9999,4,FALSE)</f>
        <v>Bangkorai</v>
      </c>
    </row>
    <row r="43" spans="1:14" x14ac:dyDescent="0.25">
      <c r="A43" s="78">
        <v>41</v>
      </c>
      <c r="B43">
        <v>11</v>
      </c>
      <c r="C43">
        <v>7</v>
      </c>
      <c r="D43" t="s">
        <v>2325</v>
      </c>
      <c r="E43">
        <v>9</v>
      </c>
      <c r="F43">
        <v>41</v>
      </c>
      <c r="G43" t="s">
        <v>2325</v>
      </c>
      <c r="H43">
        <v>1</v>
      </c>
      <c r="I43" t="s">
        <v>2851</v>
      </c>
      <c r="J43" s="30" t="str">
        <f t="shared" si="0"/>
        <v>[41]=41,</v>
      </c>
      <c r="K43" s="3">
        <f t="shared" si="1"/>
        <v>41</v>
      </c>
      <c r="L43" s="3">
        <f t="shared" si="2"/>
        <v>41</v>
      </c>
      <c r="M43" s="8" t="str">
        <f>VLOOKUP(A43,'ESO wayshrine names'!$A$3:$B$9992,2,)</f>
        <v>Fort Arand Wayshrine</v>
      </c>
      <c r="N43" s="3" t="str">
        <f>VLOOKUP(F43,'ESO zone constants'!$A$3:$D$9999,4,FALSE)</f>
        <v>Stonefalls</v>
      </c>
    </row>
    <row r="44" spans="1:14" x14ac:dyDescent="0.25">
      <c r="A44" s="78">
        <v>42</v>
      </c>
      <c r="B44">
        <v>5</v>
      </c>
      <c r="C44">
        <v>30</v>
      </c>
      <c r="D44" t="s">
        <v>3265</v>
      </c>
      <c r="E44">
        <v>17</v>
      </c>
      <c r="F44">
        <v>104</v>
      </c>
      <c r="G44" t="s">
        <v>2319</v>
      </c>
      <c r="H44">
        <v>1</v>
      </c>
      <c r="I44" t="s">
        <v>2852</v>
      </c>
      <c r="J44" s="30" t="str">
        <f t="shared" si="0"/>
        <v>[42]=104,</v>
      </c>
      <c r="K44" s="3">
        <f t="shared" si="1"/>
        <v>42</v>
      </c>
      <c r="L44" s="3">
        <f t="shared" si="2"/>
        <v>104</v>
      </c>
      <c r="M44" s="8" t="str">
        <f>VLOOKUP(A44,'ESO wayshrine names'!$A$3:$B$9992,2,)</f>
        <v>Morwha's Bounty Wayshrine</v>
      </c>
      <c r="N44" s="3" t="str">
        <f>VLOOKUP(F44,'ESO zone constants'!$A$3:$D$9999,4,FALSE)</f>
        <v>Alik'r Desert</v>
      </c>
    </row>
    <row r="45" spans="1:14" x14ac:dyDescent="0.25">
      <c r="A45" s="78">
        <v>43</v>
      </c>
      <c r="B45">
        <v>5</v>
      </c>
      <c r="C45">
        <v>30</v>
      </c>
      <c r="D45" t="s">
        <v>3265</v>
      </c>
      <c r="E45">
        <v>17</v>
      </c>
      <c r="F45">
        <v>104</v>
      </c>
      <c r="G45" t="s">
        <v>2319</v>
      </c>
      <c r="H45">
        <v>1</v>
      </c>
      <c r="I45" t="s">
        <v>2853</v>
      </c>
      <c r="J45" s="30" t="str">
        <f t="shared" si="0"/>
        <v>[43]=104,</v>
      </c>
      <c r="K45" s="3">
        <f t="shared" si="1"/>
        <v>43</v>
      </c>
      <c r="L45" s="3">
        <f t="shared" si="2"/>
        <v>104</v>
      </c>
      <c r="M45" s="8" t="str">
        <f>VLOOKUP(A45,'ESO wayshrine names'!$A$3:$B$9992,2,)</f>
        <v>Sentinel Wayshrine</v>
      </c>
      <c r="N45" s="3" t="str">
        <f>VLOOKUP(F45,'ESO zone constants'!$A$3:$D$9999,4,FALSE)</f>
        <v>Alik'r Desert</v>
      </c>
    </row>
    <row r="46" spans="1:14" x14ac:dyDescent="0.25">
      <c r="A46" s="78">
        <v>44</v>
      </c>
      <c r="B46">
        <v>5</v>
      </c>
      <c r="C46">
        <v>30</v>
      </c>
      <c r="D46" t="s">
        <v>3265</v>
      </c>
      <c r="E46">
        <v>17</v>
      </c>
      <c r="F46">
        <v>104</v>
      </c>
      <c r="G46" t="s">
        <v>2319</v>
      </c>
      <c r="H46">
        <v>1</v>
      </c>
      <c r="I46" t="s">
        <v>2854</v>
      </c>
      <c r="J46" s="30" t="str">
        <f t="shared" si="0"/>
        <v>[44]=104,</v>
      </c>
      <c r="K46" s="3">
        <f t="shared" si="1"/>
        <v>44</v>
      </c>
      <c r="L46" s="3">
        <f t="shared" si="2"/>
        <v>104</v>
      </c>
      <c r="M46" s="8" t="str">
        <f>VLOOKUP(A46,'ESO wayshrine names'!$A$3:$B$9992,2,)</f>
        <v>Bergama Wayshrine</v>
      </c>
      <c r="N46" s="3" t="str">
        <f>VLOOKUP(F46,'ESO zone constants'!$A$3:$D$9999,4,FALSE)</f>
        <v>Alik'r Desert</v>
      </c>
    </row>
    <row r="47" spans="1:14" x14ac:dyDescent="0.25">
      <c r="A47" s="78">
        <v>45</v>
      </c>
      <c r="B47">
        <v>5</v>
      </c>
      <c r="C47">
        <v>30</v>
      </c>
      <c r="D47" t="s">
        <v>3265</v>
      </c>
      <c r="E47">
        <v>17</v>
      </c>
      <c r="F47">
        <v>104</v>
      </c>
      <c r="G47" t="s">
        <v>2319</v>
      </c>
      <c r="H47">
        <v>1</v>
      </c>
      <c r="I47" t="s">
        <v>2855</v>
      </c>
      <c r="J47" s="30" t="str">
        <f t="shared" si="0"/>
        <v>[45]=104,</v>
      </c>
      <c r="K47" s="3">
        <f t="shared" si="1"/>
        <v>45</v>
      </c>
      <c r="L47" s="3">
        <f t="shared" si="2"/>
        <v>104</v>
      </c>
      <c r="M47" s="8" t="str">
        <f>VLOOKUP(A47,'ESO wayshrine names'!$A$3:$B$9992,2,)</f>
        <v>Leki's Blade Wayshrine</v>
      </c>
      <c r="N47" s="3" t="str">
        <f>VLOOKUP(F47,'ESO zone constants'!$A$3:$D$9999,4,FALSE)</f>
        <v>Alik'r Desert</v>
      </c>
    </row>
    <row r="48" spans="1:14" x14ac:dyDescent="0.25">
      <c r="A48" s="78">
        <v>46</v>
      </c>
      <c r="B48">
        <v>5</v>
      </c>
      <c r="C48">
        <v>30</v>
      </c>
      <c r="D48" t="s">
        <v>3265</v>
      </c>
      <c r="E48">
        <v>17</v>
      </c>
      <c r="F48">
        <v>104</v>
      </c>
      <c r="G48" t="s">
        <v>2319</v>
      </c>
      <c r="H48">
        <v>1</v>
      </c>
      <c r="I48" t="s">
        <v>2856</v>
      </c>
      <c r="J48" s="30" t="str">
        <f t="shared" si="0"/>
        <v>[46]=104,</v>
      </c>
      <c r="K48" s="3">
        <f t="shared" si="1"/>
        <v>46</v>
      </c>
      <c r="L48" s="3">
        <f t="shared" si="2"/>
        <v>104</v>
      </c>
      <c r="M48" s="8" t="str">
        <f>VLOOKUP(A48,'ESO wayshrine names'!$A$3:$B$9992,2,)</f>
        <v>Satakalaam Wayshrine</v>
      </c>
      <c r="N48" s="3" t="str">
        <f>VLOOKUP(F48,'ESO zone constants'!$A$3:$D$9999,4,FALSE)</f>
        <v>Alik'r Desert</v>
      </c>
    </row>
    <row r="49" spans="1:14" x14ac:dyDescent="0.25">
      <c r="A49" s="78">
        <v>47</v>
      </c>
      <c r="B49">
        <v>9</v>
      </c>
      <c r="C49">
        <v>26</v>
      </c>
      <c r="D49" t="s">
        <v>2324</v>
      </c>
      <c r="E49">
        <v>19</v>
      </c>
      <c r="F49">
        <v>117</v>
      </c>
      <c r="G49" t="s">
        <v>2324</v>
      </c>
      <c r="H49">
        <v>1</v>
      </c>
      <c r="I49" t="s">
        <v>2857</v>
      </c>
      <c r="J49" s="30" t="str">
        <f t="shared" si="0"/>
        <v>[47]=117,</v>
      </c>
      <c r="K49" s="3">
        <f t="shared" si="1"/>
        <v>47</v>
      </c>
      <c r="L49" s="3">
        <f t="shared" si="2"/>
        <v>117</v>
      </c>
      <c r="M49" s="8" t="str">
        <f>VLOOKUP(A49,'ESO wayshrine names'!$A$3:$B$9992,2,)</f>
        <v>Stillrise Wayshrine</v>
      </c>
      <c r="N49" s="3" t="str">
        <f>VLOOKUP(F49,'ESO zone constants'!$A$3:$D$9999,4,FALSE)</f>
        <v>Shadowfen</v>
      </c>
    </row>
    <row r="50" spans="1:14" x14ac:dyDescent="0.25">
      <c r="A50" s="78">
        <v>48</v>
      </c>
      <c r="B50">
        <v>9</v>
      </c>
      <c r="C50">
        <v>26</v>
      </c>
      <c r="D50" t="s">
        <v>2324</v>
      </c>
      <c r="E50">
        <v>19</v>
      </c>
      <c r="F50">
        <v>117</v>
      </c>
      <c r="G50" t="s">
        <v>2324</v>
      </c>
      <c r="H50">
        <v>1</v>
      </c>
      <c r="I50" t="s">
        <v>2858</v>
      </c>
      <c r="J50" s="30" t="str">
        <f t="shared" si="0"/>
        <v>[48]=117,</v>
      </c>
      <c r="K50" s="3">
        <f t="shared" si="1"/>
        <v>48</v>
      </c>
      <c r="L50" s="3">
        <f t="shared" si="2"/>
        <v>117</v>
      </c>
      <c r="M50" s="8" t="str">
        <f>VLOOKUP(A50,'ESO wayshrine names'!$A$3:$B$9992,2,)</f>
        <v>Stormhold Wayshrine</v>
      </c>
      <c r="N50" s="3" t="str">
        <f>VLOOKUP(F50,'ESO zone constants'!$A$3:$D$9999,4,FALSE)</f>
        <v>Shadowfen</v>
      </c>
    </row>
    <row r="51" spans="1:14" x14ac:dyDescent="0.25">
      <c r="A51" s="78">
        <v>49</v>
      </c>
      <c r="B51">
        <v>9</v>
      </c>
      <c r="C51">
        <v>26</v>
      </c>
      <c r="D51" t="s">
        <v>2324</v>
      </c>
      <c r="E51">
        <v>19</v>
      </c>
      <c r="F51">
        <v>117</v>
      </c>
      <c r="G51" t="s">
        <v>2324</v>
      </c>
      <c r="H51">
        <v>1</v>
      </c>
      <c r="I51" t="s">
        <v>2859</v>
      </c>
      <c r="J51" s="30" t="str">
        <f t="shared" si="0"/>
        <v>[49]=117,</v>
      </c>
      <c r="K51" s="3">
        <f t="shared" si="1"/>
        <v>49</v>
      </c>
      <c r="L51" s="3">
        <f t="shared" si="2"/>
        <v>117</v>
      </c>
      <c r="M51" s="8" t="str">
        <f>VLOOKUP(A51,'ESO wayshrine names'!$A$3:$B$9992,2,)</f>
        <v>Hatching Pools Wayshrine</v>
      </c>
      <c r="N51" s="3" t="str">
        <f>VLOOKUP(F51,'ESO zone constants'!$A$3:$D$9999,4,FALSE)</f>
        <v>Shadowfen</v>
      </c>
    </row>
    <row r="52" spans="1:14" x14ac:dyDescent="0.25">
      <c r="A52" s="78">
        <v>50</v>
      </c>
      <c r="B52">
        <v>9</v>
      </c>
      <c r="C52">
        <v>26</v>
      </c>
      <c r="D52" t="s">
        <v>2324</v>
      </c>
      <c r="E52">
        <v>19</v>
      </c>
      <c r="F52">
        <v>117</v>
      </c>
      <c r="G52" t="s">
        <v>2324</v>
      </c>
      <c r="H52">
        <v>1</v>
      </c>
      <c r="I52" t="s">
        <v>2860</v>
      </c>
      <c r="J52" s="30" t="str">
        <f t="shared" si="0"/>
        <v>[50]=117,</v>
      </c>
      <c r="K52" s="3">
        <f t="shared" si="1"/>
        <v>50</v>
      </c>
      <c r="L52" s="3">
        <f t="shared" si="2"/>
        <v>117</v>
      </c>
      <c r="M52" s="8" t="str">
        <f>VLOOKUP(A52,'ESO wayshrine names'!$A$3:$B$9992,2,)</f>
        <v>Alten Corimont Wayshrine</v>
      </c>
      <c r="N52" s="3" t="str">
        <f>VLOOKUP(F52,'ESO zone constants'!$A$3:$D$9999,4,FALSE)</f>
        <v>Shadowfen</v>
      </c>
    </row>
    <row r="53" spans="1:14" x14ac:dyDescent="0.25">
      <c r="A53" s="78">
        <v>51</v>
      </c>
      <c r="B53">
        <v>9</v>
      </c>
      <c r="C53">
        <v>26</v>
      </c>
      <c r="D53" t="s">
        <v>2324</v>
      </c>
      <c r="E53">
        <v>19</v>
      </c>
      <c r="F53">
        <v>117</v>
      </c>
      <c r="G53" t="s">
        <v>2324</v>
      </c>
      <c r="H53">
        <v>1</v>
      </c>
      <c r="I53" t="s">
        <v>2861</v>
      </c>
      <c r="J53" s="30" t="str">
        <f t="shared" si="0"/>
        <v>[51]=117,</v>
      </c>
      <c r="K53" s="3">
        <f t="shared" si="1"/>
        <v>51</v>
      </c>
      <c r="L53" s="3">
        <f t="shared" si="2"/>
        <v>117</v>
      </c>
      <c r="M53" s="8" t="str">
        <f>VLOOKUP(A53,'ESO wayshrine names'!$A$3:$B$9992,2,)</f>
        <v>Percolating Mire Wayshrine</v>
      </c>
      <c r="N53" s="3" t="str">
        <f>VLOOKUP(F53,'ESO zone constants'!$A$3:$D$9999,4,FALSE)</f>
        <v>Shadowfen</v>
      </c>
    </row>
    <row r="54" spans="1:14" x14ac:dyDescent="0.25">
      <c r="A54" s="78">
        <v>52</v>
      </c>
      <c r="B54">
        <v>9</v>
      </c>
      <c r="C54">
        <v>26</v>
      </c>
      <c r="D54" t="s">
        <v>2324</v>
      </c>
      <c r="E54">
        <v>19</v>
      </c>
      <c r="F54">
        <v>117</v>
      </c>
      <c r="G54" t="s">
        <v>2324</v>
      </c>
      <c r="H54">
        <v>1</v>
      </c>
      <c r="I54" t="s">
        <v>2862</v>
      </c>
      <c r="J54" s="30" t="str">
        <f t="shared" si="0"/>
        <v>[52]=117,</v>
      </c>
      <c r="K54" s="3">
        <f t="shared" si="1"/>
        <v>52</v>
      </c>
      <c r="L54" s="3">
        <f t="shared" si="2"/>
        <v>117</v>
      </c>
      <c r="M54" s="8" t="str">
        <f>VLOOKUP(A54,'ESO wayshrine names'!$A$3:$B$9992,2,)</f>
        <v>Hissmir Wayshrine</v>
      </c>
      <c r="N54" s="3" t="str">
        <f>VLOOKUP(F54,'ESO zone constants'!$A$3:$D$9999,4,FALSE)</f>
        <v>Shadowfen</v>
      </c>
    </row>
    <row r="55" spans="1:14" x14ac:dyDescent="0.25">
      <c r="A55" s="78">
        <v>53</v>
      </c>
      <c r="B55">
        <v>9</v>
      </c>
      <c r="C55">
        <v>26</v>
      </c>
      <c r="D55" t="s">
        <v>2324</v>
      </c>
      <c r="E55">
        <v>19</v>
      </c>
      <c r="F55">
        <v>117</v>
      </c>
      <c r="G55" t="s">
        <v>2324</v>
      </c>
      <c r="H55">
        <v>1</v>
      </c>
      <c r="I55" t="s">
        <v>2863</v>
      </c>
      <c r="J55" s="30" t="str">
        <f t="shared" si="0"/>
        <v>[53]=117,</v>
      </c>
      <c r="K55" s="3">
        <f t="shared" si="1"/>
        <v>53</v>
      </c>
      <c r="L55" s="3">
        <f t="shared" si="2"/>
        <v>117</v>
      </c>
      <c r="M55" s="8" t="str">
        <f>VLOOKUP(A55,'ESO wayshrine names'!$A$3:$B$9992,2,)</f>
        <v>Loriasel Wayshrine</v>
      </c>
      <c r="N55" s="3" t="str">
        <f>VLOOKUP(F55,'ESO zone constants'!$A$3:$D$9999,4,FALSE)</f>
        <v>Shadowfen</v>
      </c>
    </row>
    <row r="56" spans="1:14" x14ac:dyDescent="0.25">
      <c r="A56" s="78">
        <v>55</v>
      </c>
      <c r="B56">
        <v>3</v>
      </c>
      <c r="C56">
        <v>10</v>
      </c>
      <c r="D56" t="s">
        <v>2320</v>
      </c>
      <c r="E56">
        <v>5</v>
      </c>
      <c r="F56">
        <v>20</v>
      </c>
      <c r="G56" t="s">
        <v>2320</v>
      </c>
      <c r="H56">
        <v>1</v>
      </c>
      <c r="I56" t="s">
        <v>2864</v>
      </c>
      <c r="J56" s="30" t="str">
        <f t="shared" si="0"/>
        <v>[55]=20,</v>
      </c>
      <c r="K56" s="3">
        <f t="shared" si="1"/>
        <v>55</v>
      </c>
      <c r="L56" s="3">
        <f t="shared" si="2"/>
        <v>20</v>
      </c>
      <c r="M56" s="8" t="str">
        <f>VLOOKUP(A56,'ESO wayshrine names'!$A$3:$B$9992,2,)</f>
        <v>Shornhelm Wayshrine</v>
      </c>
      <c r="N56" s="3" t="str">
        <f>VLOOKUP(F56,'ESO zone constants'!$A$3:$D$9999,4,FALSE)</f>
        <v>Rivenspire</v>
      </c>
    </row>
    <row r="57" spans="1:14" x14ac:dyDescent="0.25">
      <c r="A57" s="78">
        <v>57</v>
      </c>
      <c r="B57">
        <v>5</v>
      </c>
      <c r="C57">
        <v>30</v>
      </c>
      <c r="D57" t="s">
        <v>3265</v>
      </c>
      <c r="E57">
        <v>17</v>
      </c>
      <c r="F57">
        <v>104</v>
      </c>
      <c r="G57" t="s">
        <v>2319</v>
      </c>
      <c r="H57">
        <v>1</v>
      </c>
      <c r="I57" t="s">
        <v>2865</v>
      </c>
      <c r="J57" s="30" t="str">
        <f t="shared" si="0"/>
        <v>[57]=104,</v>
      </c>
      <c r="K57" s="3">
        <f t="shared" si="1"/>
        <v>57</v>
      </c>
      <c r="L57" s="3">
        <f t="shared" si="2"/>
        <v>104</v>
      </c>
      <c r="M57" s="8" t="str">
        <f>VLOOKUP(A57,'ESO wayshrine names'!$A$3:$B$9992,2,)</f>
        <v>Divad's Chagrin Mine Wayshrine</v>
      </c>
      <c r="N57" s="3" t="str">
        <f>VLOOKUP(F57,'ESO zone constants'!$A$3:$D$9999,4,FALSE)</f>
        <v>Alik'r Desert</v>
      </c>
    </row>
    <row r="58" spans="1:14" x14ac:dyDescent="0.25">
      <c r="A58" s="78">
        <v>58</v>
      </c>
      <c r="B58">
        <v>5</v>
      </c>
      <c r="C58">
        <v>30</v>
      </c>
      <c r="D58" t="s">
        <v>3265</v>
      </c>
      <c r="E58">
        <v>17</v>
      </c>
      <c r="F58">
        <v>104</v>
      </c>
      <c r="G58" t="s">
        <v>2319</v>
      </c>
      <c r="H58">
        <v>1</v>
      </c>
      <c r="I58" t="s">
        <v>2866</v>
      </c>
      <c r="J58" s="30" t="str">
        <f t="shared" si="0"/>
        <v>[58]=104,</v>
      </c>
      <c r="K58" s="3">
        <f t="shared" si="1"/>
        <v>58</v>
      </c>
      <c r="L58" s="3">
        <f t="shared" si="2"/>
        <v>104</v>
      </c>
      <c r="M58" s="8" t="str">
        <f>VLOOKUP(A58,'ESO wayshrine names'!$A$3:$B$9992,2,)</f>
        <v>Kulati Mines Wayshrine</v>
      </c>
      <c r="N58" s="3" t="str">
        <f>VLOOKUP(F58,'ESO zone constants'!$A$3:$D$9999,4,FALSE)</f>
        <v>Alik'r Desert</v>
      </c>
    </row>
    <row r="59" spans="1:14" x14ac:dyDescent="0.25">
      <c r="A59" s="78">
        <v>59</v>
      </c>
      <c r="B59">
        <v>5</v>
      </c>
      <c r="C59">
        <v>30</v>
      </c>
      <c r="D59" t="s">
        <v>3265</v>
      </c>
      <c r="E59">
        <v>17</v>
      </c>
      <c r="F59">
        <v>104</v>
      </c>
      <c r="G59" t="s">
        <v>2319</v>
      </c>
      <c r="H59">
        <v>1</v>
      </c>
      <c r="I59" t="s">
        <v>2867</v>
      </c>
      <c r="J59" s="30" t="str">
        <f t="shared" si="0"/>
        <v>[59]=104,</v>
      </c>
      <c r="K59" s="3">
        <f t="shared" si="1"/>
        <v>59</v>
      </c>
      <c r="L59" s="3">
        <f t="shared" si="2"/>
        <v>104</v>
      </c>
      <c r="M59" s="8" t="str">
        <f>VLOOKUP(A59,'ESO wayshrine names'!$A$3:$B$9992,2,)</f>
        <v>Aswala Stables Wayshrine</v>
      </c>
      <c r="N59" s="3" t="str">
        <f>VLOOKUP(F59,'ESO zone constants'!$A$3:$D$9999,4,FALSE)</f>
        <v>Alik'r Desert</v>
      </c>
    </row>
    <row r="60" spans="1:14" x14ac:dyDescent="0.25">
      <c r="A60" s="78">
        <v>60</v>
      </c>
      <c r="B60">
        <v>5</v>
      </c>
      <c r="C60">
        <v>30</v>
      </c>
      <c r="D60" t="s">
        <v>3265</v>
      </c>
      <c r="E60">
        <v>17</v>
      </c>
      <c r="F60">
        <v>104</v>
      </c>
      <c r="G60" t="s">
        <v>2319</v>
      </c>
      <c r="H60">
        <v>1</v>
      </c>
      <c r="I60" t="s">
        <v>2868</v>
      </c>
      <c r="J60" s="30" t="str">
        <f t="shared" si="0"/>
        <v>[60]=104,</v>
      </c>
      <c r="K60" s="3">
        <f t="shared" si="1"/>
        <v>60</v>
      </c>
      <c r="L60" s="3">
        <f t="shared" si="2"/>
        <v>104</v>
      </c>
      <c r="M60" s="8" t="str">
        <f>VLOOKUP(A60,'ESO wayshrine names'!$A$3:$B$9992,2,)</f>
        <v>Shrikes' Aerie Wayshrine</v>
      </c>
      <c r="N60" s="3" t="str">
        <f>VLOOKUP(F60,'ESO zone constants'!$A$3:$D$9999,4,FALSE)</f>
        <v>Alik'r Desert</v>
      </c>
    </row>
    <row r="61" spans="1:14" x14ac:dyDescent="0.25">
      <c r="A61" s="78">
        <v>61</v>
      </c>
      <c r="B61">
        <v>5</v>
      </c>
      <c r="C61">
        <v>30</v>
      </c>
      <c r="D61" t="s">
        <v>3265</v>
      </c>
      <c r="E61">
        <v>17</v>
      </c>
      <c r="F61">
        <v>104</v>
      </c>
      <c r="G61" t="s">
        <v>2319</v>
      </c>
      <c r="H61">
        <v>1</v>
      </c>
      <c r="I61" t="s">
        <v>2869</v>
      </c>
      <c r="J61" s="30" t="str">
        <f t="shared" si="0"/>
        <v>[61]=104,</v>
      </c>
      <c r="K61" s="3">
        <f t="shared" si="1"/>
        <v>61</v>
      </c>
      <c r="L61" s="3">
        <f t="shared" si="2"/>
        <v>104</v>
      </c>
      <c r="M61" s="8" t="str">
        <f>VLOOKUP(A61,'ESO wayshrine names'!$A$3:$B$9992,2,)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2870</v>
      </c>
      <c r="J62" s="30" t="str">
        <f t="shared" si="0"/>
        <v>[62]=3,</v>
      </c>
      <c r="K62" s="3">
        <f t="shared" si="1"/>
        <v>62</v>
      </c>
      <c r="L62" s="3">
        <f t="shared" si="2"/>
        <v>3</v>
      </c>
      <c r="M62" s="8" t="str">
        <f>VLOOKUP(A62,'ESO wayshrine names'!$A$3:$B$9992,2,)</f>
        <v>Daggerfall Wayshrine</v>
      </c>
      <c r="N62" s="3" t="str">
        <f>VLOOKUP(F62,'ESO zone constants'!$A$3:$D$9999,4,FALSE)</f>
        <v>Glenumbra</v>
      </c>
    </row>
    <row r="63" spans="1:14" x14ac:dyDescent="0.25">
      <c r="A63" s="78">
        <v>63</v>
      </c>
      <c r="B63">
        <v>6</v>
      </c>
      <c r="C63">
        <v>20</v>
      </c>
      <c r="D63" t="s">
        <v>109</v>
      </c>
      <c r="E63">
        <v>14</v>
      </c>
      <c r="F63">
        <v>92</v>
      </c>
      <c r="G63" t="s">
        <v>109</v>
      </c>
      <c r="H63">
        <v>1</v>
      </c>
      <c r="I63" t="s">
        <v>2871</v>
      </c>
      <c r="J63" s="30" t="str">
        <f t="shared" si="0"/>
        <v>[63]=92,</v>
      </c>
      <c r="K63" s="3">
        <f t="shared" si="1"/>
        <v>63</v>
      </c>
      <c r="L63" s="3">
        <f t="shared" si="2"/>
        <v>92</v>
      </c>
      <c r="M63" s="8" t="str">
        <f>VLOOKUP(A63,'ESO wayshrine names'!$A$3:$B$9992,2,)</f>
        <v>Sunken Road Wayshrine</v>
      </c>
      <c r="N63" s="3" t="str">
        <f>VLOOKUP(F63,'ESO zone constants'!$A$3:$D$9999,4,FALSE)</f>
        <v>Bangkorai</v>
      </c>
    </row>
    <row r="64" spans="1:14" x14ac:dyDescent="0.25">
      <c r="A64" s="78">
        <v>64</v>
      </c>
      <c r="B64">
        <v>2</v>
      </c>
      <c r="C64">
        <v>1</v>
      </c>
      <c r="D64" t="s">
        <v>103</v>
      </c>
      <c r="E64">
        <v>2</v>
      </c>
      <c r="F64">
        <v>3</v>
      </c>
      <c r="G64" t="s">
        <v>103</v>
      </c>
      <c r="H64">
        <v>1</v>
      </c>
      <c r="I64" t="s">
        <v>2872</v>
      </c>
      <c r="J64" s="30" t="str">
        <f t="shared" si="0"/>
        <v>[64]=3,</v>
      </c>
      <c r="K64" s="3">
        <f t="shared" si="1"/>
        <v>64</v>
      </c>
      <c r="L64" s="3">
        <f t="shared" si="2"/>
        <v>3</v>
      </c>
      <c r="M64" s="8" t="str">
        <f>VLOOKUP(A64,'ESO wayshrine names'!$A$3:$B$9992,2,)</f>
        <v>Burial Tombs Wayshrine</v>
      </c>
      <c r="N64" s="3" t="str">
        <f>VLOOKUP(F64,'ESO zone constants'!$A$3:$D$9999,4,FALSE)</f>
        <v>Glenumbra</v>
      </c>
    </row>
    <row r="65" spans="1:14" x14ac:dyDescent="0.25">
      <c r="A65" s="78">
        <v>65</v>
      </c>
      <c r="B65">
        <v>11</v>
      </c>
      <c r="C65">
        <v>7</v>
      </c>
      <c r="D65" t="s">
        <v>2325</v>
      </c>
      <c r="E65">
        <v>9</v>
      </c>
      <c r="F65">
        <v>41</v>
      </c>
      <c r="G65" t="s">
        <v>2325</v>
      </c>
      <c r="H65">
        <v>1</v>
      </c>
      <c r="I65" t="s">
        <v>2873</v>
      </c>
      <c r="J65" s="30" t="str">
        <f t="shared" si="0"/>
        <v>[65]=41,</v>
      </c>
      <c r="K65" s="3">
        <f t="shared" si="1"/>
        <v>65</v>
      </c>
      <c r="L65" s="3">
        <f t="shared" si="2"/>
        <v>41</v>
      </c>
      <c r="M65" s="8" t="str">
        <f>VLOOKUP(A65,'ESO wayshrine names'!$A$3:$B$9992,2,)</f>
        <v>Davon's Watch Wayshrine</v>
      </c>
      <c r="N65" s="3" t="str">
        <f>VLOOKUP(F65,'ESO zone constants'!$A$3:$D$9999,4,FALSE)</f>
        <v>Stonefalls</v>
      </c>
    </row>
    <row r="66" spans="1:14" x14ac:dyDescent="0.25">
      <c r="A66" s="78">
        <v>66</v>
      </c>
      <c r="B66">
        <v>11</v>
      </c>
      <c r="C66">
        <v>7</v>
      </c>
      <c r="D66" t="s">
        <v>2325</v>
      </c>
      <c r="E66">
        <v>9</v>
      </c>
      <c r="F66">
        <v>41</v>
      </c>
      <c r="G66" t="s">
        <v>2325</v>
      </c>
      <c r="H66">
        <v>1</v>
      </c>
      <c r="I66" t="s">
        <v>2874</v>
      </c>
      <c r="J66" s="30" t="str">
        <f t="shared" si="0"/>
        <v>[66]=41,</v>
      </c>
      <c r="K66" s="3">
        <f t="shared" si="1"/>
        <v>66</v>
      </c>
      <c r="L66" s="3">
        <f t="shared" si="2"/>
        <v>41</v>
      </c>
      <c r="M66" s="8" t="str">
        <f>VLOOKUP(A66,'ESO wayshrine names'!$A$3:$B$9992,2,)</f>
        <v>Othrenis Wayshrine</v>
      </c>
      <c r="N66" s="3" t="str">
        <f>VLOOKUP(F66,'ESO zone constants'!$A$3:$D$9999,4,FALSE)</f>
        <v>Stonefalls</v>
      </c>
    </row>
    <row r="67" spans="1:14" x14ac:dyDescent="0.25">
      <c r="A67" s="78">
        <v>67</v>
      </c>
      <c r="B67">
        <v>11</v>
      </c>
      <c r="C67">
        <v>7</v>
      </c>
      <c r="D67" t="s">
        <v>2325</v>
      </c>
      <c r="E67">
        <v>9</v>
      </c>
      <c r="F67">
        <v>41</v>
      </c>
      <c r="G67" t="s">
        <v>2325</v>
      </c>
      <c r="H67">
        <v>1</v>
      </c>
      <c r="I67" t="s">
        <v>2875</v>
      </c>
      <c r="J67" s="30" t="str">
        <f t="shared" ref="J67:J130" si="3">IF(A67&lt;&gt;"",IF(F67&lt;&gt;"",IF(OR(ISNA(A67),ISNA(F67)),"","["&amp;A67&amp;"]="&amp;F67&amp;","),""),"")</f>
        <v>[67]=41,</v>
      </c>
      <c r="K67" s="3">
        <f t="shared" ref="K67:K130" si="4">A67</f>
        <v>67</v>
      </c>
      <c r="L67" s="3">
        <f t="shared" ref="L67:L130" si="5">F67</f>
        <v>41</v>
      </c>
      <c r="M67" s="8" t="str">
        <f>VLOOKUP(A67,'ESO wayshrine names'!$A$3:$B$9992,2,)</f>
        <v>Ebonheart Wayshrine</v>
      </c>
      <c r="N67" s="3" t="str">
        <f>VLOOKUP(F67,'ESO zone constants'!$A$3:$D$9999,4,FALSE)</f>
        <v>Stonefalls</v>
      </c>
    </row>
    <row r="68" spans="1:14" x14ac:dyDescent="0.25">
      <c r="A68" s="78">
        <v>68</v>
      </c>
      <c r="B68">
        <v>11</v>
      </c>
      <c r="C68">
        <v>7</v>
      </c>
      <c r="D68" t="s">
        <v>2325</v>
      </c>
      <c r="E68">
        <v>9</v>
      </c>
      <c r="F68">
        <v>41</v>
      </c>
      <c r="G68" t="s">
        <v>2325</v>
      </c>
      <c r="H68">
        <v>1</v>
      </c>
      <c r="I68" t="s">
        <v>2876</v>
      </c>
      <c r="J68" s="30" t="str">
        <f t="shared" si="3"/>
        <v>[68]=41,</v>
      </c>
      <c r="K68" s="3">
        <f t="shared" si="4"/>
        <v>68</v>
      </c>
      <c r="L68" s="3">
        <f t="shared" si="5"/>
        <v>41</v>
      </c>
      <c r="M68" s="8" t="str">
        <f>VLOOKUP(A68,'ESO wayshrine names'!$A$3:$B$9992,2,)</f>
        <v>Vivec's Antlers Wayshrine</v>
      </c>
      <c r="N68" s="3" t="str">
        <f>VLOOKUP(F68,'ESO zone constants'!$A$3:$D$9999,4,FALSE)</f>
        <v>Stonefalls</v>
      </c>
    </row>
    <row r="69" spans="1:14" x14ac:dyDescent="0.25">
      <c r="A69" s="78">
        <v>69</v>
      </c>
      <c r="B69">
        <v>11</v>
      </c>
      <c r="C69">
        <v>7</v>
      </c>
      <c r="D69" t="s">
        <v>2325</v>
      </c>
      <c r="E69">
        <v>9</v>
      </c>
      <c r="F69">
        <v>41</v>
      </c>
      <c r="G69" t="s">
        <v>2325</v>
      </c>
      <c r="H69">
        <v>1</v>
      </c>
      <c r="I69" t="s">
        <v>2877</v>
      </c>
      <c r="J69" s="30" t="str">
        <f t="shared" si="3"/>
        <v>[69]=41,</v>
      </c>
      <c r="K69" s="3">
        <f t="shared" si="4"/>
        <v>69</v>
      </c>
      <c r="L69" s="3">
        <f t="shared" si="5"/>
        <v>41</v>
      </c>
      <c r="M69" s="8" t="str">
        <f>VLOOKUP(A69,'ESO wayshrine names'!$A$3:$B$9992,2,)</f>
        <v>Sulfur Pools Wayshrine</v>
      </c>
      <c r="N69" s="3" t="str">
        <f>VLOOKUP(F69,'ESO zone constants'!$A$3:$D$9999,4,FALSE)</f>
        <v>Stonefalls</v>
      </c>
    </row>
    <row r="70" spans="1:14" x14ac:dyDescent="0.25">
      <c r="A70" s="78">
        <v>71</v>
      </c>
      <c r="B70">
        <v>11</v>
      </c>
      <c r="C70">
        <v>7</v>
      </c>
      <c r="D70" t="s">
        <v>2325</v>
      </c>
      <c r="E70">
        <v>9</v>
      </c>
      <c r="F70">
        <v>41</v>
      </c>
      <c r="G70" t="s">
        <v>2325</v>
      </c>
      <c r="H70">
        <v>1</v>
      </c>
      <c r="I70" t="s">
        <v>2878</v>
      </c>
      <c r="J70" s="30" t="str">
        <f t="shared" si="3"/>
        <v>[71]=41,</v>
      </c>
      <c r="K70" s="3">
        <f t="shared" si="4"/>
        <v>71</v>
      </c>
      <c r="L70" s="3">
        <f t="shared" si="5"/>
        <v>41</v>
      </c>
      <c r="M70" s="8" t="str">
        <f>VLOOKUP(A70,'ESO wayshrine names'!$A$3:$B$9992,2,)</f>
        <v>Brothers of Strife Wayshrine</v>
      </c>
      <c r="N70" s="3" t="str">
        <f>VLOOKUP(F70,'ESO zone constants'!$A$3:$D$9999,4,FALSE)</f>
        <v>Stonefalls</v>
      </c>
    </row>
    <row r="71" spans="1:14" x14ac:dyDescent="0.25">
      <c r="A71" s="78">
        <v>72</v>
      </c>
      <c r="B71">
        <v>11</v>
      </c>
      <c r="C71">
        <v>7</v>
      </c>
      <c r="D71" t="s">
        <v>2325</v>
      </c>
      <c r="E71">
        <v>9</v>
      </c>
      <c r="F71">
        <v>41</v>
      </c>
      <c r="G71" t="s">
        <v>2325</v>
      </c>
      <c r="H71">
        <v>1</v>
      </c>
      <c r="I71" t="s">
        <v>2879</v>
      </c>
      <c r="J71" s="30" t="str">
        <f t="shared" si="3"/>
        <v>[72]=41,</v>
      </c>
      <c r="K71" s="3">
        <f t="shared" si="4"/>
        <v>72</v>
      </c>
      <c r="L71" s="3">
        <f t="shared" si="5"/>
        <v>41</v>
      </c>
      <c r="M71" s="8" t="str">
        <f>VLOOKUP(A71,'ESO wayshrine names'!$A$3:$B$9992,2,)</f>
        <v>Hrogar's Hold Wayshrine</v>
      </c>
      <c r="N71" s="3" t="str">
        <f>VLOOKUP(F71,'ESO zone constants'!$A$3:$D$9999,4,FALSE)</f>
        <v>Stonefalls</v>
      </c>
    </row>
    <row r="72" spans="1:14" x14ac:dyDescent="0.25">
      <c r="A72" s="78">
        <v>73</v>
      </c>
      <c r="B72">
        <v>11</v>
      </c>
      <c r="C72">
        <v>7</v>
      </c>
      <c r="D72" t="s">
        <v>2325</v>
      </c>
      <c r="E72">
        <v>9</v>
      </c>
      <c r="F72">
        <v>41</v>
      </c>
      <c r="G72" t="s">
        <v>2325</v>
      </c>
      <c r="H72">
        <v>1</v>
      </c>
      <c r="I72" t="s">
        <v>2880</v>
      </c>
      <c r="J72" s="30" t="str">
        <f t="shared" si="3"/>
        <v>[73]=41,</v>
      </c>
      <c r="K72" s="3">
        <f t="shared" si="4"/>
        <v>73</v>
      </c>
      <c r="L72" s="3">
        <f t="shared" si="5"/>
        <v>41</v>
      </c>
      <c r="M72" s="8" t="str">
        <f>VLOOKUP(A72,'ESO wayshrine names'!$A$3:$B$9992,2,)</f>
        <v>Fort Virak Wayshrine</v>
      </c>
      <c r="N72" s="3" t="str">
        <f>VLOOKUP(F72,'ESO zone constants'!$A$3:$D$9999,4,FALSE)</f>
        <v>Stonefalls</v>
      </c>
    </row>
    <row r="73" spans="1:14" x14ac:dyDescent="0.25">
      <c r="A73" s="78">
        <v>74</v>
      </c>
      <c r="B73">
        <v>11</v>
      </c>
      <c r="C73">
        <v>7</v>
      </c>
      <c r="D73" t="s">
        <v>2325</v>
      </c>
      <c r="E73">
        <v>9</v>
      </c>
      <c r="F73">
        <v>41</v>
      </c>
      <c r="G73" t="s">
        <v>2325</v>
      </c>
      <c r="H73">
        <v>1</v>
      </c>
      <c r="I73" t="s">
        <v>2881</v>
      </c>
      <c r="J73" s="30" t="str">
        <f t="shared" si="3"/>
        <v>[74]=41,</v>
      </c>
      <c r="K73" s="3">
        <f t="shared" si="4"/>
        <v>74</v>
      </c>
      <c r="L73" s="3">
        <f t="shared" si="5"/>
        <v>41</v>
      </c>
      <c r="M73" s="8" t="str">
        <f>VLOOKUP(A73,'ESO wayshrine names'!$A$3:$B$9992,2,)</f>
        <v>Iliath Temple Wayshrine</v>
      </c>
      <c r="N73" s="3" t="str">
        <f>VLOOKUP(F73,'ESO zone constants'!$A$3:$D$9999,4,FALSE)</f>
        <v>Stonefalls</v>
      </c>
    </row>
    <row r="74" spans="1:14" x14ac:dyDescent="0.25">
      <c r="A74" s="78">
        <v>75</v>
      </c>
      <c r="B74">
        <v>11</v>
      </c>
      <c r="C74">
        <v>7</v>
      </c>
      <c r="D74" t="s">
        <v>2325</v>
      </c>
      <c r="E74">
        <v>9</v>
      </c>
      <c r="F74">
        <v>41</v>
      </c>
      <c r="G74" t="s">
        <v>2325</v>
      </c>
      <c r="H74">
        <v>1</v>
      </c>
      <c r="I74" t="s">
        <v>2882</v>
      </c>
      <c r="J74" s="30" t="str">
        <f t="shared" si="3"/>
        <v>[75]=41,</v>
      </c>
      <c r="K74" s="3">
        <f t="shared" si="4"/>
        <v>75</v>
      </c>
      <c r="L74" s="3">
        <f t="shared" si="5"/>
        <v>41</v>
      </c>
      <c r="M74" s="8" t="str">
        <f>VLOOKUP(A74,'ESO wayshrine names'!$A$3:$B$9992,2,)</f>
        <v>Sathram Plantation Wayshrine</v>
      </c>
      <c r="N74" s="3" t="str">
        <f>VLOOKUP(F74,'ESO zone constants'!$A$3:$D$9999,4,FALSE)</f>
        <v>Stonefalls</v>
      </c>
    </row>
    <row r="75" spans="1:14" x14ac:dyDescent="0.25">
      <c r="A75" s="78">
        <v>76</v>
      </c>
      <c r="B75">
        <v>11</v>
      </c>
      <c r="C75">
        <v>7</v>
      </c>
      <c r="D75" t="s">
        <v>2325</v>
      </c>
      <c r="E75">
        <v>9</v>
      </c>
      <c r="F75">
        <v>41</v>
      </c>
      <c r="G75" t="s">
        <v>2325</v>
      </c>
      <c r="H75">
        <v>1</v>
      </c>
      <c r="I75" t="s">
        <v>2883</v>
      </c>
      <c r="J75" s="30" t="str">
        <f t="shared" si="3"/>
        <v>[76]=41,</v>
      </c>
      <c r="K75" s="3">
        <f t="shared" si="4"/>
        <v>76</v>
      </c>
      <c r="L75" s="3">
        <f t="shared" si="5"/>
        <v>41</v>
      </c>
      <c r="M75" s="8" t="str">
        <f>VLOOKUP(A75,'ESO wayshrine names'!$A$3:$B$9992,2,)</f>
        <v>Kragenmoor Wayshrine</v>
      </c>
      <c r="N75" s="3" t="str">
        <f>VLOOKUP(F75,'ESO zone constants'!$A$3:$D$9999,4,FALSE)</f>
        <v>Stonefalls</v>
      </c>
    </row>
    <row r="76" spans="1:14" x14ac:dyDescent="0.25">
      <c r="A76" s="78">
        <v>77</v>
      </c>
      <c r="B76">
        <v>11</v>
      </c>
      <c r="C76">
        <v>7</v>
      </c>
      <c r="D76" t="s">
        <v>2325</v>
      </c>
      <c r="E76">
        <v>9</v>
      </c>
      <c r="F76">
        <v>41</v>
      </c>
      <c r="G76" t="s">
        <v>2325</v>
      </c>
      <c r="H76">
        <v>1</v>
      </c>
      <c r="I76" t="s">
        <v>2884</v>
      </c>
      <c r="J76" s="30" t="str">
        <f t="shared" si="3"/>
        <v>[77]=41,</v>
      </c>
      <c r="K76" s="3">
        <f t="shared" si="4"/>
        <v>77</v>
      </c>
      <c r="L76" s="3">
        <f t="shared" si="5"/>
        <v>41</v>
      </c>
      <c r="M76" s="8" t="str">
        <f>VLOOKUP(A76,'ESO wayshrine names'!$A$3:$B$9992,2,)</f>
        <v>Ashen Road Wayshrine</v>
      </c>
      <c r="N76" s="3" t="str">
        <f>VLOOKUP(F76,'ESO zone constants'!$A$3:$D$9999,4,FALSE)</f>
        <v>Stonefalls</v>
      </c>
    </row>
    <row r="77" spans="1:14" x14ac:dyDescent="0.25">
      <c r="A77" s="78">
        <v>78</v>
      </c>
      <c r="B77">
        <v>9</v>
      </c>
      <c r="C77">
        <v>26</v>
      </c>
      <c r="D77" t="s">
        <v>2324</v>
      </c>
      <c r="E77">
        <v>19</v>
      </c>
      <c r="F77">
        <v>117</v>
      </c>
      <c r="G77" t="s">
        <v>2324</v>
      </c>
      <c r="H77">
        <v>1</v>
      </c>
      <c r="I77" t="s">
        <v>2885</v>
      </c>
      <c r="J77" s="30" t="str">
        <f t="shared" si="3"/>
        <v>[78]=117,</v>
      </c>
      <c r="K77" s="3">
        <f t="shared" si="4"/>
        <v>78</v>
      </c>
      <c r="L77" s="3">
        <f t="shared" si="5"/>
        <v>117</v>
      </c>
      <c r="M77" s="8" t="str">
        <f>VLOOKUP(A77,'ESO wayshrine names'!$A$3:$B$9992,2,)</f>
        <v>Venomous Fens Wayshrine</v>
      </c>
      <c r="N77" s="3" t="str">
        <f>VLOOKUP(F77,'ESO zone constants'!$A$3:$D$9999,4,FALSE)</f>
        <v>Shadowfen</v>
      </c>
    </row>
    <row r="78" spans="1:14" x14ac:dyDescent="0.25">
      <c r="A78" s="78">
        <v>79</v>
      </c>
      <c r="B78">
        <v>10</v>
      </c>
      <c r="C78">
        <v>13</v>
      </c>
      <c r="D78" t="s">
        <v>107</v>
      </c>
      <c r="E78">
        <v>10</v>
      </c>
      <c r="F78">
        <v>57</v>
      </c>
      <c r="G78" t="s">
        <v>107</v>
      </c>
      <c r="H78">
        <v>1</v>
      </c>
      <c r="I78" t="s">
        <v>2886</v>
      </c>
      <c r="J78" s="30" t="str">
        <f t="shared" si="3"/>
        <v>[79]=57,</v>
      </c>
      <c r="K78" s="3">
        <f t="shared" si="4"/>
        <v>79</v>
      </c>
      <c r="L78" s="3">
        <f t="shared" si="5"/>
        <v>57</v>
      </c>
      <c r="M78" s="8" t="str">
        <f>VLOOKUP(A78,'ESO wayshrine names'!$A$3:$B$9992,2,)</f>
        <v>Selfora Wayshrine</v>
      </c>
      <c r="N78" s="3" t="str">
        <f>VLOOKUP(F78,'ESO zone constants'!$A$3:$D$9999,4,FALSE)</f>
        <v>Deshaan</v>
      </c>
    </row>
    <row r="79" spans="1:14" x14ac:dyDescent="0.25">
      <c r="A79" s="78">
        <v>80</v>
      </c>
      <c r="B79">
        <v>10</v>
      </c>
      <c r="C79">
        <v>13</v>
      </c>
      <c r="D79" t="s">
        <v>107</v>
      </c>
      <c r="E79">
        <v>10</v>
      </c>
      <c r="F79">
        <v>57</v>
      </c>
      <c r="G79" t="s">
        <v>107</v>
      </c>
      <c r="H79">
        <v>1</v>
      </c>
      <c r="I79" t="s">
        <v>2887</v>
      </c>
      <c r="J79" s="30" t="str">
        <f t="shared" si="3"/>
        <v>[80]=57,</v>
      </c>
      <c r="K79" s="3">
        <f t="shared" si="4"/>
        <v>80</v>
      </c>
      <c r="L79" s="3">
        <f t="shared" si="5"/>
        <v>57</v>
      </c>
      <c r="M79" s="8" t="str">
        <f>VLOOKUP(A79,'ESO wayshrine names'!$A$3:$B$9992,2,)</f>
        <v>Silent Mire Wayshrine</v>
      </c>
      <c r="N79" s="3" t="str">
        <f>VLOOKUP(F79,'ESO zone constants'!$A$3:$D$9999,4,FALSE)</f>
        <v>Deshaan</v>
      </c>
    </row>
    <row r="80" spans="1:14" x14ac:dyDescent="0.25">
      <c r="A80" s="78">
        <v>81</v>
      </c>
      <c r="B80">
        <v>10</v>
      </c>
      <c r="C80">
        <v>13</v>
      </c>
      <c r="D80" t="s">
        <v>107</v>
      </c>
      <c r="E80">
        <v>10</v>
      </c>
      <c r="F80">
        <v>57</v>
      </c>
      <c r="G80" t="s">
        <v>107</v>
      </c>
      <c r="H80">
        <v>1</v>
      </c>
      <c r="I80" t="s">
        <v>2888</v>
      </c>
      <c r="J80" s="30" t="str">
        <f t="shared" si="3"/>
        <v>[81]=57,</v>
      </c>
      <c r="K80" s="3">
        <f t="shared" si="4"/>
        <v>81</v>
      </c>
      <c r="L80" s="3">
        <f t="shared" si="5"/>
        <v>57</v>
      </c>
      <c r="M80" s="8" t="str">
        <f>VLOOKUP(A80,'ESO wayshrine names'!$A$3:$B$9992,2,)</f>
        <v>Eidolon's Hollow Wayshrine</v>
      </c>
      <c r="N80" s="3" t="str">
        <f>VLOOKUP(F80,'ESO zone constants'!$A$3:$D$9999,4,FALSE)</f>
        <v>Deshaan</v>
      </c>
    </row>
    <row r="81" spans="1:14" x14ac:dyDescent="0.25">
      <c r="A81" s="78">
        <v>82</v>
      </c>
      <c r="B81">
        <v>3</v>
      </c>
      <c r="C81">
        <v>10</v>
      </c>
      <c r="D81" t="s">
        <v>2320</v>
      </c>
      <c r="E81">
        <v>5</v>
      </c>
      <c r="F81">
        <v>20</v>
      </c>
      <c r="G81" t="s">
        <v>2320</v>
      </c>
      <c r="H81">
        <v>1</v>
      </c>
      <c r="I81" t="s">
        <v>2889</v>
      </c>
      <c r="J81" s="30" t="str">
        <f t="shared" si="3"/>
        <v>[82]=20,</v>
      </c>
      <c r="K81" s="3">
        <f t="shared" si="4"/>
        <v>82</v>
      </c>
      <c r="L81" s="3">
        <f t="shared" si="5"/>
        <v>20</v>
      </c>
      <c r="M81" s="8" t="str">
        <f>VLOOKUP(A81,'ESO wayshrine names'!$A$3:$B$9992,2,)</f>
        <v>Northpoint Wayshrine</v>
      </c>
      <c r="N81" s="3" t="str">
        <f>VLOOKUP(F81,'ESO zone constants'!$A$3:$D$9999,4,FALSE)</f>
        <v>Rivenspire</v>
      </c>
    </row>
    <row r="82" spans="1:14" x14ac:dyDescent="0.25">
      <c r="A82" s="78">
        <v>83</v>
      </c>
      <c r="B82">
        <v>3</v>
      </c>
      <c r="C82">
        <v>10</v>
      </c>
      <c r="D82" t="s">
        <v>2320</v>
      </c>
      <c r="E82">
        <v>5</v>
      </c>
      <c r="F82">
        <v>20</v>
      </c>
      <c r="G82" t="s">
        <v>2320</v>
      </c>
      <c r="H82">
        <v>1</v>
      </c>
      <c r="I82" t="s">
        <v>2890</v>
      </c>
      <c r="J82" s="30" t="str">
        <f t="shared" si="3"/>
        <v>[83]=20,</v>
      </c>
      <c r="K82" s="3">
        <f t="shared" si="4"/>
        <v>83</v>
      </c>
      <c r="L82" s="3">
        <f t="shared" si="5"/>
        <v>20</v>
      </c>
      <c r="M82" s="8" t="str">
        <f>VLOOKUP(A82,'ESO wayshrine names'!$A$3:$B$9992,2,)</f>
        <v>Fell's Run Wayshrine</v>
      </c>
      <c r="N82" s="3" t="str">
        <f>VLOOKUP(F82,'ESO zone constants'!$A$3:$D$9999,4,FALSE)</f>
        <v>Rivenspire</v>
      </c>
    </row>
    <row r="83" spans="1:14" x14ac:dyDescent="0.25">
      <c r="A83" s="78">
        <v>84</v>
      </c>
      <c r="B83">
        <v>3</v>
      </c>
      <c r="C83">
        <v>10</v>
      </c>
      <c r="D83" t="s">
        <v>2320</v>
      </c>
      <c r="E83">
        <v>5</v>
      </c>
      <c r="F83">
        <v>20</v>
      </c>
      <c r="G83" t="s">
        <v>2320</v>
      </c>
      <c r="H83">
        <v>1</v>
      </c>
      <c r="I83" t="s">
        <v>2891</v>
      </c>
      <c r="J83" s="30" t="str">
        <f t="shared" si="3"/>
        <v>[84]=20,</v>
      </c>
      <c r="K83" s="3">
        <f t="shared" si="4"/>
        <v>84</v>
      </c>
      <c r="L83" s="3">
        <f t="shared" si="5"/>
        <v>20</v>
      </c>
      <c r="M83" s="8" t="str">
        <f>VLOOKUP(A83,'ESO wayshrine names'!$A$3:$B$9992,2,)</f>
        <v>Hoarfrost Downs Wayshrine</v>
      </c>
      <c r="N83" s="3" t="str">
        <f>VLOOKUP(F83,'ESO zone constants'!$A$3:$D$9999,4,FALSE)</f>
        <v>Rivenspire</v>
      </c>
    </row>
    <row r="84" spans="1:14" x14ac:dyDescent="0.25">
      <c r="A84" s="78">
        <v>85</v>
      </c>
      <c r="B84">
        <v>9</v>
      </c>
      <c r="C84">
        <v>26</v>
      </c>
      <c r="D84" t="s">
        <v>2324</v>
      </c>
      <c r="E84">
        <v>19</v>
      </c>
      <c r="F84">
        <v>117</v>
      </c>
      <c r="G84" t="s">
        <v>2324</v>
      </c>
      <c r="H84">
        <v>1</v>
      </c>
      <c r="I84" t="s">
        <v>2892</v>
      </c>
      <c r="J84" s="30" t="str">
        <f t="shared" si="3"/>
        <v>[85]=117,</v>
      </c>
      <c r="K84" s="3">
        <f t="shared" si="4"/>
        <v>85</v>
      </c>
      <c r="L84" s="3">
        <f t="shared" si="5"/>
        <v>117</v>
      </c>
      <c r="M84" s="8" t="str">
        <f>VLOOKUP(A84,'ESO wayshrine names'!$A$3:$B$9992,2,)</f>
        <v>Forsaken Hamlet Wayshrine</v>
      </c>
      <c r="N84" s="3" t="str">
        <f>VLOOKUP(F84,'ESO zone constants'!$A$3:$D$9999,4,FALSE)</f>
        <v>Shadowfen</v>
      </c>
    </row>
    <row r="85" spans="1:14" x14ac:dyDescent="0.25">
      <c r="A85" s="78">
        <v>86</v>
      </c>
      <c r="B85">
        <v>3</v>
      </c>
      <c r="C85">
        <v>10</v>
      </c>
      <c r="D85" t="s">
        <v>2320</v>
      </c>
      <c r="E85">
        <v>5</v>
      </c>
      <c r="F85">
        <v>20</v>
      </c>
      <c r="G85" t="s">
        <v>2320</v>
      </c>
      <c r="H85">
        <v>1</v>
      </c>
      <c r="I85" t="s">
        <v>2893</v>
      </c>
      <c r="J85" s="30" t="str">
        <f t="shared" si="3"/>
        <v>[86]=20,</v>
      </c>
      <c r="K85" s="3">
        <f t="shared" si="4"/>
        <v>86</v>
      </c>
      <c r="L85" s="3">
        <f t="shared" si="5"/>
        <v>20</v>
      </c>
      <c r="M85" s="8" t="str">
        <f>VLOOKUP(A85,'ESO wayshrine names'!$A$3:$B$9992,2,)</f>
        <v>Sanguine Barrows Wayshrine</v>
      </c>
      <c r="N85" s="3" t="str">
        <f>VLOOKUP(F85,'ESO zone constants'!$A$3:$D$9999,4,FALSE)</f>
        <v>Rivenspire</v>
      </c>
    </row>
    <row r="86" spans="1:14" x14ac:dyDescent="0.25">
      <c r="A86" s="78">
        <v>87</v>
      </c>
      <c r="B86">
        <v>13</v>
      </c>
      <c r="C86">
        <v>61</v>
      </c>
      <c r="D86" t="s">
        <v>2322</v>
      </c>
      <c r="E86">
        <v>15</v>
      </c>
      <c r="F86">
        <v>101</v>
      </c>
      <c r="G86" t="s">
        <v>2322</v>
      </c>
      <c r="H86">
        <v>1</v>
      </c>
      <c r="I86" t="s">
        <v>3340</v>
      </c>
      <c r="J86" s="30" t="str">
        <f t="shared" si="3"/>
        <v>[87]=101,</v>
      </c>
      <c r="K86" s="3">
        <f t="shared" si="4"/>
        <v>87</v>
      </c>
      <c r="L86" s="3">
        <f t="shared" si="5"/>
        <v>101</v>
      </c>
      <c r="M86" s="8" t="str">
        <f>VLOOKUP(A86,'ESO wayshrine names'!$A$3:$B$9992,2,)</f>
        <v>Windhelm Wayshrine</v>
      </c>
      <c r="N86" s="3" t="str">
        <f>VLOOKUP(F86,'ESO zone constants'!$A$3:$D$9999,4,FALSE)</f>
        <v>Eastmarch</v>
      </c>
    </row>
    <row r="87" spans="1:14" x14ac:dyDescent="0.25">
      <c r="A87" s="78">
        <v>88</v>
      </c>
      <c r="B87">
        <v>13</v>
      </c>
      <c r="C87">
        <v>61</v>
      </c>
      <c r="D87" t="s">
        <v>2322</v>
      </c>
      <c r="E87">
        <v>15</v>
      </c>
      <c r="F87">
        <v>101</v>
      </c>
      <c r="G87" t="s">
        <v>2322</v>
      </c>
      <c r="H87">
        <v>1</v>
      </c>
      <c r="I87" t="s">
        <v>3337</v>
      </c>
      <c r="J87" s="30" t="str">
        <f t="shared" si="3"/>
        <v>[88]=101,</v>
      </c>
      <c r="K87" s="3">
        <f t="shared" si="4"/>
        <v>88</v>
      </c>
      <c r="L87" s="3">
        <f t="shared" si="5"/>
        <v>101</v>
      </c>
      <c r="M87" s="8" t="str">
        <f>VLOOKUP(A87,'ESO wayshrine names'!$A$3:$B$9992,2,)</f>
        <v>Fort Morvunskar Wayshrine</v>
      </c>
      <c r="N87" s="3" t="str">
        <f>VLOOKUP(F87,'ESO zone constants'!$A$3:$D$9999,4,FALSE)</f>
        <v>Eastmarch</v>
      </c>
    </row>
    <row r="88" spans="1:14" x14ac:dyDescent="0.25">
      <c r="A88" s="78">
        <v>89</v>
      </c>
      <c r="B88">
        <v>13</v>
      </c>
      <c r="C88">
        <v>61</v>
      </c>
      <c r="D88" t="s">
        <v>2322</v>
      </c>
      <c r="E88">
        <v>15</v>
      </c>
      <c r="F88">
        <v>101</v>
      </c>
      <c r="G88" t="s">
        <v>2322</v>
      </c>
      <c r="H88">
        <v>1</v>
      </c>
      <c r="I88" t="s">
        <v>3342</v>
      </c>
      <c r="J88" s="30" t="str">
        <f t="shared" si="3"/>
        <v>[89]=101,</v>
      </c>
      <c r="K88" s="3">
        <f t="shared" si="4"/>
        <v>89</v>
      </c>
      <c r="L88" s="3">
        <f t="shared" si="5"/>
        <v>101</v>
      </c>
      <c r="M88" s="8" t="str">
        <f>VLOOKUP(A88,'ESO wayshrine names'!$A$3:$B$9992,2,)</f>
        <v>Kynesgrove Wayshrine</v>
      </c>
      <c r="N88" s="3" t="str">
        <f>VLOOKUP(F88,'ESO zone constants'!$A$3:$D$9999,4,FALSE)</f>
        <v>Eastmarch</v>
      </c>
    </row>
    <row r="89" spans="1:14" x14ac:dyDescent="0.25">
      <c r="A89" s="78">
        <v>90</v>
      </c>
      <c r="B89">
        <v>13</v>
      </c>
      <c r="C89">
        <v>61</v>
      </c>
      <c r="D89" t="s">
        <v>2322</v>
      </c>
      <c r="E89">
        <v>15</v>
      </c>
      <c r="F89">
        <v>101</v>
      </c>
      <c r="G89" t="s">
        <v>2322</v>
      </c>
      <c r="H89">
        <v>1</v>
      </c>
      <c r="I89" t="s">
        <v>3343</v>
      </c>
      <c r="J89" s="30" t="str">
        <f t="shared" si="3"/>
        <v>[90]=101,</v>
      </c>
      <c r="K89" s="3">
        <f t="shared" si="4"/>
        <v>90</v>
      </c>
      <c r="L89" s="3">
        <f t="shared" si="5"/>
        <v>101</v>
      </c>
      <c r="M89" s="8" t="str">
        <f>VLOOKUP(A89,'ESO wayshrine names'!$A$3:$B$9992,2,)</f>
        <v>Voljar Meadery Wayshrine</v>
      </c>
      <c r="N89" s="3" t="str">
        <f>VLOOKUP(F89,'ESO zone constants'!$A$3:$D$9999,4,FALSE)</f>
        <v>Eastmarch</v>
      </c>
    </row>
    <row r="90" spans="1:14" x14ac:dyDescent="0.25">
      <c r="A90" s="78">
        <v>91</v>
      </c>
      <c r="B90">
        <v>13</v>
      </c>
      <c r="C90">
        <v>61</v>
      </c>
      <c r="D90" t="s">
        <v>2322</v>
      </c>
      <c r="E90">
        <v>15</v>
      </c>
      <c r="F90">
        <v>101</v>
      </c>
      <c r="G90" t="s">
        <v>2322</v>
      </c>
      <c r="H90">
        <v>1</v>
      </c>
      <c r="I90" t="s">
        <v>3344</v>
      </c>
      <c r="J90" s="30" t="str">
        <f t="shared" si="3"/>
        <v>[91]=101,</v>
      </c>
      <c r="K90" s="3">
        <f t="shared" si="4"/>
        <v>91</v>
      </c>
      <c r="L90" s="3">
        <f t="shared" si="5"/>
        <v>101</v>
      </c>
      <c r="M90" s="8" t="str">
        <f>VLOOKUP(A90,'ESO wayshrine names'!$A$3:$B$9992,2,)</f>
        <v>Cradlecrush Wayshrine</v>
      </c>
      <c r="N90" s="3" t="str">
        <f>VLOOKUP(F90,'ESO zone constants'!$A$3:$D$9999,4,FALSE)</f>
        <v>Eastmarch</v>
      </c>
    </row>
    <row r="91" spans="1:14" x14ac:dyDescent="0.25">
      <c r="A91" s="78">
        <v>92</v>
      </c>
      <c r="B91">
        <v>13</v>
      </c>
      <c r="C91">
        <v>61</v>
      </c>
      <c r="D91" t="s">
        <v>2322</v>
      </c>
      <c r="E91">
        <v>15</v>
      </c>
      <c r="F91">
        <v>101</v>
      </c>
      <c r="G91" t="s">
        <v>2322</v>
      </c>
      <c r="H91">
        <v>1</v>
      </c>
      <c r="I91" t="s">
        <v>3339</v>
      </c>
      <c r="J91" s="30" t="str">
        <f t="shared" si="3"/>
        <v>[92]=101,</v>
      </c>
      <c r="K91" s="3">
        <f t="shared" si="4"/>
        <v>92</v>
      </c>
      <c r="L91" s="3">
        <f t="shared" si="5"/>
        <v>101</v>
      </c>
      <c r="M91" s="8" t="str">
        <f>VLOOKUP(A91,'ESO wayshrine names'!$A$3:$B$9992,2,)</f>
        <v>Fort Amol Wayshrine</v>
      </c>
      <c r="N91" s="3" t="str">
        <f>VLOOKUP(F91,'ESO zone constants'!$A$3:$D$9999,4,FALSE)</f>
        <v>Eastmarch</v>
      </c>
    </row>
    <row r="92" spans="1:14" x14ac:dyDescent="0.25">
      <c r="A92" s="78">
        <v>93</v>
      </c>
      <c r="B92">
        <v>13</v>
      </c>
      <c r="C92">
        <v>61</v>
      </c>
      <c r="D92" t="s">
        <v>2322</v>
      </c>
      <c r="E92">
        <v>15</v>
      </c>
      <c r="F92">
        <v>101</v>
      </c>
      <c r="G92" t="s">
        <v>2322</v>
      </c>
      <c r="H92">
        <v>1</v>
      </c>
      <c r="I92" t="s">
        <v>3346</v>
      </c>
      <c r="J92" s="30" t="str">
        <f t="shared" si="3"/>
        <v>[93]=101,</v>
      </c>
      <c r="K92" s="3">
        <f t="shared" si="4"/>
        <v>93</v>
      </c>
      <c r="L92" s="3">
        <f t="shared" si="5"/>
        <v>101</v>
      </c>
      <c r="M92" s="8" t="str">
        <f>VLOOKUP(A92,'ESO wayshrine names'!$A$3:$B$9992,2,)</f>
        <v>Wittestadr Wayshrine</v>
      </c>
      <c r="N92" s="3" t="str">
        <f>VLOOKUP(F92,'ESO zone constants'!$A$3:$D$9999,4,FALSE)</f>
        <v>Eastmarch</v>
      </c>
    </row>
    <row r="93" spans="1:14" x14ac:dyDescent="0.25">
      <c r="A93" s="78">
        <v>94</v>
      </c>
      <c r="B93">
        <v>13</v>
      </c>
      <c r="C93">
        <v>61</v>
      </c>
      <c r="D93" t="s">
        <v>2322</v>
      </c>
      <c r="E93">
        <v>15</v>
      </c>
      <c r="F93">
        <v>101</v>
      </c>
      <c r="G93" t="s">
        <v>2322</v>
      </c>
      <c r="H93">
        <v>1</v>
      </c>
      <c r="I93" t="s">
        <v>3347</v>
      </c>
      <c r="J93" s="30" t="str">
        <f t="shared" si="3"/>
        <v>[94]=101,</v>
      </c>
      <c r="K93" s="3">
        <f t="shared" si="4"/>
        <v>94</v>
      </c>
      <c r="L93" s="3">
        <f t="shared" si="5"/>
        <v>101</v>
      </c>
      <c r="M93" s="8" t="str">
        <f>VLOOKUP(A93,'ESO wayshrine names'!$A$3:$B$9992,2,)</f>
        <v>Mistwatch Wayshrine</v>
      </c>
      <c r="N93" s="3" t="str">
        <f>VLOOKUP(F93,'ESO zone constants'!$A$3:$D$9999,4,FALSE)</f>
        <v>Eastmarch</v>
      </c>
    </row>
    <row r="94" spans="1:14" x14ac:dyDescent="0.25">
      <c r="A94" s="78">
        <v>95</v>
      </c>
      <c r="B94">
        <v>13</v>
      </c>
      <c r="C94">
        <v>61</v>
      </c>
      <c r="D94" t="s">
        <v>2322</v>
      </c>
      <c r="E94">
        <v>15</v>
      </c>
      <c r="F94">
        <v>101</v>
      </c>
      <c r="G94" t="s">
        <v>2322</v>
      </c>
      <c r="H94">
        <v>1</v>
      </c>
      <c r="I94" t="s">
        <v>3348</v>
      </c>
      <c r="J94" s="30" t="str">
        <f t="shared" si="3"/>
        <v>[95]=101,</v>
      </c>
      <c r="K94" s="3">
        <f t="shared" si="4"/>
        <v>95</v>
      </c>
      <c r="L94" s="3">
        <f t="shared" si="5"/>
        <v>101</v>
      </c>
      <c r="M94" s="8" t="str">
        <f>VLOOKUP(A94,'ESO wayshrine names'!$A$3:$B$9992,2,)</f>
        <v>Jorunn's Stand Wayshrine</v>
      </c>
      <c r="N94" s="3" t="str">
        <f>VLOOKUP(F94,'ESO zone constants'!$A$3:$D$9999,4,FALSE)</f>
        <v>Eastmarch</v>
      </c>
    </row>
    <row r="95" spans="1:14" x14ac:dyDescent="0.25">
      <c r="A95" s="97">
        <v>96</v>
      </c>
      <c r="B95">
        <v>13</v>
      </c>
      <c r="C95">
        <v>61</v>
      </c>
      <c r="D95" t="s">
        <v>2322</v>
      </c>
      <c r="E95">
        <v>15</v>
      </c>
      <c r="F95">
        <v>101</v>
      </c>
      <c r="G95" t="s">
        <v>2322</v>
      </c>
      <c r="H95">
        <v>1</v>
      </c>
      <c r="I95" t="s">
        <v>3333</v>
      </c>
      <c r="J95" s="30" t="str">
        <f t="shared" si="3"/>
        <v>[96]=101,</v>
      </c>
      <c r="K95" s="3">
        <f t="shared" si="4"/>
        <v>96</v>
      </c>
      <c r="L95" s="3">
        <f t="shared" si="5"/>
        <v>101</v>
      </c>
      <c r="M95" s="8" t="str">
        <f>VLOOKUP(A95,'ESO wayshrine names'!$A$3:$B$9992,2,)</f>
        <v>Logging Camp Wayshrine</v>
      </c>
      <c r="N95" s="3" t="str">
        <f>VLOOKUP(F95,'ESO zone constants'!$A$3:$D$9999,4,FALSE)</f>
        <v>Eastmarch</v>
      </c>
    </row>
    <row r="96" spans="1:14" x14ac:dyDescent="0.25">
      <c r="A96" s="78">
        <v>97</v>
      </c>
      <c r="B96">
        <v>13</v>
      </c>
      <c r="C96">
        <v>61</v>
      </c>
      <c r="D96" t="s">
        <v>2322</v>
      </c>
      <c r="E96">
        <v>15</v>
      </c>
      <c r="F96">
        <v>101</v>
      </c>
      <c r="G96" t="s">
        <v>2322</v>
      </c>
      <c r="H96">
        <v>1</v>
      </c>
      <c r="I96" t="s">
        <v>3334</v>
      </c>
      <c r="J96" s="30" t="str">
        <f t="shared" si="3"/>
        <v>[97]=101,</v>
      </c>
      <c r="K96" s="3">
        <f t="shared" si="4"/>
        <v>97</v>
      </c>
      <c r="L96" s="3">
        <f t="shared" si="5"/>
        <v>101</v>
      </c>
      <c r="M96" s="8" t="str">
        <f>VLOOKUP(A96,'ESO wayshrine names'!$A$3:$B$9992,2,)</f>
        <v>Skuldafn Wayshrine</v>
      </c>
      <c r="N96" s="3" t="str">
        <f>VLOOKUP(F96,'ESO zone constants'!$A$3:$D$9999,4,FALSE)</f>
        <v>Eastmarch</v>
      </c>
    </row>
    <row r="97" spans="1:14" x14ac:dyDescent="0.25">
      <c r="A97" s="78">
        <v>98</v>
      </c>
      <c r="B97">
        <v>11</v>
      </c>
      <c r="C97">
        <v>7</v>
      </c>
      <c r="D97" t="s">
        <v>2325</v>
      </c>
      <c r="E97">
        <v>9</v>
      </c>
      <c r="F97">
        <v>41</v>
      </c>
      <c r="G97" t="s">
        <v>2325</v>
      </c>
      <c r="H97">
        <v>6</v>
      </c>
      <c r="I97" t="s">
        <v>2894</v>
      </c>
      <c r="J97" s="30" t="str">
        <f t="shared" si="3"/>
        <v>[98]=41,</v>
      </c>
      <c r="K97" s="3">
        <f t="shared" si="4"/>
        <v>98</v>
      </c>
      <c r="L97" s="3">
        <f t="shared" si="5"/>
        <v>41</v>
      </c>
      <c r="M97" s="8" t="str">
        <f>VLOOKUP(A97,'ESO wayshrine names'!$A$3:$B$9992,2,)</f>
        <v>Dungeon: Fungal Grotto I</v>
      </c>
      <c r="N97" s="3" t="str">
        <f>VLOOKUP(F97,'ESO zone constants'!$A$3:$D$9999,4,FALSE)</f>
        <v>Stonefalls</v>
      </c>
    </row>
    <row r="98" spans="1:14" x14ac:dyDescent="0.25">
      <c r="A98" s="78">
        <v>99</v>
      </c>
      <c r="B98">
        <v>8</v>
      </c>
      <c r="C98">
        <v>22</v>
      </c>
      <c r="D98" t="s">
        <v>108</v>
      </c>
      <c r="E98">
        <v>11</v>
      </c>
      <c r="F98">
        <v>58</v>
      </c>
      <c r="G98" t="s">
        <v>108</v>
      </c>
      <c r="H98">
        <v>1</v>
      </c>
      <c r="I98" t="s">
        <v>2895</v>
      </c>
      <c r="J98" s="30" t="str">
        <f t="shared" si="3"/>
        <v>[99]=58,</v>
      </c>
      <c r="K98" s="3">
        <f t="shared" si="4"/>
        <v>99</v>
      </c>
      <c r="L98" s="3">
        <f t="shared" si="5"/>
        <v>58</v>
      </c>
      <c r="M98" s="8" t="str">
        <f>VLOOKUP(A98,'ESO wayshrine names'!$A$3:$B$9992,2,)</f>
        <v>Ilayas Ruins Wayshrine</v>
      </c>
      <c r="N98" s="3" t="str">
        <f>VLOOKUP(F98,'ESO zone constants'!$A$3:$D$9999,4,FALSE)</f>
        <v>Malabal Tor</v>
      </c>
    </row>
    <row r="99" spans="1:14" x14ac:dyDescent="0.25">
      <c r="A99" s="78">
        <v>100</v>
      </c>
      <c r="B99">
        <v>8</v>
      </c>
      <c r="C99">
        <v>22</v>
      </c>
      <c r="D99" t="s">
        <v>108</v>
      </c>
      <c r="E99">
        <v>11</v>
      </c>
      <c r="F99">
        <v>58</v>
      </c>
      <c r="G99" t="s">
        <v>108</v>
      </c>
      <c r="H99">
        <v>1</v>
      </c>
      <c r="I99" t="s">
        <v>2896</v>
      </c>
      <c r="J99" s="30" t="str">
        <f t="shared" si="3"/>
        <v>[100]=58,</v>
      </c>
      <c r="K99" s="3">
        <f t="shared" si="4"/>
        <v>100</v>
      </c>
      <c r="L99" s="3">
        <f t="shared" si="5"/>
        <v>58</v>
      </c>
      <c r="M99" s="8" t="str">
        <f>VLOOKUP(A99,'ESO wayshrine names'!$A$3:$B$9992,2,)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3266</v>
      </c>
      <c r="J100" s="30" t="str">
        <f t="shared" si="3"/>
        <v>[101]=58,</v>
      </c>
      <c r="K100" s="3">
        <f t="shared" si="4"/>
        <v>101</v>
      </c>
      <c r="L100" s="3">
        <f t="shared" si="5"/>
        <v>58</v>
      </c>
      <c r="M100" s="8" t="str">
        <f>VLOOKUP(A100,'ESO wayshrine names'!$A$3:$B$9992,2,)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2897</v>
      </c>
      <c r="J101" s="30" t="str">
        <f t="shared" si="3"/>
        <v>[102]=58,</v>
      </c>
      <c r="K101" s="3">
        <f t="shared" si="4"/>
        <v>102</v>
      </c>
      <c r="L101" s="3">
        <f t="shared" si="5"/>
        <v>58</v>
      </c>
      <c r="M101" s="8" t="str">
        <f>VLOOKUP(A101,'ESO wayshrine names'!$A$3:$B$9992,2,)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2898</v>
      </c>
      <c r="J102" s="30" t="str">
        <f t="shared" si="3"/>
        <v>[103]=58,</v>
      </c>
      <c r="K102" s="3">
        <f t="shared" si="4"/>
        <v>103</v>
      </c>
      <c r="L102" s="3">
        <f t="shared" si="5"/>
        <v>58</v>
      </c>
      <c r="M102" s="8" t="str">
        <f>VLOOKUP(A102,'ESO wayshrine names'!$A$3:$B$9992,2,)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2899</v>
      </c>
      <c r="J103" s="30" t="str">
        <f t="shared" si="3"/>
        <v>[104]=58,</v>
      </c>
      <c r="K103" s="3">
        <f t="shared" si="4"/>
        <v>104</v>
      </c>
      <c r="L103" s="3">
        <f t="shared" si="5"/>
        <v>58</v>
      </c>
      <c r="M103" s="8" t="str">
        <f>VLOOKUP(A103,'ESO wayshrine names'!$A$3:$B$9992,2,)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2900</v>
      </c>
      <c r="J104" s="30" t="str">
        <f t="shared" si="3"/>
        <v>[105]=58,</v>
      </c>
      <c r="K104" s="3">
        <f t="shared" si="4"/>
        <v>105</v>
      </c>
      <c r="L104" s="3">
        <f t="shared" si="5"/>
        <v>58</v>
      </c>
      <c r="M104" s="8" t="str">
        <f>VLOOKUP(A104,'ESO wayshrine names'!$A$3:$B$9992,2,)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2901</v>
      </c>
      <c r="J105" s="30" t="str">
        <f t="shared" si="3"/>
        <v>[106]=58,</v>
      </c>
      <c r="K105" s="3">
        <f t="shared" si="4"/>
        <v>106</v>
      </c>
      <c r="L105" s="3">
        <f t="shared" si="5"/>
        <v>58</v>
      </c>
      <c r="M105" s="8" t="str">
        <f>VLOOKUP(A105,'ESO wayshrine names'!$A$3:$B$9992,2,)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2902</v>
      </c>
      <c r="J106" s="30" t="str">
        <f t="shared" si="3"/>
        <v>[107]=58,</v>
      </c>
      <c r="K106" s="3">
        <f t="shared" si="4"/>
        <v>107</v>
      </c>
      <c r="L106" s="3">
        <f t="shared" si="5"/>
        <v>58</v>
      </c>
      <c r="M106" s="8" t="str">
        <f>VLOOKUP(A106,'ESO wayshrine names'!$A$3:$B$9992,2,)</f>
        <v>Valeguard Wayshrine</v>
      </c>
      <c r="N106" s="3" t="str">
        <f>VLOOKUP(F106,'ESO zone constants'!$A$3:$D$9999,4,FALSE)</f>
        <v>Malabal Tor</v>
      </c>
    </row>
    <row r="107" spans="1:14" x14ac:dyDescent="0.25">
      <c r="A107" s="79">
        <v>108</v>
      </c>
      <c r="B107">
        <v>11</v>
      </c>
      <c r="C107">
        <v>7</v>
      </c>
      <c r="D107" t="s">
        <v>2325</v>
      </c>
      <c r="E107">
        <v>9</v>
      </c>
      <c r="F107">
        <v>41</v>
      </c>
      <c r="G107" t="s">
        <v>2325</v>
      </c>
      <c r="H107">
        <v>1</v>
      </c>
      <c r="I107" t="s">
        <v>2903</v>
      </c>
      <c r="J107" s="30" t="str">
        <f t="shared" si="3"/>
        <v>[108]=41,</v>
      </c>
      <c r="K107" s="3">
        <f t="shared" si="4"/>
        <v>108</v>
      </c>
      <c r="L107" s="3">
        <f t="shared" si="5"/>
        <v>41</v>
      </c>
      <c r="M107" s="8" t="str">
        <f>VLOOKUP(A107,'ESO wayshrine names'!$A$3:$B$9992,2,)</f>
        <v>Senie Wayshrine</v>
      </c>
      <c r="N107" s="3" t="str">
        <f>VLOOKUP(F107,'ESO zone constants'!$A$3:$D$9999,4,FALSE)</f>
        <v>Stonefalls</v>
      </c>
    </row>
    <row r="108" spans="1:14" x14ac:dyDescent="0.25">
      <c r="A108" s="79">
        <v>109</v>
      </c>
      <c r="B108">
        <v>12</v>
      </c>
      <c r="C108">
        <v>125</v>
      </c>
      <c r="D108" t="s">
        <v>2323</v>
      </c>
      <c r="E108">
        <v>16</v>
      </c>
      <c r="F108">
        <v>103</v>
      </c>
      <c r="G108" t="s">
        <v>2323</v>
      </c>
      <c r="H108">
        <v>1</v>
      </c>
      <c r="I108" t="s">
        <v>2904</v>
      </c>
      <c r="J108" s="30" t="str">
        <f t="shared" si="3"/>
        <v>[109]=103,</v>
      </c>
      <c r="K108" s="3">
        <f t="shared" si="4"/>
        <v>109</v>
      </c>
      <c r="L108" s="3">
        <f t="shared" si="5"/>
        <v>103</v>
      </c>
      <c r="M108" s="8" t="str">
        <f>VLOOKUP(A108,'ESO wayshrine names'!$A$3:$B$9992,2,)</f>
        <v>Riften Wayshrine</v>
      </c>
      <c r="N108" s="3" t="str">
        <f>VLOOKUP(F108,'ESO zone constants'!$A$3:$D$9999,4,FALSE)</f>
        <v>The Rift</v>
      </c>
    </row>
    <row r="109" spans="1:14" x14ac:dyDescent="0.25">
      <c r="A109" s="79">
        <v>110</v>
      </c>
      <c r="B109">
        <v>12</v>
      </c>
      <c r="C109">
        <v>125</v>
      </c>
      <c r="D109" t="s">
        <v>2323</v>
      </c>
      <c r="E109">
        <v>16</v>
      </c>
      <c r="F109">
        <v>103</v>
      </c>
      <c r="G109" t="s">
        <v>2323</v>
      </c>
      <c r="H109">
        <v>1</v>
      </c>
      <c r="I109" t="s">
        <v>2905</v>
      </c>
      <c r="J109" s="30" t="str">
        <f t="shared" si="3"/>
        <v>[110]=103,</v>
      </c>
      <c r="K109" s="3">
        <f t="shared" si="4"/>
        <v>110</v>
      </c>
      <c r="L109" s="3">
        <f t="shared" si="5"/>
        <v>103</v>
      </c>
      <c r="M109" s="8" t="str">
        <f>VLOOKUP(A109,'ESO wayshrine names'!$A$3:$B$9992,2,)</f>
        <v>Skald's Retreat Wayshrine</v>
      </c>
      <c r="N109" s="3" t="str">
        <f>VLOOKUP(F109,'ESO zone constants'!$A$3:$D$9999,4,FALSE)</f>
        <v>The Rift</v>
      </c>
    </row>
    <row r="110" spans="1:14" x14ac:dyDescent="0.25">
      <c r="A110" s="79">
        <v>111</v>
      </c>
      <c r="B110">
        <v>12</v>
      </c>
      <c r="C110">
        <v>125</v>
      </c>
      <c r="D110" t="s">
        <v>2323</v>
      </c>
      <c r="E110">
        <v>16</v>
      </c>
      <c r="F110">
        <v>103</v>
      </c>
      <c r="G110" t="s">
        <v>2323</v>
      </c>
      <c r="H110">
        <v>1</v>
      </c>
      <c r="I110" t="s">
        <v>2906</v>
      </c>
      <c r="J110" s="30" t="str">
        <f t="shared" si="3"/>
        <v>[111]=103,</v>
      </c>
      <c r="K110" s="3">
        <f t="shared" si="4"/>
        <v>111</v>
      </c>
      <c r="L110" s="3">
        <f t="shared" si="5"/>
        <v>103</v>
      </c>
      <c r="M110" s="8" t="str">
        <f>VLOOKUP(A110,'ESO wayshrine names'!$A$3:$B$9992,2,)</f>
        <v>Trolhetta Wayshrine</v>
      </c>
      <c r="N110" s="3" t="str">
        <f>VLOOKUP(F110,'ESO zone constants'!$A$3:$D$9999,4,FALSE)</f>
        <v>The Rift</v>
      </c>
    </row>
    <row r="111" spans="1:14" x14ac:dyDescent="0.25">
      <c r="A111" s="79">
        <v>112</v>
      </c>
      <c r="B111">
        <v>12</v>
      </c>
      <c r="C111">
        <v>125</v>
      </c>
      <c r="D111" t="s">
        <v>2323</v>
      </c>
      <c r="E111">
        <v>16</v>
      </c>
      <c r="F111">
        <v>103</v>
      </c>
      <c r="G111" t="s">
        <v>2323</v>
      </c>
      <c r="H111">
        <v>1</v>
      </c>
      <c r="I111" t="s">
        <v>2907</v>
      </c>
      <c r="J111" s="30" t="str">
        <f t="shared" si="3"/>
        <v>[112]=103,</v>
      </c>
      <c r="K111" s="3">
        <f t="shared" si="4"/>
        <v>112</v>
      </c>
      <c r="L111" s="3">
        <f t="shared" si="5"/>
        <v>103</v>
      </c>
      <c r="M111" s="8" t="str">
        <f>VLOOKUP(A111,'ESO wayshrine names'!$A$3:$B$9992,2,)</f>
        <v>Trolhetta Summit Wayshrine</v>
      </c>
      <c r="N111" s="3" t="str">
        <f>VLOOKUP(F111,'ESO zone constants'!$A$3:$D$9999,4,FALSE)</f>
        <v>The Rift</v>
      </c>
    </row>
    <row r="112" spans="1:14" x14ac:dyDescent="0.25">
      <c r="A112" s="79">
        <v>113</v>
      </c>
      <c r="B112">
        <v>12</v>
      </c>
      <c r="C112">
        <v>125</v>
      </c>
      <c r="D112" t="s">
        <v>2323</v>
      </c>
      <c r="E112">
        <v>16</v>
      </c>
      <c r="F112">
        <v>103</v>
      </c>
      <c r="G112" t="s">
        <v>2323</v>
      </c>
      <c r="H112">
        <v>1</v>
      </c>
      <c r="I112" t="s">
        <v>2908</v>
      </c>
      <c r="J112" s="30" t="str">
        <f t="shared" si="3"/>
        <v>[113]=103,</v>
      </c>
      <c r="K112" s="3">
        <f t="shared" si="4"/>
        <v>113</v>
      </c>
      <c r="L112" s="3">
        <f t="shared" si="5"/>
        <v>103</v>
      </c>
      <c r="M112" s="8" t="str">
        <f>VLOOKUP(A112,'ESO wayshrine names'!$A$3:$B$9992,2,)</f>
        <v>Honrich Tower Wayshrine</v>
      </c>
      <c r="N112" s="3" t="str">
        <f>VLOOKUP(F112,'ESO zone constants'!$A$3:$D$9999,4,FALSE)</f>
        <v>The Rift</v>
      </c>
    </row>
    <row r="113" spans="1:14" x14ac:dyDescent="0.25">
      <c r="A113" s="79">
        <v>114</v>
      </c>
      <c r="B113">
        <v>12</v>
      </c>
      <c r="C113">
        <v>125</v>
      </c>
      <c r="D113" t="s">
        <v>2323</v>
      </c>
      <c r="E113">
        <v>16</v>
      </c>
      <c r="F113">
        <v>103</v>
      </c>
      <c r="G113" t="s">
        <v>2323</v>
      </c>
      <c r="H113">
        <v>1</v>
      </c>
      <c r="I113" t="s">
        <v>2909</v>
      </c>
      <c r="J113" s="30" t="str">
        <f t="shared" si="3"/>
        <v>[114]=103,</v>
      </c>
      <c r="K113" s="3">
        <f t="shared" si="4"/>
        <v>114</v>
      </c>
      <c r="L113" s="3">
        <f t="shared" si="5"/>
        <v>103</v>
      </c>
      <c r="M113" s="8" t="str">
        <f>VLOOKUP(A113,'ESO wayshrine names'!$A$3:$B$9992,2,)</f>
        <v>Fallowstone Hall Wayshrine</v>
      </c>
      <c r="N113" s="3" t="str">
        <f>VLOOKUP(F113,'ESO zone constants'!$A$3:$D$9999,4,FALSE)</f>
        <v>The Rift</v>
      </c>
    </row>
    <row r="114" spans="1:14" x14ac:dyDescent="0.25">
      <c r="A114" s="79">
        <v>115</v>
      </c>
      <c r="B114">
        <v>12</v>
      </c>
      <c r="C114">
        <v>125</v>
      </c>
      <c r="D114" t="s">
        <v>2323</v>
      </c>
      <c r="E114">
        <v>16</v>
      </c>
      <c r="F114">
        <v>103</v>
      </c>
      <c r="G114" t="s">
        <v>2323</v>
      </c>
      <c r="H114">
        <v>1</v>
      </c>
      <c r="I114" t="s">
        <v>2910</v>
      </c>
      <c r="J114" s="30" t="str">
        <f t="shared" si="3"/>
        <v>[115]=103,</v>
      </c>
      <c r="K114" s="3">
        <f t="shared" si="4"/>
        <v>115</v>
      </c>
      <c r="L114" s="3">
        <f t="shared" si="5"/>
        <v>103</v>
      </c>
      <c r="M114" s="8" t="str">
        <f>VLOOKUP(A114,'ESO wayshrine names'!$A$3:$B$9992,2,)</f>
        <v>Northwind Mine Wayshrine</v>
      </c>
      <c r="N114" s="3" t="str">
        <f>VLOOKUP(F114,'ESO zone constants'!$A$3:$D$9999,4,FALSE)</f>
        <v>The Rift</v>
      </c>
    </row>
    <row r="115" spans="1:14" x14ac:dyDescent="0.25">
      <c r="A115" s="79">
        <v>116</v>
      </c>
      <c r="B115">
        <v>12</v>
      </c>
      <c r="C115">
        <v>125</v>
      </c>
      <c r="D115" t="s">
        <v>2323</v>
      </c>
      <c r="E115">
        <v>16</v>
      </c>
      <c r="F115">
        <v>103</v>
      </c>
      <c r="G115" t="s">
        <v>2323</v>
      </c>
      <c r="H115">
        <v>1</v>
      </c>
      <c r="I115" t="s">
        <v>2911</v>
      </c>
      <c r="J115" s="30" t="str">
        <f t="shared" si="3"/>
        <v>[116]=103,</v>
      </c>
      <c r="K115" s="3">
        <f t="shared" si="4"/>
        <v>116</v>
      </c>
      <c r="L115" s="3">
        <f t="shared" si="5"/>
        <v>103</v>
      </c>
      <c r="M115" s="8" t="str">
        <f>VLOOKUP(A115,'ESO wayshrine names'!$A$3:$B$9992,2,)</f>
        <v>Geirmund's Hall Wayshrine</v>
      </c>
      <c r="N115" s="3" t="str">
        <f>VLOOKUP(F115,'ESO zone constants'!$A$3:$D$9999,4,FALSE)</f>
        <v>The Rift</v>
      </c>
    </row>
    <row r="116" spans="1:14" x14ac:dyDescent="0.25">
      <c r="A116" s="79">
        <v>117</v>
      </c>
      <c r="B116">
        <v>12</v>
      </c>
      <c r="C116">
        <v>125</v>
      </c>
      <c r="D116" t="s">
        <v>2323</v>
      </c>
      <c r="E116">
        <v>16</v>
      </c>
      <c r="F116">
        <v>103</v>
      </c>
      <c r="G116" t="s">
        <v>2323</v>
      </c>
      <c r="H116">
        <v>1</v>
      </c>
      <c r="I116" t="s">
        <v>2912</v>
      </c>
      <c r="J116" s="30" t="str">
        <f t="shared" si="3"/>
        <v>[117]=103,</v>
      </c>
      <c r="K116" s="3">
        <f t="shared" si="4"/>
        <v>117</v>
      </c>
      <c r="L116" s="3">
        <f t="shared" si="5"/>
        <v>103</v>
      </c>
      <c r="M116" s="8" t="str">
        <f>VLOOKUP(A116,'ESO wayshrine names'!$A$3:$B$9992,2,)</f>
        <v>Taarengrav Wayshrine</v>
      </c>
      <c r="N116" s="3" t="str">
        <f>VLOOKUP(F116,'ESO zone constants'!$A$3:$D$9999,4,FALSE)</f>
        <v>The Rift</v>
      </c>
    </row>
    <row r="117" spans="1:14" x14ac:dyDescent="0.25">
      <c r="A117" s="79">
        <v>118</v>
      </c>
      <c r="B117">
        <v>12</v>
      </c>
      <c r="C117">
        <v>125</v>
      </c>
      <c r="D117" t="s">
        <v>2323</v>
      </c>
      <c r="E117">
        <v>16</v>
      </c>
      <c r="F117">
        <v>103</v>
      </c>
      <c r="G117" t="s">
        <v>2323</v>
      </c>
      <c r="H117">
        <v>1</v>
      </c>
      <c r="I117" t="s">
        <v>2913</v>
      </c>
      <c r="J117" s="30" t="str">
        <f t="shared" si="3"/>
        <v>[118]=103,</v>
      </c>
      <c r="K117" s="3">
        <f t="shared" si="4"/>
        <v>118</v>
      </c>
      <c r="L117" s="3">
        <f t="shared" si="5"/>
        <v>103</v>
      </c>
      <c r="M117" s="8" t="str">
        <f>VLOOKUP(A117,'ESO wayshrine names'!$A$3:$B$9992,2,)</f>
        <v>Nimalten Wayshrine</v>
      </c>
      <c r="N117" s="3" t="str">
        <f>VLOOKUP(F117,'ESO zone constants'!$A$3:$D$9999,4,FALSE)</f>
        <v>The Rift</v>
      </c>
    </row>
    <row r="118" spans="1:14" x14ac:dyDescent="0.25">
      <c r="A118" s="79">
        <v>119</v>
      </c>
      <c r="B118">
        <v>12</v>
      </c>
      <c r="C118">
        <v>125</v>
      </c>
      <c r="D118" t="s">
        <v>2323</v>
      </c>
      <c r="E118">
        <v>16</v>
      </c>
      <c r="F118">
        <v>103</v>
      </c>
      <c r="G118" t="s">
        <v>2323</v>
      </c>
      <c r="H118">
        <v>1</v>
      </c>
      <c r="I118" t="s">
        <v>2914</v>
      </c>
      <c r="J118" s="30" t="str">
        <f t="shared" si="3"/>
        <v>[119]=103,</v>
      </c>
      <c r="K118" s="3">
        <f t="shared" si="4"/>
        <v>119</v>
      </c>
      <c r="L118" s="3">
        <f t="shared" si="5"/>
        <v>103</v>
      </c>
      <c r="M118" s="8" t="str">
        <f>VLOOKUP(A118,'ESO wayshrine names'!$A$3:$B$9992,2,)</f>
        <v>Ragged Hills Wayshrine</v>
      </c>
      <c r="N118" s="3" t="str">
        <f>VLOOKUP(F118,'ESO zone constants'!$A$3:$D$9999,4,FALSE)</f>
        <v>The Rift</v>
      </c>
    </row>
    <row r="119" spans="1:14" x14ac:dyDescent="0.25">
      <c r="A119" s="79">
        <v>120</v>
      </c>
      <c r="B119">
        <v>12</v>
      </c>
      <c r="C119">
        <v>125</v>
      </c>
      <c r="D119" t="s">
        <v>2323</v>
      </c>
      <c r="E119">
        <v>16</v>
      </c>
      <c r="F119">
        <v>103</v>
      </c>
      <c r="G119" t="s">
        <v>2323</v>
      </c>
      <c r="H119">
        <v>1</v>
      </c>
      <c r="I119" t="s">
        <v>2915</v>
      </c>
      <c r="J119" s="30" t="str">
        <f t="shared" si="3"/>
        <v>[120]=103,</v>
      </c>
      <c r="K119" s="3">
        <f t="shared" si="4"/>
        <v>120</v>
      </c>
      <c r="L119" s="3">
        <f t="shared" si="5"/>
        <v>103</v>
      </c>
      <c r="M119" s="8" t="str">
        <f>VLOOKUP(A119,'ESO wayshrine names'!$A$3:$B$9992,2,)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2916</v>
      </c>
      <c r="J120" s="30" t="str">
        <f t="shared" si="3"/>
        <v>[121]=381,</v>
      </c>
      <c r="K120" s="3">
        <f t="shared" si="4"/>
        <v>121</v>
      </c>
      <c r="L120" s="3">
        <f t="shared" si="5"/>
        <v>381</v>
      </c>
      <c r="M120" s="8" t="str">
        <f>VLOOKUP(A120,'ESO wayshrine names'!$A$3:$B$9992,2,)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2917</v>
      </c>
      <c r="J121" s="30" t="str">
        <f t="shared" si="3"/>
        <v>[122]=381,</v>
      </c>
      <c r="K121" s="3">
        <f t="shared" si="4"/>
        <v>122</v>
      </c>
      <c r="L121" s="3">
        <f t="shared" si="5"/>
        <v>381</v>
      </c>
      <c r="M121" s="8" t="str">
        <f>VLOOKUP(A121,'ESO wayshrine names'!$A$3:$B$9992,2,)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2918</v>
      </c>
      <c r="J122" s="30" t="str">
        <f t="shared" si="3"/>
        <v>[123]=381,</v>
      </c>
      <c r="K122" s="3">
        <f t="shared" si="4"/>
        <v>123</v>
      </c>
      <c r="L122" s="3">
        <f t="shared" si="5"/>
        <v>381</v>
      </c>
      <c r="M122" s="8" t="str">
        <f>VLOOKUP(A122,'ESO wayshrine names'!$A$3:$B$9992,2,)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2919</v>
      </c>
      <c r="J123" s="30" t="str">
        <f t="shared" si="3"/>
        <v>[124]=381,</v>
      </c>
      <c r="K123" s="3">
        <f t="shared" si="4"/>
        <v>124</v>
      </c>
      <c r="L123" s="3">
        <f t="shared" si="5"/>
        <v>381</v>
      </c>
      <c r="M123" s="8" t="str">
        <f>VLOOKUP(A123,'ESO wayshrine names'!$A$3:$B$9992,2,)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2920</v>
      </c>
      <c r="J124" s="30" t="str">
        <f t="shared" si="3"/>
        <v>[125]=281,</v>
      </c>
      <c r="K124" s="3">
        <f t="shared" si="4"/>
        <v>125</v>
      </c>
      <c r="L124" s="3">
        <f t="shared" si="5"/>
        <v>281</v>
      </c>
      <c r="M124" s="8" t="str">
        <f>VLOOKUP(A124,'ESO wayshrine names'!$A$3:$B$9992,2,)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2921</v>
      </c>
      <c r="J125" s="30" t="str">
        <f t="shared" si="3"/>
        <v>[126]=281,</v>
      </c>
      <c r="K125" s="3">
        <f t="shared" si="4"/>
        <v>126</v>
      </c>
      <c r="L125" s="3">
        <f t="shared" si="5"/>
        <v>281</v>
      </c>
      <c r="M125" s="8" t="str">
        <f>VLOOKUP(A125,'ESO wayshrine names'!$A$3:$B$9992,2,)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2922</v>
      </c>
      <c r="J126" s="30" t="str">
        <f t="shared" si="3"/>
        <v>[127]=381,</v>
      </c>
      <c r="K126" s="3">
        <f t="shared" si="4"/>
        <v>127</v>
      </c>
      <c r="L126" s="3">
        <f t="shared" si="5"/>
        <v>381</v>
      </c>
      <c r="M126" s="8" t="str">
        <f>VLOOKUP(A126,'ESO wayshrine names'!$A$3:$B$9992,2,)</f>
        <v>Windy Glade Wayshrine</v>
      </c>
      <c r="N126" s="3" t="str">
        <f>VLOOKUP(F126,'ESO zone constants'!$A$3:$D$9999,4,FALSE)</f>
        <v>Auridon</v>
      </c>
    </row>
    <row r="127" spans="1:14" x14ac:dyDescent="0.25">
      <c r="A127" s="79">
        <v>128</v>
      </c>
      <c r="B127">
        <v>23</v>
      </c>
      <c r="C127">
        <v>255</v>
      </c>
      <c r="D127" t="s">
        <v>2382</v>
      </c>
      <c r="E127">
        <v>154</v>
      </c>
      <c r="F127">
        <v>347</v>
      </c>
      <c r="G127" t="s">
        <v>2382</v>
      </c>
      <c r="H127">
        <v>1</v>
      </c>
      <c r="I127" t="s">
        <v>2923</v>
      </c>
      <c r="J127" s="30" t="str">
        <f t="shared" si="3"/>
        <v>[128]=347,</v>
      </c>
      <c r="K127" s="3">
        <f t="shared" si="4"/>
        <v>128</v>
      </c>
      <c r="L127" s="3">
        <f t="shared" si="5"/>
        <v>347</v>
      </c>
      <c r="M127" s="8" t="str">
        <f>VLOOKUP(A127,'ESO wayshrine names'!$A$3:$B$9992,2,)</f>
        <v>Library of Dusk Wayshrine</v>
      </c>
      <c r="N127" s="3" t="str">
        <f>VLOOKUP(F127,'ESO zone constants'!$A$3:$D$9999,4,FALSE)</f>
        <v>Coldharbour</v>
      </c>
    </row>
    <row r="128" spans="1:14" x14ac:dyDescent="0.25">
      <c r="A128" s="79">
        <v>129</v>
      </c>
      <c r="B128">
        <v>23</v>
      </c>
      <c r="C128">
        <v>255</v>
      </c>
      <c r="D128" t="s">
        <v>2382</v>
      </c>
      <c r="E128">
        <v>154</v>
      </c>
      <c r="F128">
        <v>347</v>
      </c>
      <c r="G128" t="s">
        <v>2382</v>
      </c>
      <c r="H128">
        <v>1</v>
      </c>
      <c r="I128" t="s">
        <v>2924</v>
      </c>
      <c r="J128" s="30" t="str">
        <f t="shared" si="3"/>
        <v>[129]=347,</v>
      </c>
      <c r="K128" s="3">
        <f t="shared" si="4"/>
        <v>129</v>
      </c>
      <c r="L128" s="3">
        <f t="shared" si="5"/>
        <v>347</v>
      </c>
      <c r="M128" s="8" t="str">
        <f>VLOOKUP(A128,'ESO wayshrine names'!$A$3:$B$9992,2,)</f>
        <v>Great Shackle Wayshrine</v>
      </c>
      <c r="N128" s="3" t="str">
        <f>VLOOKUP(F128,'ESO zone constants'!$A$3:$D$9999,4,FALSE)</f>
        <v>Coldharbour</v>
      </c>
    </row>
    <row r="129" spans="1:14" x14ac:dyDescent="0.25">
      <c r="A129" s="79">
        <v>130</v>
      </c>
      <c r="B129">
        <v>23</v>
      </c>
      <c r="C129">
        <v>255</v>
      </c>
      <c r="D129" t="s">
        <v>2382</v>
      </c>
      <c r="E129">
        <v>154</v>
      </c>
      <c r="F129">
        <v>347</v>
      </c>
      <c r="G129" t="s">
        <v>2382</v>
      </c>
      <c r="H129">
        <v>1</v>
      </c>
      <c r="I129" t="s">
        <v>2925</v>
      </c>
      <c r="J129" s="30" t="str">
        <f t="shared" si="3"/>
        <v>[130]=347,</v>
      </c>
      <c r="K129" s="3">
        <f t="shared" si="4"/>
        <v>130</v>
      </c>
      <c r="L129" s="3">
        <f t="shared" si="5"/>
        <v>347</v>
      </c>
      <c r="M129" s="8" t="str">
        <f>VLOOKUP(A129,'ESO wayshrine names'!$A$3:$B$9992,2,)</f>
        <v>The Chasm Wayshrine</v>
      </c>
      <c r="N129" s="3" t="str">
        <f>VLOOKUP(F129,'ESO zone constants'!$A$3:$D$9999,4,FALSE)</f>
        <v>Coldharbour</v>
      </c>
    </row>
    <row r="130" spans="1:14" x14ac:dyDescent="0.25">
      <c r="A130" s="79">
        <v>131</v>
      </c>
      <c r="B130">
        <v>23</v>
      </c>
      <c r="C130">
        <v>255</v>
      </c>
      <c r="D130" t="s">
        <v>2382</v>
      </c>
      <c r="E130">
        <v>154</v>
      </c>
      <c r="F130">
        <v>347</v>
      </c>
      <c r="G130" t="s">
        <v>2382</v>
      </c>
      <c r="H130">
        <v>1</v>
      </c>
      <c r="I130" t="s">
        <v>2926</v>
      </c>
      <c r="J130" s="30" t="str">
        <f t="shared" si="3"/>
        <v>[131]=347,</v>
      </c>
      <c r="K130" s="3">
        <f t="shared" si="4"/>
        <v>131</v>
      </c>
      <c r="L130" s="3">
        <f t="shared" si="5"/>
        <v>347</v>
      </c>
      <c r="M130" s="8" t="str">
        <f>VLOOKUP(A130,'ESO wayshrine names'!$A$3:$B$9992,2,)</f>
        <v>Hollow City Wayshrine</v>
      </c>
      <c r="N130" s="3" t="str">
        <f>VLOOKUP(F130,'ESO zone constants'!$A$3:$D$9999,4,FALSE)</f>
        <v>Coldharbour</v>
      </c>
    </row>
    <row r="131" spans="1:14" x14ac:dyDescent="0.25">
      <c r="A131" s="79">
        <v>132</v>
      </c>
      <c r="B131">
        <v>23</v>
      </c>
      <c r="C131">
        <v>255</v>
      </c>
      <c r="D131" t="s">
        <v>2382</v>
      </c>
      <c r="E131">
        <v>154</v>
      </c>
      <c r="F131">
        <v>347</v>
      </c>
      <c r="G131" t="s">
        <v>2382</v>
      </c>
      <c r="H131">
        <v>1</v>
      </c>
      <c r="I131" t="s">
        <v>2927</v>
      </c>
      <c r="J131" s="30" t="str">
        <f t="shared" ref="J131:J194" si="6">IF(A131&lt;&gt;"",IF(F131&lt;&gt;"",IF(OR(ISNA(A131),ISNA(F131)),"","["&amp;A131&amp;"]="&amp;F131&amp;","),""),"")</f>
        <v>[132]=347,</v>
      </c>
      <c r="K131" s="3">
        <f t="shared" ref="K131:K194" si="7">A131</f>
        <v>132</v>
      </c>
      <c r="L131" s="3">
        <f t="shared" ref="L131:L194" si="8">F131</f>
        <v>347</v>
      </c>
      <c r="M131" s="8" t="str">
        <f>VLOOKUP(A131,'ESO wayshrine names'!$A$3:$B$9992,2,)</f>
        <v>Endless Stair Wayshrine</v>
      </c>
      <c r="N131" s="3" t="str">
        <f>VLOOKUP(F131,'ESO zone constants'!$A$3:$D$9999,4,FALSE)</f>
        <v>Coldharbour</v>
      </c>
    </row>
    <row r="132" spans="1:14" x14ac:dyDescent="0.25">
      <c r="A132" s="79">
        <v>133</v>
      </c>
      <c r="B132">
        <v>23</v>
      </c>
      <c r="C132">
        <v>255</v>
      </c>
      <c r="D132" t="s">
        <v>2382</v>
      </c>
      <c r="E132">
        <v>154</v>
      </c>
      <c r="F132">
        <v>347</v>
      </c>
      <c r="G132" t="s">
        <v>2382</v>
      </c>
      <c r="H132">
        <v>1</v>
      </c>
      <c r="I132" t="s">
        <v>2928</v>
      </c>
      <c r="J132" s="30" t="str">
        <f t="shared" si="6"/>
        <v>[133]=347,</v>
      </c>
      <c r="K132" s="3">
        <f t="shared" si="7"/>
        <v>133</v>
      </c>
      <c r="L132" s="3">
        <f t="shared" si="8"/>
        <v>347</v>
      </c>
      <c r="M132" s="8" t="str">
        <f>VLOOKUP(A132,'ESO wayshrine names'!$A$3:$B$9992,2,)</f>
        <v>Everfull Flagon Wayshrine</v>
      </c>
      <c r="N132" s="3" t="str">
        <f>VLOOKUP(F132,'ESO zone constants'!$A$3:$D$9999,4,FALSE)</f>
        <v>Coldharbour</v>
      </c>
    </row>
    <row r="133" spans="1:14" x14ac:dyDescent="0.25">
      <c r="A133" s="79">
        <v>134</v>
      </c>
      <c r="B133">
        <v>23</v>
      </c>
      <c r="C133">
        <v>255</v>
      </c>
      <c r="D133" t="s">
        <v>2382</v>
      </c>
      <c r="E133">
        <v>154</v>
      </c>
      <c r="F133">
        <v>347</v>
      </c>
      <c r="G133" t="s">
        <v>2382</v>
      </c>
      <c r="H133">
        <v>1</v>
      </c>
      <c r="I133" t="s">
        <v>2929</v>
      </c>
      <c r="J133" s="30" t="str">
        <f t="shared" si="6"/>
        <v>[134]=347,</v>
      </c>
      <c r="K133" s="3">
        <f t="shared" si="7"/>
        <v>134</v>
      </c>
      <c r="L133" s="3">
        <f t="shared" si="8"/>
        <v>347</v>
      </c>
      <c r="M133" s="8" t="str">
        <f>VLOOKUP(A133,'ESO wayshrine names'!$A$3:$B$9992,2,)</f>
        <v>Moonless Walk Wayshrine</v>
      </c>
      <c r="N133" s="3" t="str">
        <f>VLOOKUP(F133,'ESO zone constants'!$A$3:$D$9999,4,FALSE)</f>
        <v>Coldharbour</v>
      </c>
    </row>
    <row r="134" spans="1:14" x14ac:dyDescent="0.25">
      <c r="A134" s="79">
        <v>135</v>
      </c>
      <c r="B134">
        <v>23</v>
      </c>
      <c r="C134">
        <v>255</v>
      </c>
      <c r="D134" t="s">
        <v>2382</v>
      </c>
      <c r="E134">
        <v>154</v>
      </c>
      <c r="F134">
        <v>347</v>
      </c>
      <c r="G134" t="s">
        <v>2382</v>
      </c>
      <c r="H134">
        <v>1</v>
      </c>
      <c r="I134" t="s">
        <v>2930</v>
      </c>
      <c r="J134" s="30" t="str">
        <f t="shared" si="6"/>
        <v>[135]=347,</v>
      </c>
      <c r="K134" s="3">
        <f t="shared" si="7"/>
        <v>135</v>
      </c>
      <c r="L134" s="3">
        <f t="shared" si="8"/>
        <v>347</v>
      </c>
      <c r="M134" s="8" t="str">
        <f>VLOOKUP(A134,'ESO wayshrine names'!$A$3:$B$9992,2,)</f>
        <v>Haj Uxith Wayshrine</v>
      </c>
      <c r="N134" s="3" t="str">
        <f>VLOOKUP(F134,'ESO zone constants'!$A$3:$D$9999,4,FALSE)</f>
        <v>Coldharbour</v>
      </c>
    </row>
    <row r="135" spans="1:14" x14ac:dyDescent="0.25">
      <c r="A135" s="79">
        <v>136</v>
      </c>
      <c r="B135">
        <v>23</v>
      </c>
      <c r="C135">
        <v>255</v>
      </c>
      <c r="D135" t="s">
        <v>2382</v>
      </c>
      <c r="E135">
        <v>154</v>
      </c>
      <c r="F135">
        <v>347</v>
      </c>
      <c r="G135" t="s">
        <v>2382</v>
      </c>
      <c r="H135">
        <v>1</v>
      </c>
      <c r="I135" t="s">
        <v>2931</v>
      </c>
      <c r="J135" s="30" t="str">
        <f t="shared" si="6"/>
        <v>[136]=347,</v>
      </c>
      <c r="K135" s="3">
        <f t="shared" si="7"/>
        <v>136</v>
      </c>
      <c r="L135" s="3">
        <f t="shared" si="8"/>
        <v>347</v>
      </c>
      <c r="M135" s="8" t="str">
        <f>VLOOKUP(A135,'ESO wayshrine names'!$A$3:$B$9992,2,)</f>
        <v>Manor of Revelry Wayshrine</v>
      </c>
      <c r="N135" s="3" t="str">
        <f>VLOOKUP(F135,'ESO zone constants'!$A$3:$D$9999,4,FALSE)</f>
        <v>Coldharbour</v>
      </c>
    </row>
    <row r="136" spans="1:14" x14ac:dyDescent="0.25">
      <c r="A136" s="79">
        <v>137</v>
      </c>
      <c r="B136">
        <v>5</v>
      </c>
      <c r="C136">
        <v>30</v>
      </c>
      <c r="D136" t="s">
        <v>3265</v>
      </c>
      <c r="E136">
        <v>17</v>
      </c>
      <c r="F136">
        <v>104</v>
      </c>
      <c r="G136" t="s">
        <v>2319</v>
      </c>
      <c r="H136">
        <v>1</v>
      </c>
      <c r="I136" t="s">
        <v>2932</v>
      </c>
      <c r="J136" s="30" t="str">
        <f t="shared" si="6"/>
        <v>[137]=104,</v>
      </c>
      <c r="K136" s="3">
        <f t="shared" si="7"/>
        <v>137</v>
      </c>
      <c r="L136" s="3">
        <f t="shared" si="8"/>
        <v>104</v>
      </c>
      <c r="M136" s="8" t="str">
        <f>VLOOKUP(A136,'ESO wayshrine names'!$A$3:$B$9992,2,)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2933</v>
      </c>
      <c r="J137" s="30" t="str">
        <f t="shared" si="6"/>
        <v>[138]=534,</v>
      </c>
      <c r="K137" s="3">
        <f t="shared" si="7"/>
        <v>138</v>
      </c>
      <c r="L137" s="3">
        <f t="shared" si="8"/>
        <v>534</v>
      </c>
      <c r="M137" s="8" t="str">
        <f>VLOOKUP(A137,'ESO wayshrine names'!$A$3:$B$9992,2,)</f>
        <v>Port Hunding Wayshrine</v>
      </c>
      <c r="N137" s="3" t="str">
        <f>VLOOKUP(F137,'ESO zone constants'!$A$3:$D$9999,4,FALSE)</f>
        <v>Stros M'Kai</v>
      </c>
    </row>
    <row r="138" spans="1:14" x14ac:dyDescent="0.25">
      <c r="A138" s="79">
        <v>139</v>
      </c>
      <c r="B138">
        <v>23</v>
      </c>
      <c r="C138">
        <v>255</v>
      </c>
      <c r="D138" t="s">
        <v>2382</v>
      </c>
      <c r="E138">
        <v>154</v>
      </c>
      <c r="F138">
        <v>347</v>
      </c>
      <c r="G138" t="s">
        <v>2382</v>
      </c>
      <c r="H138">
        <v>1</v>
      </c>
      <c r="I138" t="s">
        <v>2934</v>
      </c>
      <c r="J138" s="30" t="str">
        <f t="shared" si="6"/>
        <v>[139]=347,</v>
      </c>
      <c r="K138" s="3">
        <f t="shared" si="7"/>
        <v>139</v>
      </c>
      <c r="L138" s="3">
        <f t="shared" si="8"/>
        <v>347</v>
      </c>
      <c r="M138" s="8" t="str">
        <f>VLOOKUP(A138,'ESO wayshrine names'!$A$3:$B$9992,2,)</f>
        <v>Reaver Citadel Wayshrine</v>
      </c>
      <c r="N138" s="3" t="str">
        <f>VLOOKUP(F138,'ESO zone constants'!$A$3:$D$9999,4,FALSE)</f>
        <v>Coldharbour</v>
      </c>
    </row>
    <row r="139" spans="1:14" x14ac:dyDescent="0.25">
      <c r="A139" s="79">
        <v>140</v>
      </c>
      <c r="B139">
        <v>23</v>
      </c>
      <c r="C139">
        <v>255</v>
      </c>
      <c r="D139" t="s">
        <v>2382</v>
      </c>
      <c r="E139">
        <v>154</v>
      </c>
      <c r="F139">
        <v>347</v>
      </c>
      <c r="G139" t="s">
        <v>2382</v>
      </c>
      <c r="H139">
        <v>1</v>
      </c>
      <c r="I139" t="s">
        <v>2935</v>
      </c>
      <c r="J139" s="30" t="str">
        <f t="shared" si="6"/>
        <v>[140]=347,</v>
      </c>
      <c r="K139" s="3">
        <f t="shared" si="7"/>
        <v>140</v>
      </c>
      <c r="L139" s="3">
        <f t="shared" si="8"/>
        <v>347</v>
      </c>
      <c r="M139" s="8" t="str">
        <f>VLOOKUP(A139,'ESO wayshrine names'!$A$3:$B$9992,2,)</f>
        <v>The Orchard Wayshrine</v>
      </c>
      <c r="N139" s="3" t="str">
        <f>VLOOKUP(F139,'ESO zone constants'!$A$3:$D$9999,4,FALSE)</f>
        <v>Coldharbour</v>
      </c>
    </row>
    <row r="140" spans="1:14" x14ac:dyDescent="0.25">
      <c r="A140" s="79">
        <v>141</v>
      </c>
      <c r="B140">
        <v>21</v>
      </c>
      <c r="C140">
        <v>258</v>
      </c>
      <c r="D140" t="s">
        <v>2936</v>
      </c>
      <c r="E140">
        <v>306</v>
      </c>
      <c r="F140">
        <v>537</v>
      </c>
      <c r="G140" t="s">
        <v>2936</v>
      </c>
      <c r="H140">
        <v>1</v>
      </c>
      <c r="I140" t="s">
        <v>2937</v>
      </c>
      <c r="J140" s="30" t="str">
        <f t="shared" si="6"/>
        <v>[141]=537,</v>
      </c>
      <c r="K140" s="3">
        <f t="shared" si="7"/>
        <v>141</v>
      </c>
      <c r="L140" s="3">
        <f t="shared" si="8"/>
        <v>537</v>
      </c>
      <c r="M140" s="8" t="str">
        <f>VLOOKUP(A140,'ESO wayshrine names'!$A$3:$B$9992,2,)</f>
        <v>Khenarthi's Roost Wayshrine</v>
      </c>
      <c r="N140" s="3" t="str">
        <f>VLOOKUP(F140,'ESO zone constants'!$A$3:$D$9999,4,FALSE)</f>
        <v>Khenarthi's Roost</v>
      </c>
    </row>
    <row r="141" spans="1:14" x14ac:dyDescent="0.25">
      <c r="A141" s="79">
        <v>142</v>
      </c>
      <c r="B141">
        <v>21</v>
      </c>
      <c r="C141">
        <v>258</v>
      </c>
      <c r="D141" t="s">
        <v>2936</v>
      </c>
      <c r="E141">
        <v>306</v>
      </c>
      <c r="F141">
        <v>537</v>
      </c>
      <c r="G141" t="s">
        <v>2936</v>
      </c>
      <c r="H141">
        <v>1</v>
      </c>
      <c r="I141" t="s">
        <v>2938</v>
      </c>
      <c r="J141" s="30" t="str">
        <f t="shared" si="6"/>
        <v>[142]=537,</v>
      </c>
      <c r="K141" s="3">
        <f t="shared" si="7"/>
        <v>142</v>
      </c>
      <c r="L141" s="3">
        <f t="shared" si="8"/>
        <v>537</v>
      </c>
      <c r="M141" s="8" t="str">
        <f>VLOOKUP(A141,'ESO wayshrine names'!$A$3:$B$9992,2,)</f>
        <v>Mistral Wayshrine</v>
      </c>
      <c r="N141" s="3" t="str">
        <f>VLOOKUP(F141,'ESO zone constants'!$A$3:$D$9999,4,FALSE)</f>
        <v>Khenarthi's Roost</v>
      </c>
    </row>
    <row r="142" spans="1:14" x14ac:dyDescent="0.25">
      <c r="A142" s="79">
        <v>143</v>
      </c>
      <c r="B142">
        <v>16</v>
      </c>
      <c r="C142">
        <v>300</v>
      </c>
      <c r="D142" t="s">
        <v>2305</v>
      </c>
      <c r="E142">
        <v>18</v>
      </c>
      <c r="F142">
        <v>108</v>
      </c>
      <c r="G142" t="s">
        <v>2305</v>
      </c>
      <c r="H142">
        <v>1</v>
      </c>
      <c r="I142" t="s">
        <v>2939</v>
      </c>
      <c r="J142" s="30" t="str">
        <f t="shared" si="6"/>
        <v>[143]=108,</v>
      </c>
      <c r="K142" s="3">
        <f t="shared" si="7"/>
        <v>143</v>
      </c>
      <c r="L142" s="3">
        <f t="shared" si="8"/>
        <v>108</v>
      </c>
      <c r="M142" s="8" t="str">
        <f>VLOOKUP(A142,'ESO wayshrine names'!$A$3:$B$9992,2,)</f>
        <v>Marbruk Wayshrine</v>
      </c>
      <c r="N142" s="3" t="str">
        <f>VLOOKUP(F142,'ESO zone constants'!$A$3:$D$9999,4,FALSE)</f>
        <v>Greenshade</v>
      </c>
    </row>
    <row r="143" spans="1:14" x14ac:dyDescent="0.25">
      <c r="A143" s="79">
        <v>144</v>
      </c>
      <c r="B143">
        <v>17</v>
      </c>
      <c r="C143">
        <v>256</v>
      </c>
      <c r="D143" t="s">
        <v>2306</v>
      </c>
      <c r="E143">
        <v>179</v>
      </c>
      <c r="F143">
        <v>382</v>
      </c>
      <c r="G143" t="s">
        <v>2306</v>
      </c>
      <c r="H143">
        <v>1</v>
      </c>
      <c r="I143" t="s">
        <v>2940</v>
      </c>
      <c r="J143" s="30" t="str">
        <f t="shared" si="6"/>
        <v>[144]=382,</v>
      </c>
      <c r="K143" s="3">
        <f t="shared" si="7"/>
        <v>144</v>
      </c>
      <c r="L143" s="3">
        <f t="shared" si="8"/>
        <v>382</v>
      </c>
      <c r="M143" s="8" t="str">
        <f>VLOOKUP(A143,'ESO wayshrine names'!$A$3:$B$9992,2,)</f>
        <v>Vinedusk Wayshrine</v>
      </c>
      <c r="N143" s="3" t="str">
        <f>VLOOKUP(F143,'ESO zone constants'!$A$3:$D$9999,4,FALSE)</f>
        <v>Reaper's March</v>
      </c>
    </row>
    <row r="144" spans="1:14" x14ac:dyDescent="0.25">
      <c r="A144" s="79">
        <v>145</v>
      </c>
      <c r="B144">
        <v>23</v>
      </c>
      <c r="C144">
        <v>255</v>
      </c>
      <c r="D144" t="s">
        <v>2382</v>
      </c>
      <c r="E144">
        <v>154</v>
      </c>
      <c r="F144">
        <v>347</v>
      </c>
      <c r="G144" t="s">
        <v>2382</v>
      </c>
      <c r="H144">
        <v>1</v>
      </c>
      <c r="I144" t="s">
        <v>2941</v>
      </c>
      <c r="J144" s="30" t="str">
        <f t="shared" si="6"/>
        <v>[145]=347,</v>
      </c>
      <c r="K144" s="3">
        <f t="shared" si="7"/>
        <v>145</v>
      </c>
      <c r="L144" s="3">
        <f t="shared" si="8"/>
        <v>347</v>
      </c>
      <c r="M144" s="8" t="str">
        <f>VLOOKUP(A144,'ESO wayshrine names'!$A$3:$B$9992,2,)</f>
        <v>Shrouded Plains Wayshrine</v>
      </c>
      <c r="N144" s="3" t="str">
        <f>VLOOKUP(F144,'ESO zone constants'!$A$3:$D$9999,4,FALSE)</f>
        <v>Coldharbour</v>
      </c>
    </row>
    <row r="145" spans="1:14" x14ac:dyDescent="0.25">
      <c r="A145" s="79">
        <v>146</v>
      </c>
      <c r="B145">
        <v>23</v>
      </c>
      <c r="C145">
        <v>255</v>
      </c>
      <c r="D145" t="s">
        <v>2382</v>
      </c>
      <c r="E145">
        <v>154</v>
      </c>
      <c r="F145">
        <v>347</v>
      </c>
      <c r="G145" t="s">
        <v>2382</v>
      </c>
      <c r="H145">
        <v>1</v>
      </c>
      <c r="I145" t="s">
        <v>2942</v>
      </c>
      <c r="J145" s="30" t="str">
        <f t="shared" si="6"/>
        <v>[146]=347,</v>
      </c>
      <c r="K145" s="3">
        <f t="shared" si="7"/>
        <v>146</v>
      </c>
      <c r="L145" s="3">
        <f t="shared" si="8"/>
        <v>347</v>
      </c>
      <c r="M145" s="8" t="str">
        <f>VLOOKUP(A145,'ESO wayshrine names'!$A$3:$B$9992,2,)</f>
        <v>Court of Contempt Wayshrine</v>
      </c>
      <c r="N145" s="3" t="str">
        <f>VLOOKUP(F145,'ESO zone constants'!$A$3:$D$9999,4,FALSE)</f>
        <v>Coldharbour</v>
      </c>
    </row>
    <row r="146" spans="1:14" x14ac:dyDescent="0.25">
      <c r="A146" s="79">
        <v>147</v>
      </c>
      <c r="B146">
        <v>16</v>
      </c>
      <c r="C146">
        <v>300</v>
      </c>
      <c r="D146" t="s">
        <v>2305</v>
      </c>
      <c r="E146">
        <v>18</v>
      </c>
      <c r="F146">
        <v>108</v>
      </c>
      <c r="G146" t="s">
        <v>2305</v>
      </c>
      <c r="H146">
        <v>1</v>
      </c>
      <c r="I146" t="s">
        <v>2943</v>
      </c>
      <c r="J146" s="30" t="str">
        <f t="shared" si="6"/>
        <v>[147]=108,</v>
      </c>
      <c r="K146" s="3">
        <f t="shared" si="7"/>
        <v>147</v>
      </c>
      <c r="L146" s="3">
        <f t="shared" si="8"/>
        <v>108</v>
      </c>
      <c r="M146" s="8" t="str">
        <f>VLOOKUP(A146,'ESO wayshrine names'!$A$3:$B$9992,2,)</f>
        <v>Greenheart Wayshrine</v>
      </c>
      <c r="N146" s="3" t="str">
        <f>VLOOKUP(F146,'ESO zone constants'!$A$3:$D$9999,4,FALSE)</f>
        <v>Greenshade</v>
      </c>
    </row>
    <row r="147" spans="1:14" x14ac:dyDescent="0.25">
      <c r="A147" s="79">
        <v>148</v>
      </c>
      <c r="B147">
        <v>16</v>
      </c>
      <c r="C147">
        <v>300</v>
      </c>
      <c r="D147" t="s">
        <v>2305</v>
      </c>
      <c r="E147">
        <v>18</v>
      </c>
      <c r="F147">
        <v>108</v>
      </c>
      <c r="G147" t="s">
        <v>2305</v>
      </c>
      <c r="H147">
        <v>1</v>
      </c>
      <c r="I147" t="s">
        <v>2944</v>
      </c>
      <c r="J147" s="30" t="str">
        <f t="shared" si="6"/>
        <v>[148]=108,</v>
      </c>
      <c r="K147" s="3">
        <f t="shared" si="7"/>
        <v>148</v>
      </c>
      <c r="L147" s="3">
        <f t="shared" si="8"/>
        <v>108</v>
      </c>
      <c r="M147" s="8" t="str">
        <f>VLOOKUP(A147,'ESO wayshrine names'!$A$3:$B$9992,2,)</f>
        <v>Labyrinth Wayshrine</v>
      </c>
      <c r="N147" s="3" t="str">
        <f>VLOOKUP(F147,'ESO zone constants'!$A$3:$D$9999,4,FALSE)</f>
        <v>Greenshade</v>
      </c>
    </row>
    <row r="148" spans="1:14" x14ac:dyDescent="0.25">
      <c r="A148" s="79">
        <v>149</v>
      </c>
      <c r="B148">
        <v>16</v>
      </c>
      <c r="C148">
        <v>300</v>
      </c>
      <c r="D148" t="s">
        <v>2305</v>
      </c>
      <c r="E148">
        <v>18</v>
      </c>
      <c r="F148">
        <v>108</v>
      </c>
      <c r="G148" t="s">
        <v>2305</v>
      </c>
      <c r="H148">
        <v>1</v>
      </c>
      <c r="I148" t="s">
        <v>2945</v>
      </c>
      <c r="J148" s="30" t="str">
        <f t="shared" si="6"/>
        <v>[149]=108,</v>
      </c>
      <c r="K148" s="3">
        <f t="shared" si="7"/>
        <v>149</v>
      </c>
      <c r="L148" s="3">
        <f t="shared" si="8"/>
        <v>108</v>
      </c>
      <c r="M148" s="8" t="str">
        <f>VLOOKUP(A148,'ESO wayshrine names'!$A$3:$B$9992,2,)</f>
        <v>Falinesti Wayshrine</v>
      </c>
      <c r="N148" s="3" t="str">
        <f>VLOOKUP(F148,'ESO zone constants'!$A$3:$D$9999,4,FALSE)</f>
        <v>Greenshade</v>
      </c>
    </row>
    <row r="149" spans="1:14" x14ac:dyDescent="0.25">
      <c r="A149" s="79">
        <v>150</v>
      </c>
      <c r="B149">
        <v>16</v>
      </c>
      <c r="C149">
        <v>300</v>
      </c>
      <c r="D149" t="s">
        <v>2305</v>
      </c>
      <c r="E149">
        <v>18</v>
      </c>
      <c r="F149">
        <v>108</v>
      </c>
      <c r="G149" t="s">
        <v>2305</v>
      </c>
      <c r="H149">
        <v>1</v>
      </c>
      <c r="I149" t="s">
        <v>2946</v>
      </c>
      <c r="J149" s="30" t="str">
        <f t="shared" si="6"/>
        <v>[150]=108,</v>
      </c>
      <c r="K149" s="3">
        <f t="shared" si="7"/>
        <v>150</v>
      </c>
      <c r="L149" s="3">
        <f t="shared" si="8"/>
        <v>108</v>
      </c>
      <c r="M149" s="8" t="str">
        <f>VLOOKUP(A149,'ESO wayshrine names'!$A$3:$B$9992,2,)</f>
        <v>Seaside Sanctuary</v>
      </c>
      <c r="N149" s="3" t="str">
        <f>VLOOKUP(F149,'ESO zone constants'!$A$3:$D$9999,4,FALSE)</f>
        <v>Greenshade</v>
      </c>
    </row>
    <row r="150" spans="1:14" x14ac:dyDescent="0.25">
      <c r="A150" s="79">
        <v>151</v>
      </c>
      <c r="B150">
        <v>16</v>
      </c>
      <c r="C150">
        <v>300</v>
      </c>
      <c r="D150" t="s">
        <v>2305</v>
      </c>
      <c r="E150">
        <v>18</v>
      </c>
      <c r="F150">
        <v>108</v>
      </c>
      <c r="G150" t="s">
        <v>2305</v>
      </c>
      <c r="H150">
        <v>1</v>
      </c>
      <c r="I150" t="s">
        <v>2947</v>
      </c>
      <c r="J150" s="30" t="str">
        <f t="shared" si="6"/>
        <v>[151]=108,</v>
      </c>
      <c r="K150" s="3">
        <f t="shared" si="7"/>
        <v>151</v>
      </c>
      <c r="L150" s="3">
        <f t="shared" si="8"/>
        <v>108</v>
      </c>
      <c r="M150" s="8" t="str">
        <f>VLOOKUP(A150,'ESO wayshrine names'!$A$3:$B$9992,2,)</f>
        <v>Verrant Morass Wayshrine</v>
      </c>
      <c r="N150" s="3" t="str">
        <f>VLOOKUP(F150,'ESO zone constants'!$A$3:$D$9999,4,FALSE)</f>
        <v>Greenshade</v>
      </c>
    </row>
    <row r="151" spans="1:14" x14ac:dyDescent="0.25">
      <c r="A151" s="79">
        <v>152</v>
      </c>
      <c r="B151">
        <v>16</v>
      </c>
      <c r="C151">
        <v>300</v>
      </c>
      <c r="D151" t="s">
        <v>2305</v>
      </c>
      <c r="E151">
        <v>18</v>
      </c>
      <c r="F151">
        <v>108</v>
      </c>
      <c r="G151" t="s">
        <v>2305</v>
      </c>
      <c r="H151">
        <v>1</v>
      </c>
      <c r="I151" t="s">
        <v>2948</v>
      </c>
      <c r="J151" s="30" t="str">
        <f t="shared" si="6"/>
        <v>[152]=108,</v>
      </c>
      <c r="K151" s="3">
        <f t="shared" si="7"/>
        <v>152</v>
      </c>
      <c r="L151" s="3">
        <f t="shared" si="8"/>
        <v>108</v>
      </c>
      <c r="M151" s="8" t="str">
        <f>VLOOKUP(A151,'ESO wayshrine names'!$A$3:$B$9992,2,)</f>
        <v>Woodhearth Wayshrine</v>
      </c>
      <c r="N151" s="3" t="str">
        <f>VLOOKUP(F151,'ESO zone constants'!$A$3:$D$9999,4,FALSE)</f>
        <v>Greenshade</v>
      </c>
    </row>
    <row r="152" spans="1:14" x14ac:dyDescent="0.25">
      <c r="A152" s="79">
        <v>153</v>
      </c>
      <c r="B152">
        <v>16</v>
      </c>
      <c r="C152">
        <v>300</v>
      </c>
      <c r="D152" t="s">
        <v>2305</v>
      </c>
      <c r="E152">
        <v>18</v>
      </c>
      <c r="F152">
        <v>108</v>
      </c>
      <c r="G152" t="s">
        <v>2305</v>
      </c>
      <c r="H152">
        <v>1</v>
      </c>
      <c r="I152" t="s">
        <v>2949</v>
      </c>
      <c r="J152" s="30" t="str">
        <f t="shared" si="6"/>
        <v>[153]=108,</v>
      </c>
      <c r="K152" s="3">
        <f t="shared" si="7"/>
        <v>153</v>
      </c>
      <c r="L152" s="3">
        <f t="shared" si="8"/>
        <v>108</v>
      </c>
      <c r="M152" s="8" t="str">
        <f>VLOOKUP(A152,'ESO wayshrine names'!$A$3:$B$9992,2,)</f>
        <v>Moonhenge Wayshrine</v>
      </c>
      <c r="N152" s="3" t="str">
        <f>VLOOKUP(F152,'ESO zone constants'!$A$3:$D$9999,4,FALSE)</f>
        <v>Greenshade</v>
      </c>
    </row>
    <row r="153" spans="1:14" x14ac:dyDescent="0.25">
      <c r="A153" s="79">
        <v>154</v>
      </c>
      <c r="B153">
        <v>16</v>
      </c>
      <c r="C153">
        <v>300</v>
      </c>
      <c r="D153" t="s">
        <v>2305</v>
      </c>
      <c r="E153">
        <v>18</v>
      </c>
      <c r="F153">
        <v>108</v>
      </c>
      <c r="G153" t="s">
        <v>2305</v>
      </c>
      <c r="H153">
        <v>1</v>
      </c>
      <c r="I153" t="s">
        <v>2950</v>
      </c>
      <c r="J153" s="30" t="str">
        <f t="shared" si="6"/>
        <v>[154]=108,</v>
      </c>
      <c r="K153" s="3">
        <f t="shared" si="7"/>
        <v>154</v>
      </c>
      <c r="L153" s="3">
        <f t="shared" si="8"/>
        <v>108</v>
      </c>
      <c r="M153" s="8" t="str">
        <f>VLOOKUP(A153,'ESO wayshrine names'!$A$3:$B$9992,2,)</f>
        <v>Serpent's Grotto Wayshrine</v>
      </c>
      <c r="N153" s="3" t="str">
        <f>VLOOKUP(F153,'ESO zone constants'!$A$3:$D$9999,4,FALSE)</f>
        <v>Greenshade</v>
      </c>
    </row>
    <row r="154" spans="1:14" x14ac:dyDescent="0.25">
      <c r="A154" s="79">
        <v>155</v>
      </c>
      <c r="B154">
        <v>5</v>
      </c>
      <c r="C154">
        <v>30</v>
      </c>
      <c r="D154" t="s">
        <v>3265</v>
      </c>
      <c r="E154">
        <v>17</v>
      </c>
      <c r="F154">
        <v>104</v>
      </c>
      <c r="G154" t="s">
        <v>2319</v>
      </c>
      <c r="H154">
        <v>1</v>
      </c>
      <c r="I154" t="s">
        <v>2951</v>
      </c>
      <c r="J154" s="30" t="str">
        <f t="shared" si="6"/>
        <v>[155]=104,</v>
      </c>
      <c r="K154" s="3">
        <f t="shared" si="7"/>
        <v>155</v>
      </c>
      <c r="L154" s="3">
        <f t="shared" si="8"/>
        <v>104</v>
      </c>
      <c r="M154" s="8" t="str">
        <f>VLOOKUP(A154,'ESO wayshrine names'!$A$3:$B$9992,2,)</f>
        <v>Goat's Head Oasis Wayshrine</v>
      </c>
      <c r="N154" s="3" t="str">
        <f>VLOOKUP(F154,'ESO zone constants'!$A$3:$D$9999,4,FALSE)</f>
        <v>Alik'r Desert</v>
      </c>
    </row>
    <row r="155" spans="1:14" x14ac:dyDescent="0.25">
      <c r="A155" s="79">
        <v>156</v>
      </c>
      <c r="B155">
        <v>17</v>
      </c>
      <c r="C155">
        <v>256</v>
      </c>
      <c r="D155" t="s">
        <v>2306</v>
      </c>
      <c r="E155">
        <v>179</v>
      </c>
      <c r="F155">
        <v>382</v>
      </c>
      <c r="G155" t="s">
        <v>2306</v>
      </c>
      <c r="H155">
        <v>1</v>
      </c>
      <c r="I155" t="s">
        <v>2952</v>
      </c>
      <c r="J155" s="30" t="str">
        <f t="shared" si="6"/>
        <v>[156]=382,</v>
      </c>
      <c r="K155" s="3">
        <f t="shared" si="7"/>
        <v>156</v>
      </c>
      <c r="L155" s="3">
        <f t="shared" si="8"/>
        <v>382</v>
      </c>
      <c r="M155" s="8" t="str">
        <f>VLOOKUP(A155,'ESO wayshrine names'!$A$3:$B$9992,2,)</f>
        <v>Fort Grimwatch Wayshrine</v>
      </c>
      <c r="N155" s="3" t="str">
        <f>VLOOKUP(F155,'ESO zone constants'!$A$3:$D$9999,4,FALSE)</f>
        <v>Reaper's March</v>
      </c>
    </row>
    <row r="156" spans="1:14" x14ac:dyDescent="0.25">
      <c r="A156" s="79">
        <v>157</v>
      </c>
      <c r="B156">
        <v>17</v>
      </c>
      <c r="C156">
        <v>256</v>
      </c>
      <c r="D156" t="s">
        <v>2306</v>
      </c>
      <c r="E156">
        <v>179</v>
      </c>
      <c r="F156">
        <v>382</v>
      </c>
      <c r="G156" t="s">
        <v>2306</v>
      </c>
      <c r="H156">
        <v>1</v>
      </c>
      <c r="I156" t="s">
        <v>2953</v>
      </c>
      <c r="J156" s="30" t="str">
        <f t="shared" si="6"/>
        <v>[157]=382,</v>
      </c>
      <c r="K156" s="3">
        <f t="shared" si="7"/>
        <v>157</v>
      </c>
      <c r="L156" s="3">
        <f t="shared" si="8"/>
        <v>382</v>
      </c>
      <c r="M156" s="8" t="str">
        <f>VLOOKUP(A156,'ESO wayshrine names'!$A$3:$B$9992,2,)</f>
        <v>Fort Sphinxmoth Wayshrine</v>
      </c>
      <c r="N156" s="3" t="str">
        <f>VLOOKUP(F156,'ESO zone constants'!$A$3:$D$9999,4,FALSE)</f>
        <v>Reaper's March</v>
      </c>
    </row>
    <row r="157" spans="1:14" x14ac:dyDescent="0.25">
      <c r="A157" s="79">
        <v>158</v>
      </c>
      <c r="B157">
        <v>17</v>
      </c>
      <c r="C157">
        <v>256</v>
      </c>
      <c r="D157" t="s">
        <v>2306</v>
      </c>
      <c r="E157">
        <v>179</v>
      </c>
      <c r="F157">
        <v>382</v>
      </c>
      <c r="G157" t="s">
        <v>2306</v>
      </c>
      <c r="H157">
        <v>1</v>
      </c>
      <c r="I157" t="s">
        <v>2954</v>
      </c>
      <c r="J157" s="30" t="str">
        <f t="shared" si="6"/>
        <v>[158]=382,</v>
      </c>
      <c r="K157" s="3">
        <f t="shared" si="7"/>
        <v>158</v>
      </c>
      <c r="L157" s="3">
        <f t="shared" si="8"/>
        <v>382</v>
      </c>
      <c r="M157" s="8" t="str">
        <f>VLOOKUP(A157,'ESO wayshrine names'!$A$3:$B$9992,2,)</f>
        <v>Arenthia Wayshrine</v>
      </c>
      <c r="N157" s="3" t="str">
        <f>VLOOKUP(F157,'ESO zone constants'!$A$3:$D$9999,4,FALSE)</f>
        <v>Reaper's March</v>
      </c>
    </row>
    <row r="158" spans="1:14" x14ac:dyDescent="0.25">
      <c r="A158" s="79">
        <v>159</v>
      </c>
      <c r="B158">
        <v>17</v>
      </c>
      <c r="C158">
        <v>256</v>
      </c>
      <c r="D158" t="s">
        <v>2306</v>
      </c>
      <c r="E158">
        <v>179</v>
      </c>
      <c r="F158">
        <v>382</v>
      </c>
      <c r="G158" t="s">
        <v>2306</v>
      </c>
      <c r="H158">
        <v>1</v>
      </c>
      <c r="I158" t="s">
        <v>2955</v>
      </c>
      <c r="J158" s="30" t="str">
        <f t="shared" si="6"/>
        <v>[159]=382,</v>
      </c>
      <c r="K158" s="3">
        <f t="shared" si="7"/>
        <v>159</v>
      </c>
      <c r="L158" s="3">
        <f t="shared" si="8"/>
        <v>382</v>
      </c>
      <c r="M158" s="8" t="str">
        <f>VLOOKUP(A158,'ESO wayshrine names'!$A$3:$B$9992,2,)</f>
        <v>Dune Wayshrine</v>
      </c>
      <c r="N158" s="3" t="str">
        <f>VLOOKUP(F158,'ESO zone constants'!$A$3:$D$9999,4,FALSE)</f>
        <v>Reaper's March</v>
      </c>
    </row>
    <row r="159" spans="1:14" x14ac:dyDescent="0.25">
      <c r="A159" s="79">
        <v>160</v>
      </c>
      <c r="B159">
        <v>17</v>
      </c>
      <c r="C159">
        <v>256</v>
      </c>
      <c r="D159" t="s">
        <v>2306</v>
      </c>
      <c r="E159">
        <v>179</v>
      </c>
      <c r="F159">
        <v>382</v>
      </c>
      <c r="G159" t="s">
        <v>2306</v>
      </c>
      <c r="H159">
        <v>1</v>
      </c>
      <c r="I159" t="s">
        <v>2956</v>
      </c>
      <c r="J159" s="30" t="str">
        <f t="shared" si="6"/>
        <v>[160]=382,</v>
      </c>
      <c r="K159" s="3">
        <f t="shared" si="7"/>
        <v>160</v>
      </c>
      <c r="L159" s="3">
        <f t="shared" si="8"/>
        <v>382</v>
      </c>
      <c r="M159" s="8" t="str">
        <f>VLOOKUP(A159,'ESO wayshrine names'!$A$3:$B$9992,2,)</f>
        <v>Willowgrove Wayshrine</v>
      </c>
      <c r="N159" s="3" t="str">
        <f>VLOOKUP(F159,'ESO zone constants'!$A$3:$D$9999,4,FALSE)</f>
        <v>Reaper's March</v>
      </c>
    </row>
    <row r="160" spans="1:14" x14ac:dyDescent="0.25">
      <c r="A160" s="79">
        <v>161</v>
      </c>
      <c r="B160">
        <v>17</v>
      </c>
      <c r="C160">
        <v>256</v>
      </c>
      <c r="D160" t="s">
        <v>2306</v>
      </c>
      <c r="E160">
        <v>179</v>
      </c>
      <c r="F160">
        <v>382</v>
      </c>
      <c r="G160" t="s">
        <v>2306</v>
      </c>
      <c r="H160">
        <v>1</v>
      </c>
      <c r="I160" t="s">
        <v>2957</v>
      </c>
      <c r="J160" s="30" t="str">
        <f t="shared" si="6"/>
        <v>[161]=382,</v>
      </c>
      <c r="K160" s="3">
        <f t="shared" si="7"/>
        <v>161</v>
      </c>
      <c r="L160" s="3">
        <f t="shared" si="8"/>
        <v>382</v>
      </c>
      <c r="M160" s="8" t="str">
        <f>VLOOKUP(A160,'ESO wayshrine names'!$A$3:$B$9992,2,)</f>
        <v>Moonmont Wayshrine</v>
      </c>
      <c r="N160" s="3" t="str">
        <f>VLOOKUP(F160,'ESO zone constants'!$A$3:$D$9999,4,FALSE)</f>
        <v>Reaper's March</v>
      </c>
    </row>
    <row r="161" spans="1:14" x14ac:dyDescent="0.25">
      <c r="A161" s="79">
        <v>162</v>
      </c>
      <c r="B161">
        <v>17</v>
      </c>
      <c r="C161">
        <v>256</v>
      </c>
      <c r="D161" t="s">
        <v>2306</v>
      </c>
      <c r="E161">
        <v>179</v>
      </c>
      <c r="F161">
        <v>382</v>
      </c>
      <c r="G161" t="s">
        <v>2306</v>
      </c>
      <c r="H161">
        <v>1</v>
      </c>
      <c r="I161" t="s">
        <v>3267</v>
      </c>
      <c r="J161" s="30" t="str">
        <f t="shared" si="6"/>
        <v>[162]=382,</v>
      </c>
      <c r="K161" s="3">
        <f t="shared" si="7"/>
        <v>162</v>
      </c>
      <c r="L161" s="3">
        <f t="shared" si="8"/>
        <v>382</v>
      </c>
      <c r="M161" s="8" t="str">
        <f>VLOOKUP(A161,'ESO wayshrine names'!$A$3:$B$9992,2,)</f>
        <v>Rawl'kha Wayshrine</v>
      </c>
      <c r="N161" s="3" t="str">
        <f>VLOOKUP(F161,'ESO zone constants'!$A$3:$D$9999,4,FALSE)</f>
        <v>Reaper's March</v>
      </c>
    </row>
    <row r="162" spans="1:14" x14ac:dyDescent="0.25">
      <c r="A162" s="78">
        <v>163</v>
      </c>
      <c r="B162">
        <v>17</v>
      </c>
      <c r="C162">
        <v>256</v>
      </c>
      <c r="D162" t="s">
        <v>2306</v>
      </c>
      <c r="E162">
        <v>179</v>
      </c>
      <c r="F162">
        <v>382</v>
      </c>
      <c r="G162" t="s">
        <v>2306</v>
      </c>
      <c r="H162">
        <v>1</v>
      </c>
      <c r="I162" t="s">
        <v>3268</v>
      </c>
      <c r="J162" s="30" t="str">
        <f t="shared" si="6"/>
        <v>[163]=382,</v>
      </c>
      <c r="K162" s="3">
        <f t="shared" si="7"/>
        <v>163</v>
      </c>
      <c r="L162" s="3">
        <f t="shared" si="8"/>
        <v>382</v>
      </c>
      <c r="M162" s="8" t="str">
        <f>VLOOKUP(A162,'ESO wayshrine names'!$A$3:$B$9992,2,)</f>
        <v>S'ren-ja Wayshrine</v>
      </c>
      <c r="N162" s="3" t="str">
        <f>VLOOKUP(F162,'ESO zone constants'!$A$3:$D$9999,4,FALSE)</f>
        <v>Reaper's March</v>
      </c>
    </row>
    <row r="163" spans="1:14" x14ac:dyDescent="0.25">
      <c r="A163" s="79">
        <v>164</v>
      </c>
      <c r="B163">
        <v>7</v>
      </c>
      <c r="C163">
        <v>9</v>
      </c>
      <c r="D163" t="s">
        <v>2303</v>
      </c>
      <c r="E163">
        <v>180</v>
      </c>
      <c r="F163">
        <v>383</v>
      </c>
      <c r="G163" t="s">
        <v>2303</v>
      </c>
      <c r="H163">
        <v>1</v>
      </c>
      <c r="I163" t="s">
        <v>2958</v>
      </c>
      <c r="J163" s="30" t="str">
        <f t="shared" si="6"/>
        <v>[164]=383,</v>
      </c>
      <c r="K163" s="3">
        <f t="shared" si="7"/>
        <v>164</v>
      </c>
      <c r="L163" s="3">
        <f t="shared" si="8"/>
        <v>383</v>
      </c>
      <c r="M163" s="8" t="str">
        <f>VLOOKUP(A163,'ESO wayshrine names'!$A$3:$B$9992,2,)</f>
        <v>Gil-Var-Delle Wayshrine</v>
      </c>
      <c r="N163" s="3" t="str">
        <f>VLOOKUP(F163,'ESO zone constants'!$A$3:$D$9999,4,FALSE)</f>
        <v>Grahtwood</v>
      </c>
    </row>
    <row r="164" spans="1:14" x14ac:dyDescent="0.25">
      <c r="A164" s="79">
        <v>165</v>
      </c>
      <c r="B164">
        <v>7</v>
      </c>
      <c r="C164">
        <v>9</v>
      </c>
      <c r="D164" t="s">
        <v>2303</v>
      </c>
      <c r="E164">
        <v>180</v>
      </c>
      <c r="F164">
        <v>383</v>
      </c>
      <c r="G164" t="s">
        <v>2303</v>
      </c>
      <c r="H164">
        <v>1</v>
      </c>
      <c r="I164" t="s">
        <v>2959</v>
      </c>
      <c r="J164" s="30" t="str">
        <f t="shared" si="6"/>
        <v>[165]=383,</v>
      </c>
      <c r="K164" s="3">
        <f t="shared" si="7"/>
        <v>165</v>
      </c>
      <c r="L164" s="3">
        <f t="shared" si="8"/>
        <v>383</v>
      </c>
      <c r="M164" s="8" t="str">
        <f>VLOOKUP(A164,'ESO wayshrine names'!$A$3:$B$9992,2,)</f>
        <v>Haven Wayshrine</v>
      </c>
      <c r="N164" s="3" t="str">
        <f>VLOOKUP(F164,'ESO zone constants'!$A$3:$D$9999,4,FALSE)</f>
        <v>Grahtwood</v>
      </c>
    </row>
    <row r="165" spans="1:14" x14ac:dyDescent="0.25">
      <c r="A165" s="79">
        <v>166</v>
      </c>
      <c r="B165">
        <v>7</v>
      </c>
      <c r="C165">
        <v>9</v>
      </c>
      <c r="D165" t="s">
        <v>2303</v>
      </c>
      <c r="E165">
        <v>180</v>
      </c>
      <c r="F165">
        <v>383</v>
      </c>
      <c r="G165" t="s">
        <v>2303</v>
      </c>
      <c r="H165">
        <v>1</v>
      </c>
      <c r="I165" t="s">
        <v>2960</v>
      </c>
      <c r="J165" s="30" t="str">
        <f t="shared" si="6"/>
        <v>[166]=383,</v>
      </c>
      <c r="K165" s="3">
        <f t="shared" si="7"/>
        <v>166</v>
      </c>
      <c r="L165" s="3">
        <f t="shared" si="8"/>
        <v>383</v>
      </c>
      <c r="M165" s="8" t="str">
        <f>VLOOKUP(A165,'ESO wayshrine names'!$A$3:$B$9992,2,)</f>
        <v>Redfur Trading Post Wayshrine</v>
      </c>
      <c r="N165" s="3" t="str">
        <f>VLOOKUP(F165,'ESO zone constants'!$A$3:$D$9999,4,FALSE)</f>
        <v>Grahtwood</v>
      </c>
    </row>
    <row r="166" spans="1:14" x14ac:dyDescent="0.25">
      <c r="A166" s="79">
        <v>167</v>
      </c>
      <c r="B166">
        <v>7</v>
      </c>
      <c r="C166">
        <v>9</v>
      </c>
      <c r="D166" t="s">
        <v>2303</v>
      </c>
      <c r="E166">
        <v>180</v>
      </c>
      <c r="F166">
        <v>383</v>
      </c>
      <c r="G166" t="s">
        <v>2303</v>
      </c>
      <c r="H166">
        <v>1</v>
      </c>
      <c r="I166" t="s">
        <v>2961</v>
      </c>
      <c r="J166" s="30" t="str">
        <f t="shared" si="6"/>
        <v>[167]=383,</v>
      </c>
      <c r="K166" s="3">
        <f t="shared" si="7"/>
        <v>167</v>
      </c>
      <c r="L166" s="3">
        <f t="shared" si="8"/>
        <v>383</v>
      </c>
      <c r="M166" s="8" t="str">
        <f>VLOOKUP(A166,'ESO wayshrine names'!$A$3:$B$9992,2,)</f>
        <v>Southpoint Wayshrine</v>
      </c>
      <c r="N166" s="3" t="str">
        <f>VLOOKUP(F166,'ESO zone constants'!$A$3:$D$9999,4,FALSE)</f>
        <v>Grahtwood</v>
      </c>
    </row>
    <row r="167" spans="1:14" x14ac:dyDescent="0.25">
      <c r="A167" s="79">
        <v>168</v>
      </c>
      <c r="B167">
        <v>7</v>
      </c>
      <c r="C167">
        <v>9</v>
      </c>
      <c r="D167" t="s">
        <v>2303</v>
      </c>
      <c r="E167">
        <v>180</v>
      </c>
      <c r="F167">
        <v>383</v>
      </c>
      <c r="G167" t="s">
        <v>2303</v>
      </c>
      <c r="H167">
        <v>1</v>
      </c>
      <c r="I167" t="s">
        <v>2962</v>
      </c>
      <c r="J167" s="30" t="str">
        <f t="shared" si="6"/>
        <v>[168]=383,</v>
      </c>
      <c r="K167" s="3">
        <f t="shared" si="7"/>
        <v>168</v>
      </c>
      <c r="L167" s="3">
        <f t="shared" si="8"/>
        <v>383</v>
      </c>
      <c r="M167" s="8" t="str">
        <f>VLOOKUP(A167,'ESO wayshrine names'!$A$3:$B$9992,2,)</f>
        <v>Cormount Wayshrine</v>
      </c>
      <c r="N167" s="3" t="str">
        <f>VLOOKUP(F167,'ESO zone constants'!$A$3:$D$9999,4,FALSE)</f>
        <v>Grahtwood</v>
      </c>
    </row>
    <row r="168" spans="1:14" x14ac:dyDescent="0.25">
      <c r="A168" s="79">
        <v>169</v>
      </c>
      <c r="B168">
        <v>7</v>
      </c>
      <c r="C168">
        <v>9</v>
      </c>
      <c r="D168" t="s">
        <v>2303</v>
      </c>
      <c r="E168">
        <v>180</v>
      </c>
      <c r="F168">
        <v>383</v>
      </c>
      <c r="G168" t="s">
        <v>2303</v>
      </c>
      <c r="H168">
        <v>1</v>
      </c>
      <c r="I168" t="s">
        <v>2963</v>
      </c>
      <c r="J168" s="30" t="str">
        <f t="shared" si="6"/>
        <v>[169]=383,</v>
      </c>
      <c r="K168" s="3">
        <f t="shared" si="7"/>
        <v>169</v>
      </c>
      <c r="L168" s="3">
        <f t="shared" si="8"/>
        <v>383</v>
      </c>
      <c r="M168" s="8" t="str">
        <f>VLOOKUP(A168,'ESO wayshrine names'!$A$3:$B$9992,2,)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2964</v>
      </c>
      <c r="J169" s="30" t="str">
        <f t="shared" si="6"/>
        <v>[170]=181,</v>
      </c>
      <c r="K169" s="3">
        <f t="shared" si="7"/>
        <v>170</v>
      </c>
      <c r="L169" s="3">
        <f t="shared" si="8"/>
        <v>181</v>
      </c>
      <c r="M169" s="8" t="str">
        <f>VLOOKUP(A169,'ESO wayshrine names'!$A$3:$B$9992,2,)</f>
        <v>Northern High Rock Wayshrine</v>
      </c>
      <c r="N169" s="3" t="str">
        <f>VLOOKUP(F169,'ESO zone constants'!$A$3:$D$9999,4,FALSE)</f>
        <v>Cyrodiil</v>
      </c>
    </row>
    <row r="170" spans="1:14" x14ac:dyDescent="0.25">
      <c r="A170" s="79">
        <v>171</v>
      </c>
      <c r="B170">
        <v>9</v>
      </c>
      <c r="C170">
        <v>26</v>
      </c>
      <c r="D170" t="s">
        <v>2324</v>
      </c>
      <c r="E170">
        <v>19</v>
      </c>
      <c r="F170">
        <v>117</v>
      </c>
      <c r="G170" t="s">
        <v>2324</v>
      </c>
      <c r="H170">
        <v>1</v>
      </c>
      <c r="I170" t="s">
        <v>2965</v>
      </c>
      <c r="J170" s="30" t="str">
        <f t="shared" si="6"/>
        <v>[171]=117,</v>
      </c>
      <c r="K170" s="3">
        <f t="shared" si="7"/>
        <v>171</v>
      </c>
      <c r="L170" s="3">
        <f t="shared" si="8"/>
        <v>117</v>
      </c>
      <c r="M170" s="8" t="str">
        <f>VLOOKUP(A170,'ESO wayshrine names'!$A$3:$B$9992,2,)</f>
        <v>Bogmother Wayshrine</v>
      </c>
      <c r="N170" s="3" t="str">
        <f>VLOOKUP(F170,'ESO zone constants'!$A$3:$D$9999,4,FALSE)</f>
        <v>Shadowfen</v>
      </c>
    </row>
    <row r="171" spans="1:14" x14ac:dyDescent="0.25">
      <c r="A171" s="78">
        <v>172</v>
      </c>
      <c r="B171">
        <v>22</v>
      </c>
      <c r="C171">
        <v>74</v>
      </c>
      <c r="D171" t="s">
        <v>3263</v>
      </c>
      <c r="E171">
        <v>109</v>
      </c>
      <c r="F171">
        <v>280</v>
      </c>
      <c r="G171" t="s">
        <v>3263</v>
      </c>
      <c r="H171">
        <v>1</v>
      </c>
      <c r="I171" t="s">
        <v>3263</v>
      </c>
      <c r="J171" s="30" t="str">
        <f t="shared" si="6"/>
        <v>[172]=280,</v>
      </c>
      <c r="K171" s="3">
        <f t="shared" si="7"/>
        <v>172</v>
      </c>
      <c r="L171" s="3">
        <f t="shared" si="8"/>
        <v>280</v>
      </c>
      <c r="M171" s="8" t="str">
        <f>VLOOKUP(A171,'ESO wayshrine names'!$A$3:$B$9992,2,)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2966</v>
      </c>
      <c r="J172" s="30" t="str">
        <f t="shared" si="6"/>
        <v>[173]=281,</v>
      </c>
      <c r="K172" s="3">
        <f t="shared" si="7"/>
        <v>173</v>
      </c>
      <c r="L172" s="3">
        <f t="shared" si="8"/>
        <v>281</v>
      </c>
      <c r="M172" s="8" t="str">
        <f>VLOOKUP(A172,'ESO wayshrine names'!$A$3:$B$9992,2,)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2967</v>
      </c>
      <c r="J173" s="30" t="str">
        <f t="shared" si="6"/>
        <v>[174]=381,</v>
      </c>
      <c r="K173" s="3">
        <f t="shared" si="7"/>
        <v>174</v>
      </c>
      <c r="L173" s="3">
        <f t="shared" si="8"/>
        <v>381</v>
      </c>
      <c r="M173" s="8" t="str">
        <f>VLOOKUP(A173,'ESO wayshrine names'!$A$3:$B$9992,2,)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2968</v>
      </c>
      <c r="J174" s="30" t="str">
        <f t="shared" si="6"/>
        <v>[175]=381,</v>
      </c>
      <c r="K174" s="3">
        <f t="shared" si="7"/>
        <v>175</v>
      </c>
      <c r="L174" s="3">
        <f t="shared" si="8"/>
        <v>381</v>
      </c>
      <c r="M174" s="8" t="str">
        <f>VLOOKUP(A174,'ESO wayshrine names'!$A$3:$B$9992,2,)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2969</v>
      </c>
      <c r="J175" s="30" t="str">
        <f t="shared" si="6"/>
        <v>[176]=381,</v>
      </c>
      <c r="K175" s="3">
        <f t="shared" si="7"/>
        <v>176</v>
      </c>
      <c r="L175" s="3">
        <f t="shared" si="8"/>
        <v>381</v>
      </c>
      <c r="M175" s="8" t="str">
        <f>VLOOKUP(A175,'ESO wayshrine names'!$A$3:$B$9992,2,)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2970</v>
      </c>
      <c r="J176" s="30" t="str">
        <f t="shared" si="6"/>
        <v>[177]=381,</v>
      </c>
      <c r="K176" s="3">
        <f t="shared" si="7"/>
        <v>177</v>
      </c>
      <c r="L176" s="3">
        <f t="shared" si="8"/>
        <v>381</v>
      </c>
      <c r="M176" s="8" t="str">
        <f>VLOOKUP(A176,'ESO wayshrine names'!$A$3:$B$9992,2,)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2971</v>
      </c>
      <c r="J177" s="30" t="str">
        <f t="shared" si="6"/>
        <v>[178]=381,</v>
      </c>
      <c r="K177" s="3">
        <f t="shared" si="7"/>
        <v>178</v>
      </c>
      <c r="L177" s="3">
        <f t="shared" si="8"/>
        <v>381</v>
      </c>
      <c r="M177" s="8" t="str">
        <f>VLOOKUP(A177,'ESO wayshrine names'!$A$3:$B$9992,2,)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2972</v>
      </c>
      <c r="J178" s="30" t="str">
        <f t="shared" si="6"/>
        <v>[179]=534,</v>
      </c>
      <c r="K178" s="3">
        <f t="shared" si="7"/>
        <v>179</v>
      </c>
      <c r="L178" s="3">
        <f t="shared" si="8"/>
        <v>534</v>
      </c>
      <c r="M178" s="8" t="str">
        <f>VLOOKUP(A178,'ESO wayshrine names'!$A$3:$B$9992,2,)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2973</v>
      </c>
      <c r="J179" s="30" t="str">
        <f t="shared" si="6"/>
        <v>[180]=534,</v>
      </c>
      <c r="K179" s="3">
        <f t="shared" si="7"/>
        <v>180</v>
      </c>
      <c r="L179" s="3">
        <f t="shared" si="8"/>
        <v>534</v>
      </c>
      <c r="M179" s="8" t="str">
        <f>VLOOKUP(A179,'ESO wayshrine names'!$A$3:$B$9992,2,)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2974</v>
      </c>
      <c r="J180" s="30" t="str">
        <f t="shared" si="6"/>
        <v>[181]=535,</v>
      </c>
      <c r="K180" s="3">
        <f t="shared" si="7"/>
        <v>181</v>
      </c>
      <c r="L180" s="3">
        <f t="shared" si="8"/>
        <v>535</v>
      </c>
      <c r="M180" s="8" t="str">
        <f>VLOOKUP(A180,'ESO wayshrine names'!$A$3:$B$9992,2,)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2975</v>
      </c>
      <c r="J181" s="30" t="str">
        <f t="shared" si="6"/>
        <v>[182]=535,</v>
      </c>
      <c r="K181" s="3">
        <f t="shared" si="7"/>
        <v>182</v>
      </c>
      <c r="L181" s="3">
        <f t="shared" si="8"/>
        <v>535</v>
      </c>
      <c r="M181" s="8" t="str">
        <f>VLOOKUP(A181,'ESO wayshrine names'!$A$3:$B$9992,2,)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2976</v>
      </c>
      <c r="J182" s="30" t="str">
        <f t="shared" si="6"/>
        <v>[183]=535,</v>
      </c>
      <c r="K182" s="3">
        <f t="shared" si="7"/>
        <v>183</v>
      </c>
      <c r="L182" s="3">
        <f t="shared" si="8"/>
        <v>535</v>
      </c>
      <c r="M182" s="8" t="str">
        <f>VLOOKUP(A182,'ESO wayshrine names'!$A$3:$B$9992,2,)</f>
        <v>Carved Hills Wayshrine</v>
      </c>
      <c r="N182" s="3" t="str">
        <f>VLOOKUP(F182,'ESO zone constants'!$A$3:$D$9999,4,FALSE)</f>
        <v>Betnikh</v>
      </c>
    </row>
    <row r="183" spans="1:14" x14ac:dyDescent="0.25">
      <c r="A183" s="79">
        <v>184</v>
      </c>
      <c r="B183">
        <v>23</v>
      </c>
      <c r="C183">
        <v>255</v>
      </c>
      <c r="D183" t="s">
        <v>2382</v>
      </c>
      <c r="E183">
        <v>154</v>
      </c>
      <c r="F183">
        <v>347</v>
      </c>
      <c r="G183" t="s">
        <v>2382</v>
      </c>
      <c r="H183">
        <v>6</v>
      </c>
      <c r="I183" t="s">
        <v>2977</v>
      </c>
      <c r="J183" s="30" t="str">
        <f t="shared" si="6"/>
        <v>[184]=347,</v>
      </c>
      <c r="K183" s="3">
        <f t="shared" si="7"/>
        <v>184</v>
      </c>
      <c r="L183" s="3">
        <f t="shared" si="8"/>
        <v>347</v>
      </c>
      <c r="M183" s="8" t="str">
        <f>VLOOKUP(A183,'ESO wayshrine names'!$A$3:$B$9992,2,)</f>
        <v>Dungeon: Vaults of Madness</v>
      </c>
      <c r="N183" s="3" t="str">
        <f>VLOOKUP(F183,'ESO zone constants'!$A$3:$D$9999,4,FALSE)</f>
        <v>Coldharbour</v>
      </c>
    </row>
    <row r="184" spans="1:14" x14ac:dyDescent="0.25">
      <c r="A184" s="79">
        <v>185</v>
      </c>
      <c r="B184">
        <v>17</v>
      </c>
      <c r="C184">
        <v>256</v>
      </c>
      <c r="D184" t="s">
        <v>2306</v>
      </c>
      <c r="E184">
        <v>179</v>
      </c>
      <c r="F184">
        <v>382</v>
      </c>
      <c r="G184" t="s">
        <v>2306</v>
      </c>
      <c r="H184">
        <v>6</v>
      </c>
      <c r="I184" t="s">
        <v>2978</v>
      </c>
      <c r="J184" s="30" t="str">
        <f t="shared" si="6"/>
        <v>[185]=382,</v>
      </c>
      <c r="K184" s="3">
        <f t="shared" si="7"/>
        <v>185</v>
      </c>
      <c r="L184" s="3">
        <f t="shared" si="8"/>
        <v>382</v>
      </c>
      <c r="M184" s="8" t="str">
        <f>VLOOKUP(A184,'ESO wayshrine names'!$A$3:$B$9992,2,)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2979</v>
      </c>
      <c r="J185" s="30" t="str">
        <f t="shared" si="6"/>
        <v>[186]=92,</v>
      </c>
      <c r="K185" s="3">
        <f t="shared" si="7"/>
        <v>186</v>
      </c>
      <c r="L185" s="3">
        <f t="shared" si="8"/>
        <v>92</v>
      </c>
      <c r="M185" s="8" t="str">
        <f>VLOOKUP(A185,'ESO wayshrine names'!$A$3:$B$9992,2,)</f>
        <v>Dungeon: Blackheart Haven</v>
      </c>
      <c r="N185" s="3" t="str">
        <f>VLOOKUP(F185,'ESO zone constants'!$A$3:$D$9999,4,FALSE)</f>
        <v>Bangkorai</v>
      </c>
    </row>
    <row r="186" spans="1:14" x14ac:dyDescent="0.25">
      <c r="A186" s="79">
        <v>187</v>
      </c>
      <c r="B186">
        <v>12</v>
      </c>
      <c r="C186">
        <v>125</v>
      </c>
      <c r="D186" t="s">
        <v>2323</v>
      </c>
      <c r="E186">
        <v>16</v>
      </c>
      <c r="F186">
        <v>103</v>
      </c>
      <c r="G186" t="s">
        <v>2323</v>
      </c>
      <c r="H186">
        <v>6</v>
      </c>
      <c r="I186" t="s">
        <v>2980</v>
      </c>
      <c r="J186" s="30" t="str">
        <f t="shared" si="6"/>
        <v>[187]=103,</v>
      </c>
      <c r="K186" s="3">
        <f t="shared" si="7"/>
        <v>187</v>
      </c>
      <c r="L186" s="3">
        <f t="shared" si="8"/>
        <v>103</v>
      </c>
      <c r="M186" s="8" t="str">
        <f>VLOOKUP(A186,'ESO wayshrine names'!$A$3:$B$9992,2,)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2981</v>
      </c>
      <c r="J187" s="30" t="str">
        <f t="shared" si="6"/>
        <v>[188]=58,</v>
      </c>
      <c r="K187" s="3">
        <f t="shared" si="7"/>
        <v>188</v>
      </c>
      <c r="L187" s="3">
        <f t="shared" si="8"/>
        <v>58</v>
      </c>
      <c r="M187" s="8" t="str">
        <f>VLOOKUP(A187,'ESO wayshrine names'!$A$3:$B$9992,2,)</f>
        <v>Dungeon: Tempest Island</v>
      </c>
      <c r="N187" s="3" t="str">
        <f>VLOOKUP(F187,'ESO zone constants'!$A$3:$D$9999,4,FALSE)</f>
        <v>Malabal Tor</v>
      </c>
    </row>
    <row r="188" spans="1:14"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names'!$A$3:$B$9992,2,)</f>
        <v>Dungeon: Wayrest Sewers I</v>
      </c>
      <c r="N188" s="3" t="str">
        <f>VLOOKUP(F188,'ESO zone constants'!$A$3:$D$9999,4,FALSE)</f>
        <v>Stormhaven</v>
      </c>
    </row>
    <row r="189" spans="1:14" x14ac:dyDescent="0.25">
      <c r="A189" s="79">
        <v>190</v>
      </c>
      <c r="B189">
        <v>3</v>
      </c>
      <c r="C189">
        <v>10</v>
      </c>
      <c r="D189" t="s">
        <v>2320</v>
      </c>
      <c r="E189">
        <v>5</v>
      </c>
      <c r="F189">
        <v>20</v>
      </c>
      <c r="G189" t="s">
        <v>2320</v>
      </c>
      <c r="H189">
        <v>6</v>
      </c>
      <c r="I189" t="s">
        <v>2982</v>
      </c>
      <c r="J189" s="30" t="str">
        <f t="shared" si="6"/>
        <v>[190]=20,</v>
      </c>
      <c r="K189" s="3">
        <f t="shared" si="7"/>
        <v>190</v>
      </c>
      <c r="L189" s="3">
        <f t="shared" si="8"/>
        <v>20</v>
      </c>
      <c r="M189" s="8" t="str">
        <f>VLOOKUP(A189,'ESO wayshrine names'!$A$3:$B$9992,2,)</f>
        <v>Dungeon: Crypt of Hearts I</v>
      </c>
      <c r="N189" s="3" t="str">
        <f>VLOOKUP(F189,'ESO zone constants'!$A$3:$D$9999,4,FALSE)</f>
        <v>Rivenspire</v>
      </c>
    </row>
    <row r="190" spans="1:14" x14ac:dyDescent="0.25">
      <c r="A190" s="79">
        <v>191</v>
      </c>
      <c r="B190">
        <v>7</v>
      </c>
      <c r="C190">
        <v>9</v>
      </c>
      <c r="D190" t="s">
        <v>2303</v>
      </c>
      <c r="E190">
        <v>180</v>
      </c>
      <c r="F190">
        <v>383</v>
      </c>
      <c r="G190" t="s">
        <v>2303</v>
      </c>
      <c r="H190">
        <v>6</v>
      </c>
      <c r="I190" t="s">
        <v>2983</v>
      </c>
      <c r="J190" s="30" t="str">
        <f t="shared" si="6"/>
        <v>[191]=383,</v>
      </c>
      <c r="K190" s="3">
        <f t="shared" si="7"/>
        <v>191</v>
      </c>
      <c r="L190" s="3">
        <f t="shared" si="8"/>
        <v>383</v>
      </c>
      <c r="M190" s="8" t="str">
        <f>VLOOKUP(A190,'ESO wayshrine names'!$A$3:$B$9992,2,)</f>
        <v>Dungeon: Elden Hollow I</v>
      </c>
      <c r="N190" s="3" t="str">
        <f>VLOOKUP(F190,'ESO zone constants'!$A$3:$D$9999,4,FALSE)</f>
        <v>Grahtwood</v>
      </c>
    </row>
    <row r="191" spans="1:14" x14ac:dyDescent="0.25">
      <c r="A191" s="79">
        <v>192</v>
      </c>
      <c r="B191">
        <v>9</v>
      </c>
      <c r="C191">
        <v>26</v>
      </c>
      <c r="D191" t="s">
        <v>2324</v>
      </c>
      <c r="E191">
        <v>19</v>
      </c>
      <c r="F191">
        <v>117</v>
      </c>
      <c r="G191" t="s">
        <v>2324</v>
      </c>
      <c r="H191">
        <v>6</v>
      </c>
      <c r="I191" t="s">
        <v>2984</v>
      </c>
      <c r="J191" s="30" t="str">
        <f t="shared" si="6"/>
        <v>[192]=117,</v>
      </c>
      <c r="K191" s="3">
        <f t="shared" si="7"/>
        <v>192</v>
      </c>
      <c r="L191" s="3">
        <f t="shared" si="8"/>
        <v>117</v>
      </c>
      <c r="M191" s="8" t="str">
        <f>VLOOKUP(A191,'ESO wayshrine names'!$A$3:$B$9992,2,)</f>
        <v>Dungeon: Arx Corinium</v>
      </c>
      <c r="N191" s="3" t="str">
        <f>VLOOKUP(F191,'ESO zone constants'!$A$3:$D$9999,4,FALSE)</f>
        <v>Shadowfen</v>
      </c>
    </row>
    <row r="192" spans="1:14" x14ac:dyDescent="0.25">
      <c r="A192" s="79">
        <v>193</v>
      </c>
      <c r="B192">
        <v>2</v>
      </c>
      <c r="C192">
        <v>1</v>
      </c>
      <c r="D192" t="s">
        <v>103</v>
      </c>
      <c r="E192">
        <v>2</v>
      </c>
      <c r="F192">
        <v>3</v>
      </c>
      <c r="G192" t="s">
        <v>103</v>
      </c>
      <c r="H192">
        <v>6</v>
      </c>
      <c r="I192" t="s">
        <v>2985</v>
      </c>
      <c r="J192" s="30" t="str">
        <f t="shared" si="6"/>
        <v>[193]=3,</v>
      </c>
      <c r="K192" s="3">
        <f t="shared" si="7"/>
        <v>193</v>
      </c>
      <c r="L192" s="3">
        <f t="shared" si="8"/>
        <v>3</v>
      </c>
      <c r="M192" s="8" t="str">
        <f>VLOOKUP(A192,'ESO wayshrine names'!$A$3:$B$9992,2,)</f>
        <v>Dungeon: Spindleclutch I</v>
      </c>
      <c r="N192" s="3" t="str">
        <f>VLOOKUP(F192,'ESO zone constants'!$A$3:$D$9999,4,FALSE)</f>
        <v>Glenumbra</v>
      </c>
    </row>
    <row r="193" spans="1:14" x14ac:dyDescent="0.25">
      <c r="A193" s="79">
        <v>194</v>
      </c>
      <c r="B193">
        <v>15</v>
      </c>
      <c r="C193">
        <v>143</v>
      </c>
      <c r="D193" t="s">
        <v>264</v>
      </c>
      <c r="E193">
        <v>178</v>
      </c>
      <c r="F193">
        <v>381</v>
      </c>
      <c r="G193" t="s">
        <v>264</v>
      </c>
      <c r="H193">
        <v>6</v>
      </c>
      <c r="I193" t="s">
        <v>2986</v>
      </c>
      <c r="J193" s="30" t="str">
        <f t="shared" si="6"/>
        <v>[194]=381,</v>
      </c>
      <c r="K193" s="3">
        <f t="shared" si="7"/>
        <v>194</v>
      </c>
      <c r="L193" s="3">
        <f t="shared" si="8"/>
        <v>381</v>
      </c>
      <c r="M193" s="8" t="str">
        <f>VLOOKUP(A193,'ESO wayshrine names'!$A$3:$B$9992,2,)</f>
        <v>Dungeon: The Banished Cells I</v>
      </c>
      <c r="N193" s="3" t="str">
        <f>VLOOKUP(F193,'ESO zone constants'!$A$3:$D$9999,4,FALSE)</f>
        <v>Auridon</v>
      </c>
    </row>
    <row r="194" spans="1:14" x14ac:dyDescent="0.25">
      <c r="A194" s="78">
        <v>195</v>
      </c>
      <c r="B194">
        <v>13</v>
      </c>
      <c r="C194">
        <v>61</v>
      </c>
      <c r="D194" t="s">
        <v>2322</v>
      </c>
      <c r="E194">
        <v>15</v>
      </c>
      <c r="F194">
        <v>101</v>
      </c>
      <c r="G194" t="s">
        <v>2322</v>
      </c>
      <c r="H194">
        <v>6</v>
      </c>
      <c r="I194" t="s">
        <v>3336</v>
      </c>
      <c r="J194" s="30" t="str">
        <f t="shared" si="6"/>
        <v>[195]=101,</v>
      </c>
      <c r="K194" s="3">
        <f t="shared" si="7"/>
        <v>195</v>
      </c>
      <c r="L194" s="3">
        <f t="shared" si="8"/>
        <v>101</v>
      </c>
      <c r="M194" s="8" t="str">
        <f>VLOOKUP(A194,'ESO wayshrine names'!$A$3:$B$9992,2,)</f>
        <v>Dungeon: Direfrost Keep</v>
      </c>
      <c r="N194" s="3" t="str">
        <f>VLOOKUP(F194,'ESO zone constants'!$A$3:$D$9999,4,FALSE)</f>
        <v>Eastmarch</v>
      </c>
    </row>
    <row r="195" spans="1:14" x14ac:dyDescent="0.25">
      <c r="A195" s="79">
        <v>196</v>
      </c>
      <c r="B195">
        <v>5</v>
      </c>
      <c r="C195">
        <v>30</v>
      </c>
      <c r="D195" t="s">
        <v>3265</v>
      </c>
      <c r="E195">
        <v>17</v>
      </c>
      <c r="F195">
        <v>104</v>
      </c>
      <c r="G195" t="s">
        <v>2319</v>
      </c>
      <c r="H195">
        <v>6</v>
      </c>
      <c r="I195" t="s">
        <v>2987</v>
      </c>
      <c r="J195" s="30" t="str">
        <f t="shared" ref="J195:J258" si="9">IF(A195&lt;&gt;"",IF(F195&lt;&gt;"",IF(OR(ISNA(A195),ISNA(F195)),"","["&amp;A195&amp;"]="&amp;F195&amp;","),""),"")</f>
        <v>[196]=104,</v>
      </c>
      <c r="K195" s="3">
        <f t="shared" ref="K195:K258" si="10">A195</f>
        <v>196</v>
      </c>
      <c r="L195" s="3">
        <f t="shared" ref="L195:L258" si="11">F195</f>
        <v>104</v>
      </c>
      <c r="M195" s="8" t="str">
        <f>VLOOKUP(A195,'ESO wayshrine names'!$A$3:$B$9992,2,)</f>
        <v>Dungeon: Volenfell</v>
      </c>
      <c r="N195" s="3" t="str">
        <f>VLOOKUP(F195,'ESO zone constants'!$A$3:$D$9999,4,FALSE)</f>
        <v>Alik'r Desert</v>
      </c>
    </row>
    <row r="196" spans="1:14" x14ac:dyDescent="0.25">
      <c r="A196" s="79">
        <v>197</v>
      </c>
      <c r="B196">
        <v>16</v>
      </c>
      <c r="C196">
        <v>300</v>
      </c>
      <c r="D196" t="s">
        <v>2305</v>
      </c>
      <c r="E196">
        <v>18</v>
      </c>
      <c r="F196">
        <v>108</v>
      </c>
      <c r="G196" t="s">
        <v>2305</v>
      </c>
      <c r="H196">
        <v>6</v>
      </c>
      <c r="I196" t="s">
        <v>2988</v>
      </c>
      <c r="J196" s="30" t="str">
        <f t="shared" si="9"/>
        <v>[197]=108,</v>
      </c>
      <c r="K196" s="3">
        <f t="shared" si="10"/>
        <v>197</v>
      </c>
      <c r="L196" s="3">
        <f t="shared" si="11"/>
        <v>108</v>
      </c>
      <c r="M196" s="8" t="str">
        <f>VLOOKUP(A196,'ESO wayshrine names'!$A$3:$B$9992,2,)</f>
        <v>Dungeon: City of Ash I</v>
      </c>
      <c r="N196" s="3" t="str">
        <f>VLOOKUP(F196,'ESO zone constants'!$A$3:$D$9999,4,FALSE)</f>
        <v>Greenshade</v>
      </c>
    </row>
    <row r="197" spans="1:14" x14ac:dyDescent="0.25">
      <c r="A197" s="79">
        <v>198</v>
      </c>
      <c r="B197">
        <v>10</v>
      </c>
      <c r="C197">
        <v>13</v>
      </c>
      <c r="D197" t="s">
        <v>107</v>
      </c>
      <c r="E197">
        <v>10</v>
      </c>
      <c r="F197">
        <v>57</v>
      </c>
      <c r="G197" t="s">
        <v>107</v>
      </c>
      <c r="H197">
        <v>6</v>
      </c>
      <c r="I197" t="s">
        <v>2989</v>
      </c>
      <c r="J197" s="30" t="str">
        <f t="shared" si="9"/>
        <v>[198]=57,</v>
      </c>
      <c r="K197" s="3">
        <f t="shared" si="10"/>
        <v>198</v>
      </c>
      <c r="L197" s="3">
        <f t="shared" si="11"/>
        <v>57</v>
      </c>
      <c r="M197" s="8" t="str">
        <f>VLOOKUP(A197,'ESO wayshrine names'!$A$3:$B$9992,2,)</f>
        <v>Dungeon: Darkshade Caverns I</v>
      </c>
      <c r="N197" s="3" t="str">
        <f>VLOOKUP(F197,'ESO zone constants'!$A$3:$D$9999,4,FALSE)</f>
        <v>Deshaan</v>
      </c>
    </row>
    <row r="198" spans="1:14" x14ac:dyDescent="0.25">
      <c r="A198" s="79">
        <v>199</v>
      </c>
      <c r="B198">
        <v>14</v>
      </c>
      <c r="C198">
        <v>16</v>
      </c>
      <c r="D198" t="s">
        <v>125</v>
      </c>
      <c r="E198">
        <v>37</v>
      </c>
      <c r="F198">
        <v>181</v>
      </c>
      <c r="G198" t="s">
        <v>125</v>
      </c>
      <c r="H198">
        <v>1</v>
      </c>
      <c r="I198" t="s">
        <v>2990</v>
      </c>
      <c r="J198" s="30" t="str">
        <f t="shared" si="9"/>
        <v>[199]=181,</v>
      </c>
      <c r="K198" s="3">
        <f t="shared" si="10"/>
        <v>199</v>
      </c>
      <c r="L198" s="3">
        <f t="shared" si="11"/>
        <v>181</v>
      </c>
      <c r="M198" s="8" t="str">
        <f>VLOOKUP(A198,'ESO wayshrine names'!$A$3:$B$9992,2,)</f>
        <v>Southern High Rock Wayshrine</v>
      </c>
      <c r="N198" s="3" t="str">
        <f>VLOOKUP(F198,'ESO zone constants'!$A$3:$D$9999,4,FALSE)</f>
        <v>Cyrodiil</v>
      </c>
    </row>
    <row r="199" spans="1:14" x14ac:dyDescent="0.25">
      <c r="A199" s="79">
        <v>200</v>
      </c>
      <c r="B199">
        <v>14</v>
      </c>
      <c r="C199">
        <v>16</v>
      </c>
      <c r="D199" t="s">
        <v>125</v>
      </c>
      <c r="E199">
        <v>37</v>
      </c>
      <c r="F199">
        <v>181</v>
      </c>
      <c r="G199" t="s">
        <v>125</v>
      </c>
      <c r="H199">
        <v>1</v>
      </c>
      <c r="I199" t="s">
        <v>2991</v>
      </c>
      <c r="J199" s="30" t="str">
        <f t="shared" si="9"/>
        <v>[200]=181,</v>
      </c>
      <c r="K199" s="3">
        <f t="shared" si="10"/>
        <v>200</v>
      </c>
      <c r="L199" s="3">
        <f t="shared" si="11"/>
        <v>181</v>
      </c>
      <c r="M199" s="8" t="str">
        <f>VLOOKUP(A199,'ESO wayshrine names'!$A$3:$B$9992,2,)</f>
        <v>Eastern Elsweyr Wayshrine</v>
      </c>
      <c r="N199" s="3" t="str">
        <f>VLOOKUP(F199,'ESO zone constants'!$A$3:$D$9999,4,FALSE)</f>
        <v>Cyrodiil</v>
      </c>
    </row>
    <row r="200" spans="1:14" x14ac:dyDescent="0.25">
      <c r="A200" s="79">
        <v>201</v>
      </c>
      <c r="B200">
        <v>14</v>
      </c>
      <c r="C200">
        <v>16</v>
      </c>
      <c r="D200" t="s">
        <v>125</v>
      </c>
      <c r="E200">
        <v>37</v>
      </c>
      <c r="F200">
        <v>181</v>
      </c>
      <c r="G200" t="s">
        <v>125</v>
      </c>
      <c r="H200">
        <v>1</v>
      </c>
      <c r="I200" t="s">
        <v>2992</v>
      </c>
      <c r="J200" s="30" t="str">
        <f t="shared" si="9"/>
        <v>[201]=181,</v>
      </c>
      <c r="K200" s="3">
        <f t="shared" si="10"/>
        <v>201</v>
      </c>
      <c r="L200" s="3">
        <f t="shared" si="11"/>
        <v>181</v>
      </c>
      <c r="M200" s="8" t="str">
        <f>VLOOKUP(A200,'ESO wayshrine names'!$A$3:$B$9992,2,)</f>
        <v>Western Elsweyr Wayshrine</v>
      </c>
      <c r="N200" s="3" t="str">
        <f>VLOOKUP(F200,'ESO zone constants'!$A$3:$D$9999,4,FALSE)</f>
        <v>Cyrodiil</v>
      </c>
    </row>
    <row r="201" spans="1:14" x14ac:dyDescent="0.25">
      <c r="A201" s="79">
        <v>202</v>
      </c>
      <c r="B201">
        <v>14</v>
      </c>
      <c r="C201">
        <v>16</v>
      </c>
      <c r="D201" t="s">
        <v>125</v>
      </c>
      <c r="E201">
        <v>37</v>
      </c>
      <c r="F201">
        <v>181</v>
      </c>
      <c r="G201" t="s">
        <v>125</v>
      </c>
      <c r="H201">
        <v>1</v>
      </c>
      <c r="I201" t="s">
        <v>2993</v>
      </c>
      <c r="J201" s="30" t="str">
        <f t="shared" si="9"/>
        <v>[202]=181,</v>
      </c>
      <c r="K201" s="3">
        <f t="shared" si="10"/>
        <v>202</v>
      </c>
      <c r="L201" s="3">
        <f t="shared" si="11"/>
        <v>181</v>
      </c>
      <c r="M201" s="8" t="str">
        <f>VLOOKUP(A201,'ESO wayshrine names'!$A$3:$B$9992,2,)</f>
        <v>North Morrowind Wayshrine</v>
      </c>
      <c r="N201" s="3" t="str">
        <f>VLOOKUP(F201,'ESO zone constants'!$A$3:$D$9999,4,FALSE)</f>
        <v>Cyrodiil</v>
      </c>
    </row>
    <row r="202" spans="1:14" x14ac:dyDescent="0.25">
      <c r="A202" s="79">
        <v>203</v>
      </c>
      <c r="B202">
        <v>14</v>
      </c>
      <c r="C202">
        <v>16</v>
      </c>
      <c r="D202" t="s">
        <v>125</v>
      </c>
      <c r="E202">
        <v>37</v>
      </c>
      <c r="F202">
        <v>181</v>
      </c>
      <c r="G202" t="s">
        <v>125</v>
      </c>
      <c r="H202">
        <v>1</v>
      </c>
      <c r="I202" t="s">
        <v>2994</v>
      </c>
      <c r="J202" s="30" t="str">
        <f t="shared" si="9"/>
        <v>[203]=181,</v>
      </c>
      <c r="K202" s="3">
        <f t="shared" si="10"/>
        <v>203</v>
      </c>
      <c r="L202" s="3">
        <f t="shared" si="11"/>
        <v>181</v>
      </c>
      <c r="M202" s="8" t="str">
        <f>VLOOKUP(A202,'ESO wayshrine names'!$A$3:$B$9992,2,)</f>
        <v>South Morrowind Wayshrine</v>
      </c>
      <c r="N202" s="3" t="str">
        <f>VLOOKUP(F202,'ESO zone constants'!$A$3:$D$9999,4,FALSE)</f>
        <v>Cyrodiil</v>
      </c>
    </row>
    <row r="203" spans="1:14" x14ac:dyDescent="0.25">
      <c r="A203" s="79">
        <v>204</v>
      </c>
      <c r="B203">
        <v>6</v>
      </c>
      <c r="C203">
        <v>20</v>
      </c>
      <c r="D203" t="s">
        <v>109</v>
      </c>
      <c r="E203">
        <v>14</v>
      </c>
      <c r="F203">
        <v>92</v>
      </c>
      <c r="G203" t="s">
        <v>109</v>
      </c>
      <c r="H203">
        <v>1</v>
      </c>
      <c r="I203" t="s">
        <v>2995</v>
      </c>
      <c r="J203" s="30" t="str">
        <f t="shared" si="9"/>
        <v>[204]=92,</v>
      </c>
      <c r="K203" s="3">
        <f t="shared" si="10"/>
        <v>204</v>
      </c>
      <c r="L203" s="3">
        <f t="shared" si="11"/>
        <v>92</v>
      </c>
      <c r="M203" s="8" t="str">
        <f>VLOOKUP(A203,'ESO wayshrine names'!$A$3:$B$9992,2,)</f>
        <v>Eastern Evermore Wayshrine</v>
      </c>
      <c r="N203" s="3" t="str">
        <f>VLOOKUP(F203,'ESO zone constants'!$A$3:$D$9999,4,FALSE)</f>
        <v>Bangkorai</v>
      </c>
    </row>
    <row r="204" spans="1:14" x14ac:dyDescent="0.25">
      <c r="A204" s="79">
        <v>205</v>
      </c>
      <c r="B204">
        <v>10</v>
      </c>
      <c r="C204">
        <v>13</v>
      </c>
      <c r="D204" t="s">
        <v>107</v>
      </c>
      <c r="E204">
        <v>10</v>
      </c>
      <c r="F204">
        <v>57</v>
      </c>
      <c r="G204" t="s">
        <v>107</v>
      </c>
      <c r="H204">
        <v>1</v>
      </c>
      <c r="I204" t="s">
        <v>2996</v>
      </c>
      <c r="J204" s="30" t="str">
        <f t="shared" si="9"/>
        <v>[205]=57,</v>
      </c>
      <c r="K204" s="3">
        <f t="shared" si="10"/>
        <v>205</v>
      </c>
      <c r="L204" s="3">
        <f t="shared" si="11"/>
        <v>57</v>
      </c>
      <c r="M204" s="8" t="str">
        <f>VLOOKUP(A204,'ESO wayshrine names'!$A$3:$B$9992,2,)</f>
        <v>Shad Astula Wayshrine</v>
      </c>
      <c r="N204" s="3" t="str">
        <f>VLOOKUP(F204,'ESO zone constants'!$A$3:$D$9999,4,FALSE)</f>
        <v>Deshaan</v>
      </c>
    </row>
    <row r="205" spans="1:14" x14ac:dyDescent="0.25">
      <c r="A205" s="79">
        <v>206</v>
      </c>
      <c r="B205">
        <v>6</v>
      </c>
      <c r="C205">
        <v>20</v>
      </c>
      <c r="D205" t="s">
        <v>109</v>
      </c>
      <c r="E205">
        <v>14</v>
      </c>
      <c r="F205">
        <v>92</v>
      </c>
      <c r="G205" t="s">
        <v>109</v>
      </c>
      <c r="H205">
        <v>1</v>
      </c>
      <c r="I205" t="s">
        <v>2997</v>
      </c>
      <c r="J205" s="30" t="str">
        <f t="shared" si="9"/>
        <v>[206]=92,</v>
      </c>
      <c r="K205" s="3">
        <f t="shared" si="10"/>
        <v>206</v>
      </c>
      <c r="L205" s="3">
        <f t="shared" si="11"/>
        <v>92</v>
      </c>
      <c r="M205" s="8" t="str">
        <f>VLOOKUP(A205,'ESO wayshrine names'!$A$3:$B$9992,2,)</f>
        <v>Halcyon Lake Wayshrine</v>
      </c>
      <c r="N205" s="3" t="str">
        <f>VLOOKUP(F205,'ESO zone constants'!$A$3:$D$9999,4,FALSE)</f>
        <v>Bangkorai</v>
      </c>
    </row>
    <row r="206" spans="1:14" x14ac:dyDescent="0.25">
      <c r="A206" s="79">
        <v>207</v>
      </c>
      <c r="B206">
        <v>7</v>
      </c>
      <c r="C206">
        <v>9</v>
      </c>
      <c r="D206" t="s">
        <v>2303</v>
      </c>
      <c r="E206">
        <v>180</v>
      </c>
      <c r="F206">
        <v>383</v>
      </c>
      <c r="G206" t="s">
        <v>2303</v>
      </c>
      <c r="H206">
        <v>1</v>
      </c>
      <c r="I206" t="s">
        <v>2998</v>
      </c>
      <c r="J206" s="30" t="str">
        <f t="shared" si="9"/>
        <v>[207]=383,</v>
      </c>
      <c r="K206" s="3">
        <f t="shared" si="10"/>
        <v>207</v>
      </c>
      <c r="L206" s="3">
        <f t="shared" si="11"/>
        <v>383</v>
      </c>
      <c r="M206" s="8" t="str">
        <f>VLOOKUP(A206,'ESO wayshrine names'!$A$3:$B$9992,2,)</f>
        <v>Gray Mire Wayshrine</v>
      </c>
      <c r="N206" s="3" t="str">
        <f>VLOOKUP(F206,'ESO zone constants'!$A$3:$D$9999,4,FALSE)</f>
        <v>Grahtwood</v>
      </c>
    </row>
    <row r="207" spans="1:14" x14ac:dyDescent="0.25">
      <c r="A207" s="79">
        <v>208</v>
      </c>
      <c r="B207">
        <v>3</v>
      </c>
      <c r="C207">
        <v>10</v>
      </c>
      <c r="D207" t="s">
        <v>2320</v>
      </c>
      <c r="E207">
        <v>5</v>
      </c>
      <c r="F207">
        <v>20</v>
      </c>
      <c r="G207" t="s">
        <v>2320</v>
      </c>
      <c r="H207">
        <v>1</v>
      </c>
      <c r="I207" t="s">
        <v>2999</v>
      </c>
      <c r="J207" s="30" t="str">
        <f t="shared" si="9"/>
        <v>[208]=20,</v>
      </c>
      <c r="K207" s="3">
        <f t="shared" si="10"/>
        <v>208</v>
      </c>
      <c r="L207" s="3">
        <f t="shared" si="11"/>
        <v>20</v>
      </c>
      <c r="M207" s="8" t="str">
        <f>VLOOKUP(A207,'ESO wayshrine names'!$A$3:$B$9992,2,)</f>
        <v>Shrouded Pass Wayshrine</v>
      </c>
      <c r="N207" s="3" t="str">
        <f>VLOOKUP(F207,'ESO zone constants'!$A$3:$D$9999,4,FALSE)</f>
        <v>Rivenspire</v>
      </c>
    </row>
    <row r="208" spans="1:14" x14ac:dyDescent="0.25">
      <c r="A208" s="79">
        <v>210</v>
      </c>
      <c r="B208">
        <v>2</v>
      </c>
      <c r="C208">
        <v>1</v>
      </c>
      <c r="D208" t="s">
        <v>103</v>
      </c>
      <c r="E208">
        <v>2</v>
      </c>
      <c r="F208">
        <v>3</v>
      </c>
      <c r="G208" t="s">
        <v>103</v>
      </c>
      <c r="H208">
        <v>1</v>
      </c>
      <c r="I208" t="s">
        <v>3000</v>
      </c>
      <c r="J208" s="30" t="str">
        <f t="shared" si="9"/>
        <v>[210]=3,</v>
      </c>
      <c r="K208" s="3">
        <f t="shared" si="10"/>
        <v>210</v>
      </c>
      <c r="L208" s="3">
        <f t="shared" si="11"/>
        <v>3</v>
      </c>
      <c r="M208" s="8" t="str">
        <f>VLOOKUP(A208,'ESO wayshrine names'!$A$3:$B$9992,2,)</f>
        <v>The Harborage</v>
      </c>
      <c r="N208" s="3" t="str">
        <f>VLOOKUP(F208,'ESO zone constants'!$A$3:$D$9999,4,FALSE)</f>
        <v>Glenumbra</v>
      </c>
    </row>
    <row r="209" spans="1:14" x14ac:dyDescent="0.25">
      <c r="A209" s="79">
        <v>211</v>
      </c>
      <c r="B209">
        <v>15</v>
      </c>
      <c r="C209">
        <v>143</v>
      </c>
      <c r="D209" t="s">
        <v>264</v>
      </c>
      <c r="E209">
        <v>178</v>
      </c>
      <c r="F209">
        <v>381</v>
      </c>
      <c r="G209" t="s">
        <v>264</v>
      </c>
      <c r="H209">
        <v>1</v>
      </c>
      <c r="I209" t="s">
        <v>3000</v>
      </c>
      <c r="J209" s="30" t="str">
        <f t="shared" si="9"/>
        <v>[211]=381,</v>
      </c>
      <c r="K209" s="3">
        <f t="shared" si="10"/>
        <v>211</v>
      </c>
      <c r="L209" s="3">
        <f t="shared" si="11"/>
        <v>381</v>
      </c>
      <c r="M209" s="8" t="str">
        <f>VLOOKUP(A209,'ESO wayshrine names'!$A$3:$B$9992,2,)</f>
        <v>The Harborage</v>
      </c>
      <c r="N209" s="3" t="str">
        <f>VLOOKUP(F209,'ESO zone constants'!$A$3:$D$9999,4,FALSE)</f>
        <v>Auridon</v>
      </c>
    </row>
    <row r="210" spans="1:14" x14ac:dyDescent="0.25">
      <c r="A210" s="79">
        <v>212</v>
      </c>
      <c r="B210">
        <v>11</v>
      </c>
      <c r="C210">
        <v>7</v>
      </c>
      <c r="D210" t="s">
        <v>2325</v>
      </c>
      <c r="E210">
        <v>9</v>
      </c>
      <c r="F210">
        <v>41</v>
      </c>
      <c r="G210" t="s">
        <v>2325</v>
      </c>
      <c r="H210">
        <v>1</v>
      </c>
      <c r="I210" t="s">
        <v>3000</v>
      </c>
      <c r="J210" s="30" t="str">
        <f t="shared" si="9"/>
        <v>[212]=41,</v>
      </c>
      <c r="K210" s="3">
        <f t="shared" si="10"/>
        <v>212</v>
      </c>
      <c r="L210" s="3">
        <f t="shared" si="11"/>
        <v>41</v>
      </c>
      <c r="M210" s="8" t="str">
        <f>VLOOKUP(A210,'ESO wayshrine names'!$A$3:$B$9992,2,)</f>
        <v>The Harborage</v>
      </c>
      <c r="N210" s="3" t="str">
        <f>VLOOKUP(F210,'ESO zone constants'!$A$3:$D$9999,4,FALSE)</f>
        <v>Stonefalls</v>
      </c>
    </row>
    <row r="211" spans="1:14" x14ac:dyDescent="0.25">
      <c r="A211" s="79">
        <v>213</v>
      </c>
      <c r="B211">
        <v>7</v>
      </c>
      <c r="C211">
        <v>9</v>
      </c>
      <c r="D211" t="s">
        <v>2303</v>
      </c>
      <c r="E211">
        <v>180</v>
      </c>
      <c r="F211">
        <v>383</v>
      </c>
      <c r="G211" t="s">
        <v>2303</v>
      </c>
      <c r="H211">
        <v>1</v>
      </c>
      <c r="I211" t="s">
        <v>3001</v>
      </c>
      <c r="J211" s="30" t="str">
        <f t="shared" si="9"/>
        <v>[213]=383,</v>
      </c>
      <c r="K211" s="3">
        <f t="shared" si="10"/>
        <v>213</v>
      </c>
      <c r="L211" s="3">
        <f t="shared" si="11"/>
        <v>383</v>
      </c>
      <c r="M211" s="8" t="str">
        <f>VLOOKUP(A211,'ESO wayshrine names'!$A$3:$B$9992,2,)</f>
        <v>Falinesti Winter Wayshrine</v>
      </c>
      <c r="N211" s="3" t="str">
        <f>VLOOKUP(F211,'ESO zone constants'!$A$3:$D$9999,4,FALSE)</f>
        <v>Grahtwood</v>
      </c>
    </row>
    <row r="212" spans="1:14" x14ac:dyDescent="0.25">
      <c r="A212" s="79">
        <v>214</v>
      </c>
      <c r="B212">
        <v>7</v>
      </c>
      <c r="C212">
        <v>9</v>
      </c>
      <c r="D212" t="s">
        <v>2303</v>
      </c>
      <c r="E212">
        <v>180</v>
      </c>
      <c r="F212">
        <v>383</v>
      </c>
      <c r="G212" t="s">
        <v>2303</v>
      </c>
      <c r="H212">
        <v>1</v>
      </c>
      <c r="I212" t="s">
        <v>3002</v>
      </c>
      <c r="J212" s="30" t="str">
        <f t="shared" si="9"/>
        <v>[214]=383,</v>
      </c>
      <c r="K212" s="3">
        <f t="shared" si="10"/>
        <v>214</v>
      </c>
      <c r="L212" s="3">
        <f t="shared" si="11"/>
        <v>383</v>
      </c>
      <c r="M212" s="8" t="str">
        <f>VLOOKUP(A212,'ESO wayshrine names'!$A$3:$B$9992,2,)</f>
        <v>Elden Root Wayshrine</v>
      </c>
      <c r="N212" s="3" t="str">
        <f>VLOOKUP(F212,'ESO zone constants'!$A$3:$D$9999,4,FALSE)</f>
        <v>Grahtwood</v>
      </c>
    </row>
    <row r="213" spans="1:14" x14ac:dyDescent="0.25">
      <c r="A213" s="79">
        <v>216</v>
      </c>
      <c r="B213">
        <v>2</v>
      </c>
      <c r="C213">
        <v>1</v>
      </c>
      <c r="D213" t="s">
        <v>103</v>
      </c>
      <c r="E213">
        <v>2</v>
      </c>
      <c r="F213">
        <v>3</v>
      </c>
      <c r="G213" t="s">
        <v>103</v>
      </c>
      <c r="H213">
        <v>1</v>
      </c>
      <c r="I213" t="s">
        <v>3003</v>
      </c>
      <c r="J213" s="30" t="str">
        <f t="shared" si="9"/>
        <v>[216]=3,</v>
      </c>
      <c r="K213" s="3">
        <f t="shared" si="10"/>
        <v>216</v>
      </c>
      <c r="L213" s="3">
        <f t="shared" si="11"/>
        <v>3</v>
      </c>
      <c r="M213" s="8" t="str">
        <f>VLOOKUP(A213,'ESO wayshrine names'!$A$3:$B$9992,2,)</f>
        <v>Hag Fen Wayshrine</v>
      </c>
      <c r="N213" s="3" t="str">
        <f>VLOOKUP(F213,'ESO zone constants'!$A$3:$D$9999,4,FALSE)</f>
        <v>Glenumbra</v>
      </c>
    </row>
    <row r="214" spans="1:14" x14ac:dyDescent="0.25">
      <c r="A214" s="79">
        <v>217</v>
      </c>
      <c r="B214">
        <v>25</v>
      </c>
      <c r="C214">
        <v>1126</v>
      </c>
      <c r="D214" t="s">
        <v>565</v>
      </c>
      <c r="E214">
        <v>500</v>
      </c>
      <c r="F214">
        <v>888</v>
      </c>
      <c r="G214" t="s">
        <v>565</v>
      </c>
      <c r="H214">
        <v>1</v>
      </c>
      <c r="I214" t="s">
        <v>2027</v>
      </c>
      <c r="J214" s="30" t="str">
        <f t="shared" si="9"/>
        <v>[217]=888,</v>
      </c>
      <c r="K214" s="3">
        <f t="shared" si="10"/>
        <v>217</v>
      </c>
      <c r="L214" s="3">
        <f t="shared" si="11"/>
        <v>888</v>
      </c>
      <c r="M214" s="8" t="str">
        <f>VLOOKUP(A214,'ESO wayshrine names'!$A$3:$B$9992,2,)</f>
        <v>Seeker's Archive Wayshrine</v>
      </c>
      <c r="N214" s="3" t="str">
        <f>VLOOKUP(F214,'ESO zone constants'!$A$3:$D$9999,4,FALSE)</f>
        <v>Craglorn</v>
      </c>
    </row>
    <row r="215" spans="1:14" x14ac:dyDescent="0.25">
      <c r="A215" s="78">
        <v>218</v>
      </c>
      <c r="B215">
        <v>25</v>
      </c>
      <c r="C215">
        <v>1126</v>
      </c>
      <c r="D215" t="s">
        <v>565</v>
      </c>
      <c r="E215">
        <v>500</v>
      </c>
      <c r="F215">
        <v>888</v>
      </c>
      <c r="G215" t="s">
        <v>565</v>
      </c>
      <c r="H215">
        <v>1</v>
      </c>
      <c r="I215" t="s">
        <v>2028</v>
      </c>
      <c r="J215" s="30" t="str">
        <f t="shared" si="9"/>
        <v>[218]=888,</v>
      </c>
      <c r="K215" s="3">
        <f t="shared" si="10"/>
        <v>218</v>
      </c>
      <c r="L215" s="3">
        <f t="shared" si="11"/>
        <v>888</v>
      </c>
      <c r="M215" s="8" t="str">
        <f>VLOOKUP(A215,'ESO wayshrine names'!$A$3:$B$9992,2,)</f>
        <v>Shada's Tear Wayshrine</v>
      </c>
      <c r="N215" s="3" t="str">
        <f>VLOOKUP(F215,'ESO zone constants'!$A$3:$D$9999,4,FALSE)</f>
        <v>Craglorn</v>
      </c>
    </row>
    <row r="216" spans="1:14" x14ac:dyDescent="0.25">
      <c r="A216" s="79">
        <v>219</v>
      </c>
      <c r="B216">
        <v>25</v>
      </c>
      <c r="C216">
        <v>1126</v>
      </c>
      <c r="D216" t="s">
        <v>565</v>
      </c>
      <c r="E216">
        <v>500</v>
      </c>
      <c r="F216">
        <v>888</v>
      </c>
      <c r="G216" t="s">
        <v>565</v>
      </c>
      <c r="H216">
        <v>1</v>
      </c>
      <c r="I216" t="s">
        <v>2029</v>
      </c>
      <c r="J216" s="30" t="str">
        <f t="shared" si="9"/>
        <v>[219]=888,</v>
      </c>
      <c r="K216" s="3">
        <f t="shared" si="10"/>
        <v>219</v>
      </c>
      <c r="L216" s="3">
        <f t="shared" si="11"/>
        <v>888</v>
      </c>
      <c r="M216" s="8" t="str">
        <f>VLOOKUP(A216,'ESO wayshrine names'!$A$3:$B$9992,2,)</f>
        <v>Sandy Path Wayshrine</v>
      </c>
      <c r="N216" s="3" t="str">
        <f>VLOOKUP(F216,'ESO zone constants'!$A$3:$D$9999,4,FALSE)</f>
        <v>Craglorn</v>
      </c>
    </row>
    <row r="217" spans="1:14" x14ac:dyDescent="0.25">
      <c r="A217" s="79">
        <v>220</v>
      </c>
      <c r="B217">
        <v>25</v>
      </c>
      <c r="C217">
        <v>1126</v>
      </c>
      <c r="D217" t="s">
        <v>565</v>
      </c>
      <c r="E217">
        <v>500</v>
      </c>
      <c r="F217">
        <v>888</v>
      </c>
      <c r="G217" t="s">
        <v>565</v>
      </c>
      <c r="H217">
        <v>1</v>
      </c>
      <c r="I217" t="s">
        <v>2030</v>
      </c>
      <c r="J217" s="30" t="str">
        <f t="shared" si="9"/>
        <v>[220]=888,</v>
      </c>
      <c r="K217" s="3">
        <f t="shared" si="10"/>
        <v>220</v>
      </c>
      <c r="L217" s="3">
        <f t="shared" si="11"/>
        <v>888</v>
      </c>
      <c r="M217" s="8" t="str">
        <f>VLOOKUP(A217,'ESO wayshrine names'!$A$3:$B$9992,2,)</f>
        <v>Belkarth Wayshrine</v>
      </c>
      <c r="N217" s="3" t="str">
        <f>VLOOKUP(F217,'ESO zone constants'!$A$3:$D$9999,4,FALSE)</f>
        <v>Craglorn</v>
      </c>
    </row>
    <row r="218" spans="1:14" x14ac:dyDescent="0.25">
      <c r="A218" s="79">
        <v>225</v>
      </c>
      <c r="B218">
        <v>25</v>
      </c>
      <c r="C218">
        <v>1126</v>
      </c>
      <c r="D218" t="s">
        <v>565</v>
      </c>
      <c r="E218">
        <v>500</v>
      </c>
      <c r="F218">
        <v>888</v>
      </c>
      <c r="G218" t="s">
        <v>565</v>
      </c>
      <c r="H218">
        <v>1</v>
      </c>
      <c r="I218" t="s">
        <v>2031</v>
      </c>
      <c r="J218" s="30" t="str">
        <f t="shared" si="9"/>
        <v>[225]=888,</v>
      </c>
      <c r="K218" s="3">
        <f t="shared" si="10"/>
        <v>225</v>
      </c>
      <c r="L218" s="3">
        <f t="shared" si="11"/>
        <v>888</v>
      </c>
      <c r="M218" s="8" t="str">
        <f>VLOOKUP(A218,'ESO wayshrine names'!$A$3:$B$9992,2,)</f>
        <v>Spellscar Wayshrine</v>
      </c>
      <c r="N218" s="3" t="str">
        <f>VLOOKUP(F218,'ESO zone constants'!$A$3:$D$9999,4,FALSE)</f>
        <v>Craglorn</v>
      </c>
    </row>
    <row r="219" spans="1:14" x14ac:dyDescent="0.25">
      <c r="A219" s="79">
        <v>226</v>
      </c>
      <c r="B219">
        <v>25</v>
      </c>
      <c r="C219">
        <v>1126</v>
      </c>
      <c r="D219" t="s">
        <v>565</v>
      </c>
      <c r="E219">
        <v>500</v>
      </c>
      <c r="F219">
        <v>888</v>
      </c>
      <c r="G219" t="s">
        <v>565</v>
      </c>
      <c r="H219">
        <v>1</v>
      </c>
      <c r="I219" t="s">
        <v>2032</v>
      </c>
      <c r="J219" s="30" t="str">
        <f t="shared" si="9"/>
        <v>[226]=888,</v>
      </c>
      <c r="K219" s="3">
        <f t="shared" si="10"/>
        <v>226</v>
      </c>
      <c r="L219" s="3">
        <f t="shared" si="11"/>
        <v>888</v>
      </c>
      <c r="M219" s="8" t="str">
        <f>VLOOKUP(A219,'ESO wayshrine names'!$A$3:$B$9992,2,)</f>
        <v>Mountain Overlook Wayshrine</v>
      </c>
      <c r="N219" s="3" t="str">
        <f>VLOOKUP(F219,'ESO zone constants'!$A$3:$D$9999,4,FALSE)</f>
        <v>Craglorn</v>
      </c>
    </row>
    <row r="220" spans="1:14" x14ac:dyDescent="0.25">
      <c r="A220" s="79">
        <v>227</v>
      </c>
      <c r="B220">
        <v>25</v>
      </c>
      <c r="C220">
        <v>1126</v>
      </c>
      <c r="D220" t="s">
        <v>565</v>
      </c>
      <c r="E220">
        <v>500</v>
      </c>
      <c r="F220">
        <v>888</v>
      </c>
      <c r="G220" t="s">
        <v>565</v>
      </c>
      <c r="H220">
        <v>1</v>
      </c>
      <c r="I220" t="s">
        <v>2033</v>
      </c>
      <c r="J220" s="30" t="str">
        <f t="shared" si="9"/>
        <v>[227]=888,</v>
      </c>
      <c r="K220" s="3">
        <f t="shared" si="10"/>
        <v>227</v>
      </c>
      <c r="L220" s="3">
        <f t="shared" si="11"/>
        <v>888</v>
      </c>
      <c r="M220" s="8" t="str">
        <f>VLOOKUP(A220,'ESO wayshrine names'!$A$3:$B$9992,2,)</f>
        <v>Inazzur's Hold Wayshrine</v>
      </c>
      <c r="N220" s="3" t="str">
        <f>VLOOKUP(F220,'ESO zone constants'!$A$3:$D$9999,4,FALSE)</f>
        <v>Craglorn</v>
      </c>
    </row>
    <row r="221" spans="1:14" x14ac:dyDescent="0.25">
      <c r="A221" s="78">
        <v>229</v>
      </c>
      <c r="B221">
        <v>25</v>
      </c>
      <c r="C221">
        <v>1126</v>
      </c>
      <c r="D221" t="s">
        <v>565</v>
      </c>
      <c r="E221">
        <v>500</v>
      </c>
      <c r="F221">
        <v>888</v>
      </c>
      <c r="G221" t="s">
        <v>565</v>
      </c>
      <c r="H221">
        <v>1</v>
      </c>
      <c r="I221" t="s">
        <v>2034</v>
      </c>
      <c r="J221" s="30" t="str">
        <f t="shared" si="9"/>
        <v>[229]=888,</v>
      </c>
      <c r="K221" s="3">
        <f t="shared" si="10"/>
        <v>229</v>
      </c>
      <c r="L221" s="3">
        <f t="shared" si="11"/>
        <v>888</v>
      </c>
      <c r="M221" s="8" t="str">
        <f>VLOOKUP(A221,'ESO wayshrine names'!$A$3:$B$9992,2,)</f>
        <v>Elinhir Wayshrine</v>
      </c>
      <c r="N221" s="3" t="str">
        <f>VLOOKUP(F221,'ESO zone constants'!$A$3:$D$9999,4,FALSE)</f>
        <v>Craglorn</v>
      </c>
    </row>
    <row r="222" spans="1:14" x14ac:dyDescent="0.25">
      <c r="A222" s="78">
        <v>230</v>
      </c>
      <c r="B222">
        <v>25</v>
      </c>
      <c r="C222">
        <v>1126</v>
      </c>
      <c r="D222" t="s">
        <v>565</v>
      </c>
      <c r="E222">
        <v>500</v>
      </c>
      <c r="F222">
        <v>888</v>
      </c>
      <c r="G222" t="s">
        <v>565</v>
      </c>
      <c r="H222">
        <v>3</v>
      </c>
      <c r="I222" t="s">
        <v>2035</v>
      </c>
      <c r="J222" s="30" t="str">
        <f t="shared" si="9"/>
        <v>[230]=888,</v>
      </c>
      <c r="K222" s="3">
        <f t="shared" si="10"/>
        <v>230</v>
      </c>
      <c r="L222" s="3">
        <f t="shared" si="11"/>
        <v>888</v>
      </c>
      <c r="M222" s="8" t="str">
        <f>VLOOKUP(A222,'ESO wayshrine names'!$A$3:$B$9992,2,)</f>
        <v>Trial: Hel Ra Citadel</v>
      </c>
      <c r="N222" s="3" t="str">
        <f>VLOOKUP(F222,'ESO zone constants'!$A$3:$D$9999,4,FALSE)</f>
        <v>Craglorn</v>
      </c>
    </row>
    <row r="223" spans="1:14" x14ac:dyDescent="0.25">
      <c r="A223" s="78">
        <v>231</v>
      </c>
      <c r="B223">
        <v>25</v>
      </c>
      <c r="C223">
        <v>1126</v>
      </c>
      <c r="D223" t="s">
        <v>565</v>
      </c>
      <c r="E223">
        <v>500</v>
      </c>
      <c r="F223">
        <v>888</v>
      </c>
      <c r="G223" t="s">
        <v>565</v>
      </c>
      <c r="H223">
        <v>3</v>
      </c>
      <c r="I223" t="s">
        <v>2036</v>
      </c>
      <c r="J223" s="30" t="str">
        <f t="shared" si="9"/>
        <v>[231]=888,</v>
      </c>
      <c r="K223" s="3">
        <f t="shared" si="10"/>
        <v>231</v>
      </c>
      <c r="L223" s="3">
        <f t="shared" si="11"/>
        <v>888</v>
      </c>
      <c r="M223" s="8" t="str">
        <f>VLOOKUP(A223,'ESO wayshrine names'!$A$3:$B$9992,2,)</f>
        <v>Trial: Aetherian Archive</v>
      </c>
      <c r="N223" s="3" t="str">
        <f>VLOOKUP(F223,'ESO zone constants'!$A$3:$D$9999,4,FALSE)</f>
        <v>Craglorn</v>
      </c>
    </row>
    <row r="224" spans="1:14" x14ac:dyDescent="0.25">
      <c r="A224" s="78">
        <v>232</v>
      </c>
      <c r="B224">
        <v>25</v>
      </c>
      <c r="C224">
        <v>1126</v>
      </c>
      <c r="D224" t="s">
        <v>565</v>
      </c>
      <c r="E224">
        <v>500</v>
      </c>
      <c r="F224">
        <v>888</v>
      </c>
      <c r="G224" t="s">
        <v>565</v>
      </c>
      <c r="H224">
        <v>3</v>
      </c>
      <c r="I224" t="s">
        <v>2037</v>
      </c>
      <c r="J224" s="30" t="str">
        <f t="shared" si="9"/>
        <v>[232]=888,</v>
      </c>
      <c r="K224" s="3">
        <f t="shared" si="10"/>
        <v>232</v>
      </c>
      <c r="L224" s="3">
        <f t="shared" si="11"/>
        <v>888</v>
      </c>
      <c r="M224" s="8" t="str">
        <f>VLOOKUP(A224,'ESO wayshrine names'!$A$3:$B$9992,2,)</f>
        <v>Trial: Sanctum Ophidia</v>
      </c>
      <c r="N224" s="3" t="str">
        <f>VLOOKUP(F224,'ESO zone constants'!$A$3:$D$9999,4,FALSE)</f>
        <v>Craglorn</v>
      </c>
    </row>
    <row r="225" spans="1:14" x14ac:dyDescent="0.25">
      <c r="A225" s="78">
        <v>233</v>
      </c>
      <c r="B225">
        <v>25</v>
      </c>
      <c r="C225">
        <v>1126</v>
      </c>
      <c r="D225" t="s">
        <v>565</v>
      </c>
      <c r="E225">
        <v>500</v>
      </c>
      <c r="F225">
        <v>888</v>
      </c>
      <c r="G225" t="s">
        <v>565</v>
      </c>
      <c r="H225">
        <v>1</v>
      </c>
      <c r="I225" t="s">
        <v>2038</v>
      </c>
      <c r="J225" s="30" t="str">
        <f t="shared" si="9"/>
        <v>[233]=888,</v>
      </c>
      <c r="K225" s="3">
        <f t="shared" si="10"/>
        <v>233</v>
      </c>
      <c r="L225" s="3">
        <f t="shared" si="11"/>
        <v>888</v>
      </c>
      <c r="M225" s="8" t="str">
        <f>VLOOKUP(A225,'ESO wayshrine names'!$A$3:$B$9992,2,)</f>
        <v>Dragonstar Wayshrine</v>
      </c>
      <c r="N225" s="3" t="str">
        <f>VLOOKUP(F225,'ESO zone constants'!$A$3:$D$9999,4,FALSE)</f>
        <v>Craglorn</v>
      </c>
    </row>
    <row r="226" spans="1:14" x14ac:dyDescent="0.25">
      <c r="A226" s="78">
        <v>234</v>
      </c>
      <c r="B226">
        <v>25</v>
      </c>
      <c r="C226">
        <v>1126</v>
      </c>
      <c r="D226" t="s">
        <v>565</v>
      </c>
      <c r="E226">
        <v>500</v>
      </c>
      <c r="F226">
        <v>888</v>
      </c>
      <c r="G226" t="s">
        <v>565</v>
      </c>
      <c r="H226">
        <v>1</v>
      </c>
      <c r="I226" t="s">
        <v>2039</v>
      </c>
      <c r="J226" s="30" t="str">
        <f t="shared" si="9"/>
        <v>[234]=888,</v>
      </c>
      <c r="K226" s="3">
        <f t="shared" si="10"/>
        <v>234</v>
      </c>
      <c r="L226" s="3">
        <f t="shared" si="11"/>
        <v>888</v>
      </c>
      <c r="M226" s="8" t="str">
        <f>VLOOKUP(A226,'ESO wayshrine names'!$A$3:$B$9992,2,)</f>
        <v>Skyreach Wayshrine</v>
      </c>
      <c r="N226" s="3" t="str">
        <f>VLOOKUP(F226,'ESO zone constants'!$A$3:$D$9999,4,FALSE)</f>
        <v>Craglorn</v>
      </c>
    </row>
    <row r="227" spans="1:14" x14ac:dyDescent="0.25">
      <c r="A227" s="78">
        <v>235</v>
      </c>
      <c r="B227">
        <v>25</v>
      </c>
      <c r="C227">
        <v>1126</v>
      </c>
      <c r="D227" t="s">
        <v>565</v>
      </c>
      <c r="E227">
        <v>500</v>
      </c>
      <c r="F227">
        <v>888</v>
      </c>
      <c r="G227" t="s">
        <v>565</v>
      </c>
      <c r="H227">
        <v>1</v>
      </c>
      <c r="I227" t="s">
        <v>2040</v>
      </c>
      <c r="J227" s="30" t="str">
        <f t="shared" si="9"/>
        <v>[235]=888,</v>
      </c>
      <c r="K227" s="3">
        <f t="shared" si="10"/>
        <v>235</v>
      </c>
      <c r="L227" s="3">
        <f t="shared" si="11"/>
        <v>888</v>
      </c>
      <c r="M227" s="8" t="str">
        <f>VLOOKUP(A227,'ESO wayshrine names'!$A$3:$B$9992,2,)</f>
        <v>Valley of Scars Wayshrine</v>
      </c>
      <c r="N227" s="3" t="str">
        <f>VLOOKUP(F227,'ESO zone constants'!$A$3:$D$9999,4,FALSE)</f>
        <v>Craglorn</v>
      </c>
    </row>
    <row r="228" spans="1:14" x14ac:dyDescent="0.25">
      <c r="A228" s="78">
        <v>236</v>
      </c>
      <c r="B228">
        <v>14</v>
      </c>
      <c r="C228">
        <v>16</v>
      </c>
      <c r="D228" t="s">
        <v>125</v>
      </c>
      <c r="E228">
        <v>37</v>
      </c>
      <c r="F228">
        <v>181</v>
      </c>
      <c r="G228" t="s">
        <v>125</v>
      </c>
      <c r="H228">
        <v>6</v>
      </c>
      <c r="I228" t="s">
        <v>3004</v>
      </c>
      <c r="J228" s="30" t="str">
        <f t="shared" si="9"/>
        <v>[236]=181,</v>
      </c>
      <c r="K228" s="3">
        <f t="shared" si="10"/>
        <v>236</v>
      </c>
      <c r="L228" s="3">
        <f t="shared" si="11"/>
        <v>181</v>
      </c>
      <c r="M228" s="8" t="str">
        <f>VLOOKUP(A228,'ESO wayshrine names'!$A$3:$B$9992,2,)</f>
        <v>Dungeon: Imperial City Prison</v>
      </c>
      <c r="N228" s="3" t="str">
        <f>VLOOKUP(F228,'ESO zone constants'!$A$3:$D$9999,4,FALSE)</f>
        <v>Cyrodiil</v>
      </c>
    </row>
    <row r="229" spans="1:14" x14ac:dyDescent="0.25">
      <c r="A229" s="78">
        <v>237</v>
      </c>
      <c r="B229">
        <v>27</v>
      </c>
      <c r="C229">
        <v>667</v>
      </c>
      <c r="D229" t="s">
        <v>452</v>
      </c>
      <c r="E229">
        <v>379</v>
      </c>
      <c r="F229">
        <v>684</v>
      </c>
      <c r="G229" t="s">
        <v>452</v>
      </c>
      <c r="H229">
        <v>1</v>
      </c>
      <c r="I229" t="s">
        <v>3005</v>
      </c>
      <c r="J229" s="30" t="str">
        <f t="shared" si="9"/>
        <v>[237]=684,</v>
      </c>
      <c r="K229" s="3">
        <f t="shared" si="10"/>
        <v>237</v>
      </c>
      <c r="L229" s="3">
        <f t="shared" si="11"/>
        <v>684</v>
      </c>
      <c r="M229" s="8" t="str">
        <f>VLOOKUP(A229,'ESO wayshrine names'!$A$3:$B$9992,2,)</f>
        <v>Shatul Wayshrine</v>
      </c>
      <c r="N229" s="3" t="str">
        <f>VLOOKUP(F229,'ESO zone constants'!$A$3:$D$9999,4,FALSE)</f>
        <v>Wrothgar</v>
      </c>
    </row>
    <row r="230" spans="1:14" x14ac:dyDescent="0.25">
      <c r="A230" s="78">
        <v>238</v>
      </c>
      <c r="B230">
        <v>27</v>
      </c>
      <c r="C230">
        <v>667</v>
      </c>
      <c r="D230" t="s">
        <v>452</v>
      </c>
      <c r="E230">
        <v>379</v>
      </c>
      <c r="F230">
        <v>684</v>
      </c>
      <c r="G230" t="s">
        <v>452</v>
      </c>
      <c r="H230">
        <v>1</v>
      </c>
      <c r="I230" t="s">
        <v>3006</v>
      </c>
      <c r="J230" s="30" t="str">
        <f t="shared" si="9"/>
        <v>[238]=684,</v>
      </c>
      <c r="K230" s="3">
        <f t="shared" si="10"/>
        <v>238</v>
      </c>
      <c r="L230" s="3">
        <f t="shared" si="11"/>
        <v>684</v>
      </c>
      <c r="M230" s="8" t="str">
        <f>VLOOKUP(A230,'ESO wayshrine names'!$A$3:$B$9992,2,)</f>
        <v>Icy Shore Wayshrine</v>
      </c>
      <c r="N230" s="3" t="str">
        <f>VLOOKUP(F230,'ESO zone constants'!$A$3:$D$9999,4,FALSE)</f>
        <v>Wrothgar</v>
      </c>
    </row>
    <row r="231" spans="1:14" x14ac:dyDescent="0.25">
      <c r="A231" s="78">
        <v>239</v>
      </c>
      <c r="B231">
        <v>27</v>
      </c>
      <c r="C231">
        <v>667</v>
      </c>
      <c r="D231" t="s">
        <v>452</v>
      </c>
      <c r="E231">
        <v>379</v>
      </c>
      <c r="F231">
        <v>684</v>
      </c>
      <c r="G231" t="s">
        <v>452</v>
      </c>
      <c r="H231">
        <v>1</v>
      </c>
      <c r="I231" t="s">
        <v>3007</v>
      </c>
      <c r="J231" s="30" t="str">
        <f t="shared" si="9"/>
        <v>[239]=684,</v>
      </c>
      <c r="K231" s="3">
        <f t="shared" si="10"/>
        <v>239</v>
      </c>
      <c r="L231" s="3">
        <f t="shared" si="11"/>
        <v>684</v>
      </c>
      <c r="M231" s="8" t="str">
        <f>VLOOKUP(A231,'ESO wayshrine names'!$A$3:$B$9992,2,)</f>
        <v>Two Rivers Wayshrine</v>
      </c>
      <c r="N231" s="3" t="str">
        <f>VLOOKUP(F231,'ESO zone constants'!$A$3:$D$9999,4,FALSE)</f>
        <v>Wrothgar</v>
      </c>
    </row>
    <row r="232" spans="1:14" x14ac:dyDescent="0.25">
      <c r="A232" s="78">
        <v>240</v>
      </c>
      <c r="B232">
        <v>27</v>
      </c>
      <c r="C232">
        <v>667</v>
      </c>
      <c r="D232" t="s">
        <v>452</v>
      </c>
      <c r="E232">
        <v>379</v>
      </c>
      <c r="F232">
        <v>684</v>
      </c>
      <c r="G232" t="s">
        <v>452</v>
      </c>
      <c r="H232">
        <v>1</v>
      </c>
      <c r="I232" t="s">
        <v>3008</v>
      </c>
      <c r="J232" s="30" t="str">
        <f t="shared" si="9"/>
        <v>[240]=684,</v>
      </c>
      <c r="K232" s="3">
        <f t="shared" si="10"/>
        <v>240</v>
      </c>
      <c r="L232" s="3">
        <f t="shared" si="11"/>
        <v>684</v>
      </c>
      <c r="M232" s="8" t="str">
        <f>VLOOKUP(A232,'ESO wayshrine names'!$A$3:$B$9992,2,)</f>
        <v>Morkul Plain Wayshrine</v>
      </c>
      <c r="N232" s="3" t="str">
        <f>VLOOKUP(F232,'ESO zone constants'!$A$3:$D$9999,4,FALSE)</f>
        <v>Wrothgar</v>
      </c>
    </row>
    <row r="233" spans="1:14" x14ac:dyDescent="0.25">
      <c r="A233" s="78">
        <v>241</v>
      </c>
      <c r="B233">
        <v>27</v>
      </c>
      <c r="C233">
        <v>667</v>
      </c>
      <c r="D233" t="s">
        <v>452</v>
      </c>
      <c r="E233">
        <v>379</v>
      </c>
      <c r="F233">
        <v>684</v>
      </c>
      <c r="G233" t="s">
        <v>452</v>
      </c>
      <c r="H233">
        <v>1</v>
      </c>
      <c r="I233" t="s">
        <v>3009</v>
      </c>
      <c r="J233" s="30" t="str">
        <f t="shared" si="9"/>
        <v>[241]=684,</v>
      </c>
      <c r="K233" s="3">
        <f t="shared" si="10"/>
        <v>241</v>
      </c>
      <c r="L233" s="3">
        <f t="shared" si="11"/>
        <v>684</v>
      </c>
      <c r="M233" s="8" t="str">
        <f>VLOOKUP(A233,'ESO wayshrine names'!$A$3:$B$9992,2,)</f>
        <v>Great Bay Wayshrine</v>
      </c>
      <c r="N233" s="3" t="str">
        <f>VLOOKUP(F233,'ESO zone constants'!$A$3:$D$9999,4,FALSE)</f>
        <v>Wrothgar</v>
      </c>
    </row>
    <row r="234" spans="1:14" x14ac:dyDescent="0.25">
      <c r="A234" s="78">
        <v>242</v>
      </c>
      <c r="B234">
        <v>27</v>
      </c>
      <c r="C234">
        <v>667</v>
      </c>
      <c r="D234" t="s">
        <v>452</v>
      </c>
      <c r="E234">
        <v>379</v>
      </c>
      <c r="F234">
        <v>684</v>
      </c>
      <c r="G234" t="s">
        <v>452</v>
      </c>
      <c r="H234">
        <v>1</v>
      </c>
      <c r="I234" t="s">
        <v>3010</v>
      </c>
      <c r="J234" s="30" t="str">
        <f t="shared" si="9"/>
        <v>[242]=684,</v>
      </c>
      <c r="K234" s="3">
        <f t="shared" si="10"/>
        <v>242</v>
      </c>
      <c r="L234" s="3">
        <f t="shared" si="11"/>
        <v>684</v>
      </c>
      <c r="M234" s="8" t="str">
        <f>VLOOKUP(A234,'ESO wayshrine names'!$A$3:$B$9992,2,)</f>
        <v>Frostbreak Ridge Wayshrine</v>
      </c>
      <c r="N234" s="3" t="str">
        <f>VLOOKUP(F234,'ESO zone constants'!$A$3:$D$9999,4,FALSE)</f>
        <v>Wrothgar</v>
      </c>
    </row>
    <row r="235" spans="1:14" x14ac:dyDescent="0.25">
      <c r="A235" s="78">
        <v>243</v>
      </c>
      <c r="B235">
        <v>27</v>
      </c>
      <c r="C235">
        <v>667</v>
      </c>
      <c r="D235" t="s">
        <v>452</v>
      </c>
      <c r="E235">
        <v>379</v>
      </c>
      <c r="F235">
        <v>684</v>
      </c>
      <c r="G235" t="s">
        <v>452</v>
      </c>
      <c r="H235">
        <v>1</v>
      </c>
      <c r="I235" t="s">
        <v>3011</v>
      </c>
      <c r="J235" s="30" t="str">
        <f t="shared" si="9"/>
        <v>[243]=684,</v>
      </c>
      <c r="K235" s="3">
        <f t="shared" si="10"/>
        <v>243</v>
      </c>
      <c r="L235" s="3">
        <f t="shared" si="11"/>
        <v>684</v>
      </c>
      <c r="M235" s="8" t="str">
        <f>VLOOKUP(A235,'ESO wayshrine names'!$A$3:$B$9992,2,)</f>
        <v>Siege Road Wayshrine</v>
      </c>
      <c r="N235" s="3" t="str">
        <f>VLOOKUP(F235,'ESO zone constants'!$A$3:$D$9999,4,FALSE)</f>
        <v>Wrothgar</v>
      </c>
    </row>
    <row r="236" spans="1:14" x14ac:dyDescent="0.25">
      <c r="A236" s="78">
        <v>244</v>
      </c>
      <c r="B236">
        <v>27</v>
      </c>
      <c r="C236">
        <v>667</v>
      </c>
      <c r="D236" t="s">
        <v>452</v>
      </c>
      <c r="E236">
        <v>379</v>
      </c>
      <c r="F236">
        <v>684</v>
      </c>
      <c r="G236" t="s">
        <v>452</v>
      </c>
      <c r="H236">
        <v>1</v>
      </c>
      <c r="I236" t="s">
        <v>3012</v>
      </c>
      <c r="J236" s="30" t="str">
        <f t="shared" si="9"/>
        <v>[244]=684,</v>
      </c>
      <c r="K236" s="3">
        <f t="shared" si="10"/>
        <v>244</v>
      </c>
      <c r="L236" s="3">
        <f t="shared" si="11"/>
        <v>684</v>
      </c>
      <c r="M236" s="8" t="str">
        <f>VLOOKUP(A236,'ESO wayshrine names'!$A$3:$B$9992,2,)</f>
        <v>Orsinium Wayshrine</v>
      </c>
      <c r="N236" s="3" t="str">
        <f>VLOOKUP(F236,'ESO zone constants'!$A$3:$D$9999,4,FALSE)</f>
        <v>Wrothgar</v>
      </c>
    </row>
    <row r="237" spans="1:14" x14ac:dyDescent="0.25">
      <c r="A237" s="78">
        <v>245</v>
      </c>
      <c r="B237">
        <v>27</v>
      </c>
      <c r="C237">
        <v>667</v>
      </c>
      <c r="D237" t="s">
        <v>452</v>
      </c>
      <c r="E237">
        <v>379</v>
      </c>
      <c r="F237">
        <v>684</v>
      </c>
      <c r="G237" t="s">
        <v>452</v>
      </c>
      <c r="H237">
        <v>1</v>
      </c>
      <c r="I237" t="s">
        <v>3013</v>
      </c>
      <c r="J237" s="30" t="str">
        <f t="shared" si="9"/>
        <v>[245]=684,</v>
      </c>
      <c r="K237" s="3">
        <f t="shared" si="10"/>
        <v>245</v>
      </c>
      <c r="L237" s="3">
        <f t="shared" si="11"/>
        <v>684</v>
      </c>
      <c r="M237" s="8" t="str">
        <f>VLOOKUP(A237,'ESO wayshrine names'!$A$3:$B$9992,2,)</f>
        <v>Trader's Road Wayshrine</v>
      </c>
      <c r="N237" s="3" t="str">
        <f>VLOOKUP(F237,'ESO zone constants'!$A$3:$D$9999,4,FALSE)</f>
        <v>Wrothgar</v>
      </c>
    </row>
    <row r="238" spans="1:14" x14ac:dyDescent="0.25">
      <c r="A238" s="78">
        <v>246</v>
      </c>
      <c r="B238">
        <v>27</v>
      </c>
      <c r="C238">
        <v>667</v>
      </c>
      <c r="D238" t="s">
        <v>452</v>
      </c>
      <c r="E238">
        <v>379</v>
      </c>
      <c r="F238">
        <v>684</v>
      </c>
      <c r="G238" t="s">
        <v>452</v>
      </c>
      <c r="H238">
        <v>1</v>
      </c>
      <c r="I238" t="s">
        <v>3014</v>
      </c>
      <c r="J238" s="30" t="str">
        <f t="shared" si="9"/>
        <v>[246]=684,</v>
      </c>
      <c r="K238" s="3">
        <f t="shared" si="10"/>
        <v>246</v>
      </c>
      <c r="L238" s="3">
        <f t="shared" si="11"/>
        <v>684</v>
      </c>
      <c r="M238" s="8" t="str">
        <f>VLOOKUP(A238,'ESO wayshrine names'!$A$3:$B$9992,2,)</f>
        <v>Merchant's Gate Wayshrine</v>
      </c>
      <c r="N238" s="3" t="str">
        <f>VLOOKUP(F238,'ESO zone constants'!$A$3:$D$9999,4,FALSE)</f>
        <v>Wrothgar</v>
      </c>
    </row>
    <row r="239" spans="1:14" x14ac:dyDescent="0.25">
      <c r="A239" s="78">
        <v>247</v>
      </c>
      <c r="B239">
        <v>14</v>
      </c>
      <c r="C239">
        <v>16</v>
      </c>
      <c r="D239" t="s">
        <v>125</v>
      </c>
      <c r="E239">
        <v>37</v>
      </c>
      <c r="F239">
        <v>181</v>
      </c>
      <c r="G239" t="s">
        <v>125</v>
      </c>
      <c r="H239">
        <v>6</v>
      </c>
      <c r="I239" t="s">
        <v>3015</v>
      </c>
      <c r="J239" s="30" t="str">
        <f t="shared" si="9"/>
        <v>[247]=181,</v>
      </c>
      <c r="K239" s="3">
        <f t="shared" si="10"/>
        <v>247</v>
      </c>
      <c r="L239" s="3">
        <f t="shared" si="11"/>
        <v>181</v>
      </c>
      <c r="M239" s="8" t="str">
        <f>VLOOKUP(A239,'ESO wayshrine names'!$A$3:$B$9992,2,)</f>
        <v>Dungeon: White-Gold Tower</v>
      </c>
      <c r="N239" s="3" t="str">
        <f>VLOOKUP(F239,'ESO zone constants'!$A$3:$D$9999,4,FALSE)</f>
        <v>Cyrodiil</v>
      </c>
    </row>
    <row r="240" spans="1:14" x14ac:dyDescent="0.25">
      <c r="A240" s="78">
        <v>249</v>
      </c>
      <c r="B240">
        <v>27</v>
      </c>
      <c r="C240">
        <v>667</v>
      </c>
      <c r="D240" t="s">
        <v>452</v>
      </c>
      <c r="E240">
        <v>379</v>
      </c>
      <c r="F240">
        <v>684</v>
      </c>
      <c r="G240" t="s">
        <v>452</v>
      </c>
      <c r="H240">
        <v>0</v>
      </c>
      <c r="I240" t="s">
        <v>3016</v>
      </c>
      <c r="J240" s="30" t="str">
        <f t="shared" si="9"/>
        <v>[249]=684,</v>
      </c>
      <c r="K240" s="3">
        <f t="shared" si="10"/>
        <v>249</v>
      </c>
      <c r="L240" s="3">
        <f t="shared" si="11"/>
        <v>684</v>
      </c>
      <c r="M240" s="8" t="str">
        <f>VLOOKUP(A240,'ESO wayshrine names'!$A$3:$B$9992,2,)</f>
        <v>Maelstrom Arena</v>
      </c>
      <c r="N240" s="3" t="str">
        <f>VLOOKUP(F240,'ESO zone constants'!$A$3:$D$9999,4,FALSE)</f>
        <v>Wrothgar</v>
      </c>
    </row>
    <row r="241" spans="1:14" x14ac:dyDescent="0.25">
      <c r="A241" s="78">
        <v>250</v>
      </c>
      <c r="B241">
        <v>27</v>
      </c>
      <c r="C241">
        <v>667</v>
      </c>
      <c r="D241" t="s">
        <v>452</v>
      </c>
      <c r="E241">
        <v>379</v>
      </c>
      <c r="F241">
        <v>684</v>
      </c>
      <c r="G241" t="s">
        <v>452</v>
      </c>
      <c r="H241">
        <v>0</v>
      </c>
      <c r="I241" t="s">
        <v>3016</v>
      </c>
      <c r="J241" s="30" t="str">
        <f t="shared" si="9"/>
        <v>[250]=684,</v>
      </c>
      <c r="K241" s="3">
        <f t="shared" si="10"/>
        <v>250</v>
      </c>
      <c r="L241" s="3">
        <f t="shared" si="11"/>
        <v>684</v>
      </c>
      <c r="M241" s="8" t="str">
        <f>VLOOKUP(A241,'ESO wayshrine names'!$A$3:$B$9992,2,)</f>
        <v>Maelstrom Arena</v>
      </c>
      <c r="N241" s="3" t="str">
        <f>VLOOKUP(F241,'ESO zone constants'!$A$3:$D$9999,4,FALSE)</f>
        <v>Wrothgar</v>
      </c>
    </row>
    <row r="242" spans="1:14" x14ac:dyDescent="0.25">
      <c r="A242" s="78">
        <v>251</v>
      </c>
      <c r="B242">
        <v>29</v>
      </c>
      <c r="C242">
        <v>1006</v>
      </c>
      <c r="D242" t="s">
        <v>2327</v>
      </c>
      <c r="E242">
        <v>448</v>
      </c>
      <c r="F242">
        <v>823</v>
      </c>
      <c r="G242" t="s">
        <v>3017</v>
      </c>
      <c r="H242">
        <v>1</v>
      </c>
      <c r="I242" t="s">
        <v>3018</v>
      </c>
      <c r="J242" s="30" t="str">
        <f t="shared" si="9"/>
        <v>[251]=823,</v>
      </c>
      <c r="K242" s="3">
        <f t="shared" si="10"/>
        <v>251</v>
      </c>
      <c r="L242" s="3">
        <f t="shared" si="11"/>
        <v>823</v>
      </c>
      <c r="M242" s="8" t="str">
        <f>VLOOKUP(A242,'ESO wayshrine names'!$A$3:$B$9992,2,)</f>
        <v>Anvil Wayshrine</v>
      </c>
      <c r="N242" s="3" t="str">
        <f>VLOOKUP(F242,'ESO zone constants'!$A$3:$D$9999,4,FALSE)</f>
        <v>Gold Coast</v>
      </c>
    </row>
    <row r="243" spans="1:14" x14ac:dyDescent="0.25">
      <c r="A243" s="78">
        <v>252</v>
      </c>
      <c r="B243">
        <v>29</v>
      </c>
      <c r="C243">
        <v>1006</v>
      </c>
      <c r="D243" t="s">
        <v>2327</v>
      </c>
      <c r="E243">
        <v>448</v>
      </c>
      <c r="F243">
        <v>823</v>
      </c>
      <c r="G243" t="s">
        <v>3017</v>
      </c>
      <c r="H243">
        <v>1</v>
      </c>
      <c r="I243" t="s">
        <v>3019</v>
      </c>
      <c r="J243" s="30" t="str">
        <f t="shared" si="9"/>
        <v>[252]=823,</v>
      </c>
      <c r="K243" s="3">
        <f t="shared" si="10"/>
        <v>252</v>
      </c>
      <c r="L243" s="3">
        <f t="shared" si="11"/>
        <v>823</v>
      </c>
      <c r="M243" s="8" t="str">
        <f>VLOOKUP(A243,'ESO wayshrine names'!$A$3:$B$9992,2,)</f>
        <v>Kvatch Wayshrine</v>
      </c>
      <c r="N243" s="3" t="str">
        <f>VLOOKUP(F243,'ESO zone constants'!$A$3:$D$9999,4,FALSE)</f>
        <v>Gold Coast</v>
      </c>
    </row>
    <row r="244" spans="1:14" x14ac:dyDescent="0.25">
      <c r="A244" s="78">
        <v>253</v>
      </c>
      <c r="B244">
        <v>29</v>
      </c>
      <c r="C244">
        <v>1006</v>
      </c>
      <c r="D244" t="s">
        <v>2327</v>
      </c>
      <c r="E244">
        <v>448</v>
      </c>
      <c r="F244">
        <v>823</v>
      </c>
      <c r="G244" t="s">
        <v>3017</v>
      </c>
      <c r="H244">
        <v>1</v>
      </c>
      <c r="I244" t="s">
        <v>3020</v>
      </c>
      <c r="J244" s="30" t="str">
        <f t="shared" si="9"/>
        <v>[253]=823,</v>
      </c>
      <c r="K244" s="3">
        <f t="shared" si="10"/>
        <v>253</v>
      </c>
      <c r="L244" s="3">
        <f t="shared" si="11"/>
        <v>823</v>
      </c>
      <c r="M244" s="8" t="str">
        <f>VLOOKUP(A244,'ESO wayshrine names'!$A$3:$B$9992,2,)</f>
        <v>Strid River Wayshrine</v>
      </c>
      <c r="N244" s="3" t="str">
        <f>VLOOKUP(F244,'ESO zone constants'!$A$3:$D$9999,4,FALSE)</f>
        <v>Gold Coast</v>
      </c>
    </row>
    <row r="245" spans="1:14" x14ac:dyDescent="0.25">
      <c r="A245" s="78">
        <v>254</v>
      </c>
      <c r="B245">
        <v>29</v>
      </c>
      <c r="C245">
        <v>1006</v>
      </c>
      <c r="D245" t="s">
        <v>2327</v>
      </c>
      <c r="E245">
        <v>448</v>
      </c>
      <c r="F245">
        <v>823</v>
      </c>
      <c r="G245" t="s">
        <v>3017</v>
      </c>
      <c r="H245">
        <v>1</v>
      </c>
      <c r="I245" t="s">
        <v>3021</v>
      </c>
      <c r="J245" s="30" t="str">
        <f t="shared" si="9"/>
        <v>[254]=823,</v>
      </c>
      <c r="K245" s="3">
        <f t="shared" si="10"/>
        <v>254</v>
      </c>
      <c r="L245" s="3">
        <f t="shared" si="11"/>
        <v>823</v>
      </c>
      <c r="M245" s="8" t="str">
        <f>VLOOKUP(A245,'ESO wayshrine names'!$A$3:$B$9992,2,)</f>
        <v>Gold Coast Wayshrine</v>
      </c>
      <c r="N245" s="3" t="str">
        <f>VLOOKUP(F245,'ESO zone constants'!$A$3:$D$9999,4,FALSE)</f>
        <v>Gold Coast</v>
      </c>
    </row>
    <row r="246" spans="1:14" x14ac:dyDescent="0.25">
      <c r="A246" s="78">
        <v>255</v>
      </c>
      <c r="B246">
        <v>28</v>
      </c>
      <c r="C246">
        <v>994</v>
      </c>
      <c r="D246" t="s">
        <v>2328</v>
      </c>
      <c r="E246">
        <v>442</v>
      </c>
      <c r="F246">
        <v>816</v>
      </c>
      <c r="G246" t="s">
        <v>2328</v>
      </c>
      <c r="H246">
        <v>1</v>
      </c>
      <c r="I246" t="s">
        <v>3022</v>
      </c>
      <c r="J246" s="30" t="str">
        <f t="shared" si="9"/>
        <v>[255]=816,</v>
      </c>
      <c r="K246" s="3">
        <f t="shared" si="10"/>
        <v>255</v>
      </c>
      <c r="L246" s="3">
        <f t="shared" si="11"/>
        <v>816</v>
      </c>
      <c r="M246" s="8" t="str">
        <f>VLOOKUP(A246,'ESO wayshrine names'!$A$3:$B$9992,2,)</f>
        <v>Abah's Landing Wayshrine</v>
      </c>
      <c r="N246" s="3" t="str">
        <f>VLOOKUP(F246,'ESO zone constants'!$A$3:$D$9999,4,FALSE)</f>
        <v>Hew's Bane</v>
      </c>
    </row>
    <row r="247" spans="1:14" x14ac:dyDescent="0.25">
      <c r="A247" s="78">
        <v>256</v>
      </c>
      <c r="B247">
        <v>28</v>
      </c>
      <c r="C247">
        <v>994</v>
      </c>
      <c r="D247" t="s">
        <v>2328</v>
      </c>
      <c r="E247">
        <v>442</v>
      </c>
      <c r="F247">
        <v>816</v>
      </c>
      <c r="G247" t="s">
        <v>2328</v>
      </c>
      <c r="H247">
        <v>1</v>
      </c>
      <c r="I247" t="s">
        <v>3023</v>
      </c>
      <c r="J247" s="30" t="str">
        <f t="shared" si="9"/>
        <v>[256]=816,</v>
      </c>
      <c r="K247" s="3">
        <f t="shared" si="10"/>
        <v>256</v>
      </c>
      <c r="L247" s="3">
        <f t="shared" si="11"/>
        <v>816</v>
      </c>
      <c r="M247" s="8" t="str">
        <f>VLOOKUP(A247,'ESO wayshrine names'!$A$3:$B$9992,2,)</f>
        <v>Zeht's Displeasure Wayshrine</v>
      </c>
      <c r="N247" s="3" t="str">
        <f>VLOOKUP(F247,'ESO zone constants'!$A$3:$D$9999,4,FALSE)</f>
        <v>Hew's Bane</v>
      </c>
    </row>
    <row r="248" spans="1:14" x14ac:dyDescent="0.25">
      <c r="A248" s="78">
        <v>257</v>
      </c>
      <c r="B248">
        <v>28</v>
      </c>
      <c r="C248">
        <v>994</v>
      </c>
      <c r="D248" t="s">
        <v>2328</v>
      </c>
      <c r="E248">
        <v>442</v>
      </c>
      <c r="F248">
        <v>816</v>
      </c>
      <c r="G248" t="s">
        <v>2328</v>
      </c>
      <c r="H248">
        <v>1</v>
      </c>
      <c r="I248" t="s">
        <v>3024</v>
      </c>
      <c r="J248" s="30" t="str">
        <f t="shared" si="9"/>
        <v>[257]=816,</v>
      </c>
      <c r="K248" s="3">
        <f t="shared" si="10"/>
        <v>257</v>
      </c>
      <c r="L248" s="3">
        <f t="shared" si="11"/>
        <v>816</v>
      </c>
      <c r="M248" s="8" t="str">
        <f>VLOOKUP(A248,'ESO wayshrine names'!$A$3:$B$9992,2,)</f>
        <v>No Shira Citadel Wayshrine</v>
      </c>
      <c r="N248" s="3" t="str">
        <f>VLOOKUP(F248,'ESO zone constants'!$A$3:$D$9999,4,FALSE)</f>
        <v>Hew's Bane</v>
      </c>
    </row>
    <row r="249" spans="1:14" x14ac:dyDescent="0.25">
      <c r="A249" s="78">
        <v>258</v>
      </c>
      <c r="B249">
        <v>17</v>
      </c>
      <c r="C249">
        <v>256</v>
      </c>
      <c r="D249" t="s">
        <v>2306</v>
      </c>
      <c r="E249">
        <v>179</v>
      </c>
      <c r="F249">
        <v>382</v>
      </c>
      <c r="G249" t="s">
        <v>2306</v>
      </c>
      <c r="H249">
        <v>3</v>
      </c>
      <c r="I249" t="s">
        <v>3025</v>
      </c>
      <c r="J249" s="30" t="str">
        <f t="shared" si="9"/>
        <v>[258]=382,</v>
      </c>
      <c r="K249" s="3">
        <f t="shared" si="10"/>
        <v>258</v>
      </c>
      <c r="L249" s="3">
        <f t="shared" si="11"/>
        <v>382</v>
      </c>
      <c r="M249" s="8" t="str">
        <f>VLOOKUP(A249,'ESO wayshrine names'!$A$3:$B$9992,2,)</f>
        <v>Trial: Maw of Lorkhaj</v>
      </c>
      <c r="N249" s="3" t="str">
        <f>VLOOKUP(F249,'ESO zone constants'!$A$3:$D$9999,4,FALSE)</f>
        <v>Reaper's March</v>
      </c>
    </row>
    <row r="250" spans="1:14" x14ac:dyDescent="0.25">
      <c r="A250" s="78">
        <v>260</v>
      </c>
      <c r="B250">
        <v>9</v>
      </c>
      <c r="C250">
        <v>26</v>
      </c>
      <c r="D250" t="s">
        <v>2324</v>
      </c>
      <c r="E250">
        <v>19</v>
      </c>
      <c r="F250">
        <v>117</v>
      </c>
      <c r="G250" t="s">
        <v>2324</v>
      </c>
      <c r="H250">
        <v>6</v>
      </c>
      <c r="I250" t="s">
        <v>3026</v>
      </c>
      <c r="J250" s="30" t="str">
        <f t="shared" si="9"/>
        <v>[260]=117,</v>
      </c>
      <c r="K250" s="3">
        <f t="shared" si="10"/>
        <v>260</v>
      </c>
      <c r="L250" s="3">
        <f t="shared" si="11"/>
        <v>117</v>
      </c>
      <c r="M250" s="8" t="str">
        <f>VLOOKUP(A250,'ESO wayshrine names'!$A$3:$B$9992,2,)</f>
        <v>Dungeon: Ruins of Mazzatun</v>
      </c>
      <c r="N250" s="3" t="str">
        <f>VLOOKUP(F250,'ESO zone constants'!$A$3:$D$9999,4,FALSE)</f>
        <v>Shadowfen</v>
      </c>
    </row>
    <row r="251" spans="1:14" x14ac:dyDescent="0.25">
      <c r="A251" s="78">
        <v>261</v>
      </c>
      <c r="B251">
        <v>9</v>
      </c>
      <c r="C251">
        <v>26</v>
      </c>
      <c r="D251" t="s">
        <v>2324</v>
      </c>
      <c r="E251">
        <v>19</v>
      </c>
      <c r="F251">
        <v>117</v>
      </c>
      <c r="G251" t="s">
        <v>2324</v>
      </c>
      <c r="H251">
        <v>6</v>
      </c>
      <c r="I251" t="s">
        <v>3027</v>
      </c>
      <c r="J251" s="30" t="str">
        <f t="shared" si="9"/>
        <v>[261]=117,</v>
      </c>
      <c r="K251" s="3">
        <f t="shared" si="10"/>
        <v>261</v>
      </c>
      <c r="L251" s="3">
        <f t="shared" si="11"/>
        <v>117</v>
      </c>
      <c r="M251" s="8" t="str">
        <f>VLOOKUP(A251,'ESO wayshrine names'!$A$3:$B$9992,2,)</f>
        <v>Dungeon: Cradle of Shadows</v>
      </c>
      <c r="N251" s="3" t="str">
        <f>VLOOKUP(F251,'ESO zone constants'!$A$3:$D$9999,4,FALSE)</f>
        <v>Shadowfen</v>
      </c>
    </row>
    <row r="252" spans="1:14" x14ac:dyDescent="0.25">
      <c r="A252" s="78">
        <v>262</v>
      </c>
      <c r="B252">
        <v>15</v>
      </c>
      <c r="C252">
        <v>143</v>
      </c>
      <c r="D252" t="s">
        <v>264</v>
      </c>
      <c r="E252">
        <v>178</v>
      </c>
      <c r="F252">
        <v>381</v>
      </c>
      <c r="G252" t="s">
        <v>264</v>
      </c>
      <c r="H252">
        <v>6</v>
      </c>
      <c r="I252" t="s">
        <v>3028</v>
      </c>
      <c r="J252" s="30" t="str">
        <f t="shared" si="9"/>
        <v>[262]=381,</v>
      </c>
      <c r="K252" s="3">
        <f t="shared" si="10"/>
        <v>262</v>
      </c>
      <c r="L252" s="3">
        <f t="shared" si="11"/>
        <v>381</v>
      </c>
      <c r="M252" s="8" t="str">
        <f>VLOOKUP(A252,'ESO wayshrine names'!$A$3:$B$9992,2,)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names'!$A$3:$B$9992,2,)</f>
        <v>Dungeon: Wayrest Sewers II</v>
      </c>
      <c r="N253" s="3" t="str">
        <f>VLOOKUP(F253,'ESO zone constants'!$A$3:$D$9999,4,FALSE)</f>
        <v>Stormhaven</v>
      </c>
    </row>
    <row r="254" spans="1:14" x14ac:dyDescent="0.25">
      <c r="A254" s="78">
        <v>264</v>
      </c>
      <c r="B254">
        <v>10</v>
      </c>
      <c r="C254">
        <v>13</v>
      </c>
      <c r="D254" t="s">
        <v>107</v>
      </c>
      <c r="E254">
        <v>10</v>
      </c>
      <c r="F254">
        <v>57</v>
      </c>
      <c r="G254" t="s">
        <v>107</v>
      </c>
      <c r="H254">
        <v>6</v>
      </c>
      <c r="I254" t="s">
        <v>3029</v>
      </c>
      <c r="J254" s="30" t="str">
        <f t="shared" si="9"/>
        <v>[264]=57,</v>
      </c>
      <c r="K254" s="3">
        <f t="shared" si="10"/>
        <v>264</v>
      </c>
      <c r="L254" s="3">
        <f t="shared" si="11"/>
        <v>57</v>
      </c>
      <c r="M254" s="8" t="str">
        <f>VLOOKUP(A254,'ESO wayshrine names'!$A$3:$B$9992,2,)</f>
        <v>Dungeon: Darkshade Caverns II</v>
      </c>
      <c r="N254" s="3" t="str">
        <f>VLOOKUP(F254,'ESO zone constants'!$A$3:$D$9999,4,FALSE)</f>
        <v>Deshaan</v>
      </c>
    </row>
    <row r="255" spans="1:14" x14ac:dyDescent="0.25">
      <c r="A255" s="78">
        <v>265</v>
      </c>
      <c r="B255">
        <v>7</v>
      </c>
      <c r="C255">
        <v>9</v>
      </c>
      <c r="D255" t="s">
        <v>2303</v>
      </c>
      <c r="E255">
        <v>180</v>
      </c>
      <c r="F255">
        <v>383</v>
      </c>
      <c r="G255" t="s">
        <v>2303</v>
      </c>
      <c r="H255">
        <v>6</v>
      </c>
      <c r="I255" t="s">
        <v>3030</v>
      </c>
      <c r="J255" s="30" t="str">
        <f t="shared" si="9"/>
        <v>[265]=383,</v>
      </c>
      <c r="K255" s="3">
        <f t="shared" si="10"/>
        <v>265</v>
      </c>
      <c r="L255" s="3">
        <f t="shared" si="11"/>
        <v>383</v>
      </c>
      <c r="M255" s="8" t="str">
        <f>VLOOKUP(A255,'ESO wayshrine names'!$A$3:$B$9992,2,)</f>
        <v>Dungeon: Elden Hollow II</v>
      </c>
      <c r="N255" s="3" t="str">
        <f>VLOOKUP(F255,'ESO zone constants'!$A$3:$D$9999,4,FALSE)</f>
        <v>Grahtwood</v>
      </c>
    </row>
    <row r="256" spans="1:14" x14ac:dyDescent="0.25">
      <c r="A256" s="78">
        <v>266</v>
      </c>
      <c r="B256">
        <v>11</v>
      </c>
      <c r="C256">
        <v>7</v>
      </c>
      <c r="D256" t="s">
        <v>2325</v>
      </c>
      <c r="E256">
        <v>9</v>
      </c>
      <c r="F256">
        <v>41</v>
      </c>
      <c r="G256" t="s">
        <v>2325</v>
      </c>
      <c r="H256">
        <v>6</v>
      </c>
      <c r="I256" t="s">
        <v>3031</v>
      </c>
      <c r="J256" s="30" t="str">
        <f t="shared" si="9"/>
        <v>[266]=41,</v>
      </c>
      <c r="K256" s="3">
        <f t="shared" si="10"/>
        <v>266</v>
      </c>
      <c r="L256" s="3">
        <f t="shared" si="11"/>
        <v>41</v>
      </c>
      <c r="M256" s="8" t="str">
        <f>VLOOKUP(A256,'ESO wayshrine names'!$A$3:$B$9992,2,)</f>
        <v>Dungeon: Fungal Grotto II</v>
      </c>
      <c r="N256" s="3" t="str">
        <f>VLOOKUP(F256,'ESO zone constants'!$A$3:$D$9999,4,FALSE)</f>
        <v>Stonefalls</v>
      </c>
    </row>
    <row r="257" spans="1:14" x14ac:dyDescent="0.25">
      <c r="A257" s="78">
        <v>267</v>
      </c>
      <c r="B257">
        <v>2</v>
      </c>
      <c r="C257">
        <v>1</v>
      </c>
      <c r="D257" t="s">
        <v>103</v>
      </c>
      <c r="E257">
        <v>2</v>
      </c>
      <c r="F257">
        <v>3</v>
      </c>
      <c r="G257" t="s">
        <v>103</v>
      </c>
      <c r="H257">
        <v>6</v>
      </c>
      <c r="I257" t="s">
        <v>3032</v>
      </c>
      <c r="J257" s="30" t="str">
        <f t="shared" si="9"/>
        <v>[267]=3,</v>
      </c>
      <c r="K257" s="3">
        <f t="shared" si="10"/>
        <v>267</v>
      </c>
      <c r="L257" s="3">
        <f t="shared" si="11"/>
        <v>3</v>
      </c>
      <c r="M257" s="8" t="str">
        <f>VLOOKUP(A257,'ESO wayshrine names'!$A$3:$B$9992,2,)</f>
        <v>Dungeon: Spindleclutch II</v>
      </c>
      <c r="N257" s="3" t="str">
        <f>VLOOKUP(F257,'ESO zone constants'!$A$3:$D$9999,4,FALSE)</f>
        <v>Glenumbra</v>
      </c>
    </row>
    <row r="258" spans="1:14" x14ac:dyDescent="0.25">
      <c r="A258" s="78">
        <v>268</v>
      </c>
      <c r="B258">
        <v>16</v>
      </c>
      <c r="C258">
        <v>300</v>
      </c>
      <c r="D258" t="s">
        <v>2305</v>
      </c>
      <c r="E258">
        <v>18</v>
      </c>
      <c r="F258">
        <v>108</v>
      </c>
      <c r="G258" t="s">
        <v>2305</v>
      </c>
      <c r="H258">
        <v>6</v>
      </c>
      <c r="I258" t="s">
        <v>3033</v>
      </c>
      <c r="J258" s="30" t="str">
        <f t="shared" si="9"/>
        <v>[268]=108,</v>
      </c>
      <c r="K258" s="3">
        <f t="shared" si="10"/>
        <v>268</v>
      </c>
      <c r="L258" s="3">
        <f t="shared" si="11"/>
        <v>108</v>
      </c>
      <c r="M258" s="8" t="str">
        <f>VLOOKUP(A258,'ESO wayshrine names'!$A$3:$B$9992,2,)</f>
        <v>Dungeon: City of Ash II</v>
      </c>
      <c r="N258" s="3" t="str">
        <f>VLOOKUP(F258,'ESO zone constants'!$A$3:$D$9999,4,FALSE)</f>
        <v>Greenshade</v>
      </c>
    </row>
    <row r="259" spans="1:14" x14ac:dyDescent="0.25">
      <c r="A259" s="78">
        <v>269</v>
      </c>
      <c r="B259">
        <v>3</v>
      </c>
      <c r="C259">
        <v>10</v>
      </c>
      <c r="D259" t="s">
        <v>2320</v>
      </c>
      <c r="E259">
        <v>5</v>
      </c>
      <c r="F259">
        <v>20</v>
      </c>
      <c r="G259" t="s">
        <v>2320</v>
      </c>
      <c r="H259">
        <v>6</v>
      </c>
      <c r="I259" t="s">
        <v>3034</v>
      </c>
      <c r="J259" s="30" t="str">
        <f t="shared" ref="J259:J322" si="12">IF(A259&lt;&gt;"",IF(F259&lt;&gt;"",IF(OR(ISNA(A259),ISNA(F259)),"","["&amp;A259&amp;"]="&amp;F259&amp;","),""),"")</f>
        <v>[269]=20,</v>
      </c>
      <c r="K259" s="3">
        <f t="shared" ref="K259:K322" si="13">A259</f>
        <v>269</v>
      </c>
      <c r="L259" s="3">
        <f t="shared" ref="L259:L322" si="14">F259</f>
        <v>20</v>
      </c>
      <c r="M259" s="8" t="str">
        <f>VLOOKUP(A259,'ESO wayshrine names'!$A$3:$B$9992,2,)</f>
        <v>Dungeon: Crypt of Hearts II</v>
      </c>
      <c r="N259" s="3" t="str">
        <f>VLOOKUP(F259,'ESO zone constants'!$A$3:$D$9999,4,FALSE)</f>
        <v>Rivenspire</v>
      </c>
    </row>
    <row r="260" spans="1:14"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names'!$A$3:$B$9992,2,)</f>
        <v>Dragonstar Arena</v>
      </c>
      <c r="N260" s="3" t="str">
        <f>VLOOKUP(F260,'ESO zone constants'!$A$3:$D$9999,4,FALSE)</f>
        <v>Craglorn</v>
      </c>
    </row>
    <row r="261" spans="1:14" x14ac:dyDescent="0.25">
      <c r="A261" s="78">
        <v>272</v>
      </c>
      <c r="B261">
        <v>30</v>
      </c>
      <c r="C261">
        <v>1060</v>
      </c>
      <c r="D261" t="s">
        <v>532</v>
      </c>
      <c r="E261">
        <v>467</v>
      </c>
      <c r="F261">
        <v>849</v>
      </c>
      <c r="G261" t="s">
        <v>532</v>
      </c>
      <c r="H261">
        <v>1</v>
      </c>
      <c r="I261" t="s">
        <v>3035</v>
      </c>
      <c r="J261" s="30" t="str">
        <f t="shared" si="12"/>
        <v>[272]=849,</v>
      </c>
      <c r="K261" s="3">
        <f t="shared" si="13"/>
        <v>272</v>
      </c>
      <c r="L261" s="3">
        <f t="shared" si="14"/>
        <v>849</v>
      </c>
      <c r="M261" s="8" t="str">
        <f>VLOOKUP(A261,'ESO wayshrine names'!$A$3:$B$9992,2,)</f>
        <v>Seyda Neen Wayshrine</v>
      </c>
      <c r="N261" s="3" t="str">
        <f>VLOOKUP(F261,'ESO zone constants'!$A$3:$D$9999,4,FALSE)</f>
        <v>Vvardenfell</v>
      </c>
    </row>
    <row r="262" spans="1:14" x14ac:dyDescent="0.25">
      <c r="A262" s="78">
        <v>273</v>
      </c>
      <c r="B262">
        <v>30</v>
      </c>
      <c r="C262">
        <v>1060</v>
      </c>
      <c r="D262" t="s">
        <v>532</v>
      </c>
      <c r="E262">
        <v>467</v>
      </c>
      <c r="F262">
        <v>849</v>
      </c>
      <c r="G262" t="s">
        <v>532</v>
      </c>
      <c r="H262">
        <v>1</v>
      </c>
      <c r="I262" t="s">
        <v>3036</v>
      </c>
      <c r="J262" s="30" t="str">
        <f t="shared" si="12"/>
        <v>[273]=849,</v>
      </c>
      <c r="K262" s="3">
        <f t="shared" si="13"/>
        <v>273</v>
      </c>
      <c r="L262" s="3">
        <f t="shared" si="14"/>
        <v>849</v>
      </c>
      <c r="M262" s="8" t="str">
        <f>VLOOKUP(A262,'ESO wayshrine names'!$A$3:$B$9992,2,)</f>
        <v>Gnisis Wayshrine</v>
      </c>
      <c r="N262" s="3" t="str">
        <f>VLOOKUP(F262,'ESO zone constants'!$A$3:$D$9999,4,FALSE)</f>
        <v>Vvardenfell</v>
      </c>
    </row>
    <row r="263" spans="1:14" x14ac:dyDescent="0.25">
      <c r="A263" s="78">
        <v>274</v>
      </c>
      <c r="B263">
        <v>30</v>
      </c>
      <c r="C263">
        <v>1060</v>
      </c>
      <c r="D263" t="s">
        <v>532</v>
      </c>
      <c r="E263">
        <v>467</v>
      </c>
      <c r="F263">
        <v>849</v>
      </c>
      <c r="G263" t="s">
        <v>532</v>
      </c>
      <c r="H263">
        <v>1</v>
      </c>
      <c r="I263" t="s">
        <v>3269</v>
      </c>
      <c r="J263" s="30" t="str">
        <f t="shared" si="12"/>
        <v>[274]=849,</v>
      </c>
      <c r="K263" s="3">
        <f t="shared" si="13"/>
        <v>274</v>
      </c>
      <c r="L263" s="3">
        <f t="shared" si="14"/>
        <v>849</v>
      </c>
      <c r="M263" s="8" t="str">
        <f>VLOOKUP(A263,'ESO wayshrine names'!$A$3:$B$9992,2,)</f>
        <v>Ald'ruhn Wayshrine</v>
      </c>
      <c r="N263" s="3" t="str">
        <f>VLOOKUP(F263,'ESO zone constants'!$A$3:$D$9999,4,FALSE)</f>
        <v>Vvardenfell</v>
      </c>
    </row>
    <row r="264" spans="1:14" x14ac:dyDescent="0.25">
      <c r="A264" s="79">
        <v>275</v>
      </c>
      <c r="B264">
        <v>30</v>
      </c>
      <c r="C264">
        <v>1060</v>
      </c>
      <c r="D264" t="s">
        <v>532</v>
      </c>
      <c r="E264">
        <v>467</v>
      </c>
      <c r="F264">
        <v>849</v>
      </c>
      <c r="G264" t="s">
        <v>532</v>
      </c>
      <c r="H264">
        <v>1</v>
      </c>
      <c r="I264" t="s">
        <v>3037</v>
      </c>
      <c r="J264" s="30" t="str">
        <f t="shared" si="12"/>
        <v>[275]=849,</v>
      </c>
      <c r="K264" s="3">
        <f t="shared" si="13"/>
        <v>275</v>
      </c>
      <c r="L264" s="3">
        <f t="shared" si="14"/>
        <v>849</v>
      </c>
      <c r="M264" s="8" t="str">
        <f>VLOOKUP(A264,'ESO wayshrine names'!$A$3:$B$9992,2,)</f>
        <v>Balmora Wayshrine</v>
      </c>
      <c r="N264" s="3" t="str">
        <f>VLOOKUP(F264,'ESO zone constants'!$A$3:$D$9999,4,FALSE)</f>
        <v>Vvardenfell</v>
      </c>
    </row>
    <row r="265" spans="1:14" x14ac:dyDescent="0.25">
      <c r="A265" s="79">
        <v>276</v>
      </c>
      <c r="B265">
        <v>30</v>
      </c>
      <c r="C265">
        <v>1060</v>
      </c>
      <c r="D265" t="s">
        <v>532</v>
      </c>
      <c r="E265">
        <v>467</v>
      </c>
      <c r="F265">
        <v>849</v>
      </c>
      <c r="G265" t="s">
        <v>532</v>
      </c>
      <c r="H265">
        <v>1</v>
      </c>
      <c r="I265" t="s">
        <v>3038</v>
      </c>
      <c r="J265" s="30" t="str">
        <f t="shared" si="12"/>
        <v>[276]=849,</v>
      </c>
      <c r="K265" s="3">
        <f t="shared" si="13"/>
        <v>276</v>
      </c>
      <c r="L265" s="3">
        <f t="shared" si="14"/>
        <v>849</v>
      </c>
      <c r="M265" s="8" t="str">
        <f>VLOOKUP(A265,'ESO wayshrine names'!$A$3:$B$9992,2,)</f>
        <v>Suran Wayshrine</v>
      </c>
      <c r="N265" s="3" t="str">
        <f>VLOOKUP(F265,'ESO zone constants'!$A$3:$D$9999,4,FALSE)</f>
        <v>Vvardenfell</v>
      </c>
    </row>
    <row r="266" spans="1:14" x14ac:dyDescent="0.25">
      <c r="A266" s="79">
        <v>277</v>
      </c>
      <c r="B266">
        <v>30</v>
      </c>
      <c r="C266">
        <v>1060</v>
      </c>
      <c r="D266" t="s">
        <v>532</v>
      </c>
      <c r="E266">
        <v>467</v>
      </c>
      <c r="F266">
        <v>849</v>
      </c>
      <c r="G266" t="s">
        <v>532</v>
      </c>
      <c r="H266">
        <v>1</v>
      </c>
      <c r="I266" t="s">
        <v>3039</v>
      </c>
      <c r="J266" s="30" t="str">
        <f t="shared" si="12"/>
        <v>[277]=849,</v>
      </c>
      <c r="K266" s="3">
        <f t="shared" si="13"/>
        <v>277</v>
      </c>
      <c r="L266" s="3">
        <f t="shared" si="14"/>
        <v>849</v>
      </c>
      <c r="M266" s="8" t="str">
        <f>VLOOKUP(A266,'ESO wayshrine names'!$A$3:$B$9992,2,)</f>
        <v>Molag Mar Wayshrine</v>
      </c>
      <c r="N266" s="3" t="str">
        <f>VLOOKUP(F266,'ESO zone constants'!$A$3:$D$9999,4,FALSE)</f>
        <v>Vvardenfell</v>
      </c>
    </row>
    <row r="267" spans="1:14" x14ac:dyDescent="0.25">
      <c r="A267" s="79">
        <v>278</v>
      </c>
      <c r="B267">
        <v>30</v>
      </c>
      <c r="C267">
        <v>1060</v>
      </c>
      <c r="D267" t="s">
        <v>532</v>
      </c>
      <c r="E267">
        <v>467</v>
      </c>
      <c r="F267">
        <v>849</v>
      </c>
      <c r="G267" t="s">
        <v>532</v>
      </c>
      <c r="H267">
        <v>1</v>
      </c>
      <c r="I267" t="s">
        <v>3040</v>
      </c>
      <c r="J267" s="30" t="str">
        <f t="shared" si="12"/>
        <v>[278]=849,</v>
      </c>
      <c r="K267" s="3">
        <f t="shared" si="13"/>
        <v>278</v>
      </c>
      <c r="L267" s="3">
        <f t="shared" si="14"/>
        <v>849</v>
      </c>
      <c r="M267" s="8" t="str">
        <f>VLOOKUP(A267,'ESO wayshrine names'!$A$3:$B$9992,2,)</f>
        <v>Tel Branora Wayshrine</v>
      </c>
      <c r="N267" s="3" t="str">
        <f>VLOOKUP(F267,'ESO zone constants'!$A$3:$D$9999,4,FALSE)</f>
        <v>Vvardenfell</v>
      </c>
    </row>
    <row r="268" spans="1:14" x14ac:dyDescent="0.25">
      <c r="A268" s="79">
        <v>279</v>
      </c>
      <c r="B268">
        <v>30</v>
      </c>
      <c r="C268">
        <v>1060</v>
      </c>
      <c r="D268" t="s">
        <v>532</v>
      </c>
      <c r="E268">
        <v>467</v>
      </c>
      <c r="F268">
        <v>849</v>
      </c>
      <c r="G268" t="s">
        <v>532</v>
      </c>
      <c r="H268">
        <v>1</v>
      </c>
      <c r="I268" t="s">
        <v>3041</v>
      </c>
      <c r="J268" s="30" t="str">
        <f t="shared" si="12"/>
        <v>[279]=849,</v>
      </c>
      <c r="K268" s="3">
        <f t="shared" si="13"/>
        <v>279</v>
      </c>
      <c r="L268" s="3">
        <f t="shared" si="14"/>
        <v>849</v>
      </c>
      <c r="M268" s="8" t="str">
        <f>VLOOKUP(A268,'ESO wayshrine names'!$A$3:$B$9992,2,)</f>
        <v>Nchuleftingth Wayshrine</v>
      </c>
      <c r="N268" s="3" t="str">
        <f>VLOOKUP(F268,'ESO zone constants'!$A$3:$D$9999,4,FALSE)</f>
        <v>Vvardenfell</v>
      </c>
    </row>
    <row r="269" spans="1:14" x14ac:dyDescent="0.25">
      <c r="A269" s="79">
        <v>280</v>
      </c>
      <c r="B269">
        <v>30</v>
      </c>
      <c r="C269">
        <v>1060</v>
      </c>
      <c r="D269" t="s">
        <v>532</v>
      </c>
      <c r="E269">
        <v>467</v>
      </c>
      <c r="F269">
        <v>849</v>
      </c>
      <c r="G269" t="s">
        <v>532</v>
      </c>
      <c r="H269">
        <v>1</v>
      </c>
      <c r="I269" t="s">
        <v>3042</v>
      </c>
      <c r="J269" s="30" t="str">
        <f t="shared" si="12"/>
        <v>[280]=849,</v>
      </c>
      <c r="K269" s="3">
        <f t="shared" si="13"/>
        <v>280</v>
      </c>
      <c r="L269" s="3">
        <f t="shared" si="14"/>
        <v>849</v>
      </c>
      <c r="M269" s="8" t="str">
        <f>VLOOKUP(A269,'ESO wayshrine names'!$A$3:$B$9992,2,)</f>
        <v>Tel Mora Wayshrine</v>
      </c>
      <c r="N269" s="3" t="str">
        <f>VLOOKUP(F269,'ESO zone constants'!$A$3:$D$9999,4,FALSE)</f>
        <v>Vvardenfell</v>
      </c>
    </row>
    <row r="270" spans="1:14" x14ac:dyDescent="0.25">
      <c r="A270" s="79">
        <v>281</v>
      </c>
      <c r="B270">
        <v>30</v>
      </c>
      <c r="C270">
        <v>1060</v>
      </c>
      <c r="D270" t="s">
        <v>532</v>
      </c>
      <c r="E270">
        <v>467</v>
      </c>
      <c r="F270">
        <v>849</v>
      </c>
      <c r="G270" t="s">
        <v>532</v>
      </c>
      <c r="H270">
        <v>1</v>
      </c>
      <c r="I270" t="s">
        <v>3043</v>
      </c>
      <c r="J270" s="30" t="str">
        <f t="shared" si="12"/>
        <v>[281]=849,</v>
      </c>
      <c r="K270" s="3">
        <f t="shared" si="13"/>
        <v>281</v>
      </c>
      <c r="L270" s="3">
        <f t="shared" si="14"/>
        <v>849</v>
      </c>
      <c r="M270" s="8" t="str">
        <f>VLOOKUP(A270,'ESO wayshrine names'!$A$3:$B$9992,2,)</f>
        <v>Sadrith Mora Wayshrine</v>
      </c>
      <c r="N270" s="3" t="str">
        <f>VLOOKUP(F270,'ESO zone constants'!$A$3:$D$9999,4,FALSE)</f>
        <v>Vvardenfell</v>
      </c>
    </row>
    <row r="271" spans="1:14" x14ac:dyDescent="0.25">
      <c r="A271" s="79">
        <v>282</v>
      </c>
      <c r="B271">
        <v>30</v>
      </c>
      <c r="C271">
        <v>1060</v>
      </c>
      <c r="D271" t="s">
        <v>532</v>
      </c>
      <c r="E271">
        <v>467</v>
      </c>
      <c r="F271">
        <v>849</v>
      </c>
      <c r="G271" t="s">
        <v>532</v>
      </c>
      <c r="H271">
        <v>1</v>
      </c>
      <c r="I271" t="s">
        <v>3044</v>
      </c>
      <c r="J271" s="30" t="str">
        <f t="shared" si="12"/>
        <v>[282]=849,</v>
      </c>
      <c r="K271" s="3">
        <f t="shared" si="13"/>
        <v>282</v>
      </c>
      <c r="L271" s="3">
        <f t="shared" si="14"/>
        <v>849</v>
      </c>
      <c r="M271" s="8" t="str">
        <f>VLOOKUP(A271,'ESO wayshrine names'!$A$3:$B$9992,2,)</f>
        <v>Valley of the Wind Wayshrine</v>
      </c>
      <c r="N271" s="3" t="str">
        <f>VLOOKUP(F271,'ESO zone constants'!$A$3:$D$9999,4,FALSE)</f>
        <v>Vvardenfell</v>
      </c>
    </row>
    <row r="272" spans="1:14" x14ac:dyDescent="0.25">
      <c r="A272" s="79">
        <v>284</v>
      </c>
      <c r="B272">
        <v>30</v>
      </c>
      <c r="C272">
        <v>1060</v>
      </c>
      <c r="D272" t="s">
        <v>532</v>
      </c>
      <c r="E272">
        <v>467</v>
      </c>
      <c r="F272">
        <v>849</v>
      </c>
      <c r="G272" t="s">
        <v>532</v>
      </c>
      <c r="H272">
        <v>1</v>
      </c>
      <c r="I272" t="s">
        <v>3045</v>
      </c>
      <c r="J272" s="30" t="str">
        <f t="shared" si="12"/>
        <v>[284]=849,</v>
      </c>
      <c r="K272" s="3">
        <f t="shared" si="13"/>
        <v>284</v>
      </c>
      <c r="L272" s="3">
        <f t="shared" si="14"/>
        <v>849</v>
      </c>
      <c r="M272" s="8" t="str">
        <f>VLOOKUP(A272,'ESO wayshrine names'!$A$3:$B$9992,2,)</f>
        <v>Vivec City Wayshrine</v>
      </c>
      <c r="N272" s="3" t="str">
        <f>VLOOKUP(F272,'ESO zone constants'!$A$3:$D$9999,4,FALSE)</f>
        <v>Vvardenfell</v>
      </c>
    </row>
    <row r="273" spans="1:14" x14ac:dyDescent="0.25">
      <c r="A273" s="79">
        <v>285</v>
      </c>
      <c r="B273">
        <v>15</v>
      </c>
      <c r="C273">
        <v>143</v>
      </c>
      <c r="D273" t="s">
        <v>264</v>
      </c>
      <c r="E273">
        <v>178</v>
      </c>
      <c r="F273">
        <v>381</v>
      </c>
      <c r="G273" t="s">
        <v>264</v>
      </c>
      <c r="H273">
        <v>7</v>
      </c>
      <c r="I273" t="s">
        <v>3046</v>
      </c>
      <c r="J273" s="30" t="str">
        <f t="shared" si="12"/>
        <v>[285]=381,</v>
      </c>
      <c r="K273" s="3">
        <f t="shared" si="13"/>
        <v>285</v>
      </c>
      <c r="L273" s="3">
        <f t="shared" si="14"/>
        <v>381</v>
      </c>
      <c r="M273" s="8" t="str">
        <f>VLOOKUP(A273,'ESO wayshrine names'!$A$3:$B$9992,2,)</f>
        <v>Barbed Hook Private Room</v>
      </c>
      <c r="N273" s="3" t="str">
        <f>VLOOKUP(F273,'ESO zone constants'!$A$3:$D$9999,4,FALSE)</f>
        <v>Auridon</v>
      </c>
    </row>
    <row r="274" spans="1:14" x14ac:dyDescent="0.25">
      <c r="A274" s="79">
        <v>286</v>
      </c>
      <c r="B274">
        <v>5</v>
      </c>
      <c r="C274">
        <v>30</v>
      </c>
      <c r="D274" t="s">
        <v>3265</v>
      </c>
      <c r="E274">
        <v>17</v>
      </c>
      <c r="F274">
        <v>104</v>
      </c>
      <c r="G274" t="s">
        <v>2319</v>
      </c>
      <c r="H274">
        <v>7</v>
      </c>
      <c r="I274" t="s">
        <v>3047</v>
      </c>
      <c r="J274" s="30" t="str">
        <f t="shared" si="12"/>
        <v>[286]=104,</v>
      </c>
      <c r="K274" s="3">
        <f t="shared" si="13"/>
        <v>286</v>
      </c>
      <c r="L274" s="3">
        <f t="shared" si="14"/>
        <v>104</v>
      </c>
      <c r="M274" s="8" t="str">
        <f>VLOOKUP(A274,'ESO wayshrine names'!$A$3:$B$9992,2,)</f>
        <v>Sisters of the Sands Apartment</v>
      </c>
      <c r="N274" s="3" t="str">
        <f>VLOOKUP(F274,'ESO zone constants'!$A$3:$D$9999,4,FALSE)</f>
        <v>Alik'r Desert</v>
      </c>
    </row>
    <row r="275" spans="1:14" x14ac:dyDescent="0.25">
      <c r="A275" s="79">
        <v>287</v>
      </c>
      <c r="B275">
        <v>10</v>
      </c>
      <c r="C275">
        <v>13</v>
      </c>
      <c r="D275" t="s">
        <v>107</v>
      </c>
      <c r="E275">
        <v>10</v>
      </c>
      <c r="F275">
        <v>57</v>
      </c>
      <c r="G275" t="s">
        <v>107</v>
      </c>
      <c r="H275">
        <v>7</v>
      </c>
      <c r="I275" t="s">
        <v>3048</v>
      </c>
      <c r="J275" s="30" t="str">
        <f t="shared" si="12"/>
        <v>[287]=57,</v>
      </c>
      <c r="K275" s="3">
        <f t="shared" si="13"/>
        <v>287</v>
      </c>
      <c r="L275" s="3">
        <f t="shared" si="14"/>
        <v>57</v>
      </c>
      <c r="M275" s="8" t="str">
        <f>VLOOKUP(A275,'ESO wayshrine names'!$A$3:$B$9992,2,)</f>
        <v>Flaming Nix Deluxe Garret</v>
      </c>
      <c r="N275" s="3" t="str">
        <f>VLOOKUP(F275,'ESO zone constants'!$A$3:$D$9999,4,FALSE)</f>
        <v>Deshaan</v>
      </c>
    </row>
    <row r="276" spans="1:14" x14ac:dyDescent="0.25">
      <c r="A276" s="79">
        <v>288</v>
      </c>
      <c r="B276">
        <v>15</v>
      </c>
      <c r="C276">
        <v>143</v>
      </c>
      <c r="D276" t="s">
        <v>264</v>
      </c>
      <c r="E276">
        <v>178</v>
      </c>
      <c r="F276">
        <v>381</v>
      </c>
      <c r="G276" t="s">
        <v>264</v>
      </c>
      <c r="H276">
        <v>7</v>
      </c>
      <c r="I276" t="s">
        <v>3049</v>
      </c>
      <c r="J276" s="30" t="str">
        <f t="shared" si="12"/>
        <v>[288]=381,</v>
      </c>
      <c r="K276" s="3">
        <f t="shared" si="13"/>
        <v>288</v>
      </c>
      <c r="L276" s="3">
        <f t="shared" si="14"/>
        <v>381</v>
      </c>
      <c r="M276" s="8" t="str">
        <f>VLOOKUP(A276,'ESO wayshrine names'!$A$3:$B$9992,2,)</f>
        <v>Mara's Kiss Public House</v>
      </c>
      <c r="N276" s="3" t="str">
        <f>VLOOKUP(F276,'ESO zone constants'!$A$3:$D$9999,4,FALSE)</f>
        <v>Auridon</v>
      </c>
    </row>
    <row r="277" spans="1:14" x14ac:dyDescent="0.25">
      <c r="A277" s="79">
        <v>289</v>
      </c>
      <c r="B277">
        <v>2</v>
      </c>
      <c r="C277">
        <v>1</v>
      </c>
      <c r="D277" t="s">
        <v>103</v>
      </c>
      <c r="E277">
        <v>2</v>
      </c>
      <c r="F277">
        <v>3</v>
      </c>
      <c r="G277" t="s">
        <v>103</v>
      </c>
      <c r="H277">
        <v>7</v>
      </c>
      <c r="I277" t="s">
        <v>3050</v>
      </c>
      <c r="J277" s="30" t="str">
        <f t="shared" si="12"/>
        <v>[289]=3,</v>
      </c>
      <c r="K277" s="3">
        <f t="shared" si="13"/>
        <v>289</v>
      </c>
      <c r="L277" s="3">
        <f t="shared" si="14"/>
        <v>3</v>
      </c>
      <c r="M277" s="8" t="str">
        <f>VLOOKUP(A277,'ESO wayshrine names'!$A$3:$B$9992,2,)</f>
        <v>The Rosy Lion</v>
      </c>
      <c r="N277" s="3" t="str">
        <f>VLOOKUP(F277,'ESO zone constants'!$A$3:$D$9999,4,FALSE)</f>
        <v>Glenumbra</v>
      </c>
    </row>
    <row r="278" spans="1:14" x14ac:dyDescent="0.25">
      <c r="A278" s="79">
        <v>290</v>
      </c>
      <c r="B278">
        <v>11</v>
      </c>
      <c r="C278">
        <v>7</v>
      </c>
      <c r="D278" t="s">
        <v>2325</v>
      </c>
      <c r="E278">
        <v>9</v>
      </c>
      <c r="F278">
        <v>41</v>
      </c>
      <c r="G278" t="s">
        <v>2325</v>
      </c>
      <c r="H278">
        <v>7</v>
      </c>
      <c r="I278" t="s">
        <v>3051</v>
      </c>
      <c r="J278" s="30" t="str">
        <f t="shared" si="12"/>
        <v>[290]=41,</v>
      </c>
      <c r="K278" s="3">
        <f t="shared" si="13"/>
        <v>290</v>
      </c>
      <c r="L278" s="3">
        <f t="shared" si="14"/>
        <v>41</v>
      </c>
      <c r="M278" s="8" t="str">
        <f>VLOOKUP(A278,'ESO wayshrine names'!$A$3:$B$9992,2,)</f>
        <v>The Ebony Flask Inn Room</v>
      </c>
      <c r="N278" s="3" t="str">
        <f>VLOOKUP(F278,'ESO zone constants'!$A$3:$D$9999,4,FALSE)</f>
        <v>Stonefalls</v>
      </c>
    </row>
    <row r="279" spans="1:14" x14ac:dyDescent="0.25">
      <c r="A279" s="79">
        <v>291</v>
      </c>
      <c r="B279">
        <v>17</v>
      </c>
      <c r="C279">
        <v>256</v>
      </c>
      <c r="D279" t="s">
        <v>2306</v>
      </c>
      <c r="E279">
        <v>179</v>
      </c>
      <c r="F279">
        <v>382</v>
      </c>
      <c r="G279" t="s">
        <v>2306</v>
      </c>
      <c r="H279">
        <v>7</v>
      </c>
      <c r="I279" t="s">
        <v>3052</v>
      </c>
      <c r="J279" s="30" t="str">
        <f t="shared" si="12"/>
        <v>[291]=382,</v>
      </c>
      <c r="K279" s="3">
        <f t="shared" si="13"/>
        <v>291</v>
      </c>
      <c r="L279" s="3">
        <f t="shared" si="14"/>
        <v>382</v>
      </c>
      <c r="M279" s="8" t="str">
        <f>VLOOKUP(A279,'ESO wayshrine names'!$A$3:$B$9992,2,)</f>
        <v>Serenity Falls Estate</v>
      </c>
      <c r="N279" s="3" t="str">
        <f>VLOOKUP(F279,'ESO zone constants'!$A$3:$D$9999,4,FALSE)</f>
        <v>Reaper's March</v>
      </c>
    </row>
    <row r="280" spans="1:14" x14ac:dyDescent="0.25">
      <c r="A280" s="79">
        <v>292</v>
      </c>
      <c r="B280">
        <v>2</v>
      </c>
      <c r="C280">
        <v>1</v>
      </c>
      <c r="D280" t="s">
        <v>103</v>
      </c>
      <c r="E280">
        <v>2</v>
      </c>
      <c r="F280">
        <v>3</v>
      </c>
      <c r="G280" t="s">
        <v>103</v>
      </c>
      <c r="H280">
        <v>7</v>
      </c>
      <c r="I280" t="s">
        <v>3053</v>
      </c>
      <c r="J280" s="30" t="str">
        <f t="shared" si="12"/>
        <v>[292]=3,</v>
      </c>
      <c r="K280" s="3">
        <f t="shared" si="13"/>
        <v>292</v>
      </c>
      <c r="L280" s="3">
        <f t="shared" si="14"/>
        <v>3</v>
      </c>
      <c r="M280" s="8" t="str">
        <f>VLOOKUP(A280,'ESO wayshrine names'!$A$3:$B$9992,2,)</f>
        <v>Daggerfall Overlook</v>
      </c>
      <c r="N280" s="3" t="str">
        <f>VLOOKUP(F280,'ESO zone constants'!$A$3:$D$9999,4,FALSE)</f>
        <v>Glenumbra</v>
      </c>
    </row>
    <row r="281" spans="1:14" x14ac:dyDescent="0.25">
      <c r="A281" s="79">
        <v>293</v>
      </c>
      <c r="B281">
        <v>11</v>
      </c>
      <c r="C281">
        <v>7</v>
      </c>
      <c r="D281" t="s">
        <v>2325</v>
      </c>
      <c r="E281">
        <v>9</v>
      </c>
      <c r="F281">
        <v>41</v>
      </c>
      <c r="G281" t="s">
        <v>2325</v>
      </c>
      <c r="H281">
        <v>7</v>
      </c>
      <c r="I281" t="s">
        <v>3054</v>
      </c>
      <c r="J281" s="30" t="str">
        <f t="shared" si="12"/>
        <v>[293]=41,</v>
      </c>
      <c r="K281" s="3">
        <f t="shared" si="13"/>
        <v>293</v>
      </c>
      <c r="L281" s="3">
        <f t="shared" si="14"/>
        <v>41</v>
      </c>
      <c r="M281" s="8" t="str">
        <f>VLOOKUP(A281,'ESO wayshrine names'!$A$3:$B$9992,2,)</f>
        <v>Ebonheart Chateau</v>
      </c>
      <c r="N281" s="3" t="str">
        <f>VLOOKUP(F281,'ESO zone constants'!$A$3:$D$9999,4,FALSE)</f>
        <v>Stonefalls</v>
      </c>
    </row>
    <row r="282" spans="1:14" x14ac:dyDescent="0.25">
      <c r="A282" s="79">
        <v>294</v>
      </c>
      <c r="B282">
        <v>8</v>
      </c>
      <c r="C282">
        <v>22</v>
      </c>
      <c r="D282" t="s">
        <v>108</v>
      </c>
      <c r="E282">
        <v>11</v>
      </c>
      <c r="F282">
        <v>58</v>
      </c>
      <c r="G282" t="s">
        <v>108</v>
      </c>
      <c r="H282">
        <v>7</v>
      </c>
      <c r="I282" t="s">
        <v>3055</v>
      </c>
      <c r="J282" s="30" t="str">
        <f t="shared" si="12"/>
        <v>[294]=58,</v>
      </c>
      <c r="K282" s="3">
        <f t="shared" si="13"/>
        <v>294</v>
      </c>
      <c r="L282" s="3">
        <f t="shared" si="14"/>
        <v>58</v>
      </c>
      <c r="M282" s="8" t="str">
        <f>VLOOKUP(A282,'ESO wayshrine names'!$A$3:$B$9992,2,)</f>
        <v>Black Vine Villa</v>
      </c>
      <c r="N282" s="3" t="str">
        <f>VLOOKUP(F282,'ESO zone constants'!$A$3:$D$9999,4,FALSE)</f>
        <v>Malabal Tor</v>
      </c>
    </row>
    <row r="283" spans="1:14" x14ac:dyDescent="0.25">
      <c r="A283" s="79">
        <v>295</v>
      </c>
      <c r="B283">
        <v>18</v>
      </c>
      <c r="C283">
        <v>75</v>
      </c>
      <c r="D283" t="s">
        <v>198</v>
      </c>
      <c r="E283">
        <v>110</v>
      </c>
      <c r="F283">
        <v>281</v>
      </c>
      <c r="G283" t="s">
        <v>198</v>
      </c>
      <c r="H283">
        <v>7</v>
      </c>
      <c r="I283" t="s">
        <v>3056</v>
      </c>
      <c r="J283" s="30" t="str">
        <f t="shared" si="12"/>
        <v>[295]=281,</v>
      </c>
      <c r="K283" s="3">
        <f t="shared" si="13"/>
        <v>295</v>
      </c>
      <c r="L283" s="3">
        <f t="shared" si="14"/>
        <v>281</v>
      </c>
      <c r="M283" s="8" t="str">
        <f>VLOOKUP(A283,'ESO wayshrine names'!$A$3:$B$9992,2,)</f>
        <v>Humblemud</v>
      </c>
      <c r="N283" s="3" t="str">
        <f>VLOOKUP(F283,'ESO zone constants'!$A$3:$D$9999,4,FALSE)</f>
        <v>Bal Foyen</v>
      </c>
    </row>
    <row r="284" spans="1:14" x14ac:dyDescent="0.25">
      <c r="A284" s="79">
        <v>296</v>
      </c>
      <c r="B284">
        <v>7</v>
      </c>
      <c r="C284">
        <v>9</v>
      </c>
      <c r="D284" t="s">
        <v>2303</v>
      </c>
      <c r="E284">
        <v>180</v>
      </c>
      <c r="F284">
        <v>383</v>
      </c>
      <c r="G284" t="s">
        <v>2303</v>
      </c>
      <c r="H284">
        <v>7</v>
      </c>
      <c r="I284" t="s">
        <v>3057</v>
      </c>
      <c r="J284" s="30" t="str">
        <f t="shared" si="12"/>
        <v>[296]=383,</v>
      </c>
      <c r="K284" s="3">
        <f t="shared" si="13"/>
        <v>296</v>
      </c>
      <c r="L284" s="3">
        <f t="shared" si="14"/>
        <v>383</v>
      </c>
      <c r="M284" s="8" t="str">
        <f>VLOOKUP(A284,'ESO wayshrine names'!$A$3:$B$9992,2,)</f>
        <v>Snugpod</v>
      </c>
      <c r="N284" s="3" t="str">
        <f>VLOOKUP(F284,'ESO zone constants'!$A$3:$D$9999,4,FALSE)</f>
        <v>Grahtwood</v>
      </c>
    </row>
    <row r="285" spans="1:14" x14ac:dyDescent="0.25">
      <c r="A285" s="79">
        <v>297</v>
      </c>
      <c r="B285">
        <v>2</v>
      </c>
      <c r="C285">
        <v>1</v>
      </c>
      <c r="D285" t="s">
        <v>103</v>
      </c>
      <c r="E285">
        <v>2</v>
      </c>
      <c r="F285">
        <v>3</v>
      </c>
      <c r="G285" t="s">
        <v>103</v>
      </c>
      <c r="H285">
        <v>7</v>
      </c>
      <c r="I285" t="s">
        <v>3270</v>
      </c>
      <c r="J285" s="30" t="str">
        <f t="shared" si="12"/>
        <v>[297]=3,</v>
      </c>
      <c r="K285" s="3">
        <f t="shared" si="13"/>
        <v>297</v>
      </c>
      <c r="L285" s="3">
        <f t="shared" si="14"/>
        <v>3</v>
      </c>
      <c r="M285" s="8" t="str">
        <f>VLOOKUP(A285,'ESO wayshrine names'!$A$3:$B$9992,2,)</f>
        <v>Captain Margaux's Place</v>
      </c>
      <c r="N285" s="3" t="str">
        <f>VLOOKUP(F285,'ESO zone constants'!$A$3:$D$9999,4,FALSE)</f>
        <v>Glenumbra</v>
      </c>
    </row>
    <row r="286" spans="1:14" x14ac:dyDescent="0.25">
      <c r="A286" s="78">
        <v>298</v>
      </c>
      <c r="B286">
        <v>11</v>
      </c>
      <c r="C286">
        <v>7</v>
      </c>
      <c r="D286" t="s">
        <v>2325</v>
      </c>
      <c r="E286">
        <v>9</v>
      </c>
      <c r="F286">
        <v>41</v>
      </c>
      <c r="G286" t="s">
        <v>2325</v>
      </c>
      <c r="H286">
        <v>7</v>
      </c>
      <c r="I286" t="s">
        <v>3058</v>
      </c>
      <c r="J286" s="30" t="str">
        <f t="shared" si="12"/>
        <v>[298]=41,</v>
      </c>
      <c r="K286" s="3">
        <f t="shared" si="13"/>
        <v>298</v>
      </c>
      <c r="L286" s="3">
        <f t="shared" si="14"/>
        <v>41</v>
      </c>
      <c r="M286" s="8" t="str">
        <f>VLOOKUP(A286,'ESO wayshrine names'!$A$3:$B$9992,2,)</f>
        <v>Kragenhome</v>
      </c>
      <c r="N286" s="3" t="str">
        <f>VLOOKUP(F286,'ESO zone constants'!$A$3:$D$9999,4,FALSE)</f>
        <v>Stonefalls</v>
      </c>
    </row>
    <row r="287" spans="1:14" x14ac:dyDescent="0.25">
      <c r="A287" s="78">
        <v>299</v>
      </c>
      <c r="B287">
        <v>8</v>
      </c>
      <c r="C287">
        <v>22</v>
      </c>
      <c r="D287" t="s">
        <v>108</v>
      </c>
      <c r="E287">
        <v>11</v>
      </c>
      <c r="F287">
        <v>58</v>
      </c>
      <c r="G287" t="s">
        <v>108</v>
      </c>
      <c r="H287">
        <v>7</v>
      </c>
      <c r="I287" t="s">
        <v>3059</v>
      </c>
      <c r="J287" s="30" t="str">
        <f t="shared" si="12"/>
        <v>[299]=58,</v>
      </c>
      <c r="K287" s="3">
        <f t="shared" si="13"/>
        <v>299</v>
      </c>
      <c r="L287" s="3">
        <f t="shared" si="14"/>
        <v>58</v>
      </c>
      <c r="M287" s="8" t="str">
        <f>VLOOKUP(A287,'ESO wayshrine names'!$A$3:$B$9992,2,)</f>
        <v>Cyrodilic Jungle House</v>
      </c>
      <c r="N287" s="3" t="str">
        <f>VLOOKUP(F287,'ESO zone constants'!$A$3:$D$9999,4,FALSE)</f>
        <v>Malabal Tor</v>
      </c>
    </row>
    <row r="288" spans="1:14" x14ac:dyDescent="0.25">
      <c r="A288" s="78">
        <v>300</v>
      </c>
      <c r="B288">
        <v>21</v>
      </c>
      <c r="C288">
        <v>258</v>
      </c>
      <c r="D288" t="s">
        <v>2936</v>
      </c>
      <c r="E288">
        <v>306</v>
      </c>
      <c r="F288">
        <v>537</v>
      </c>
      <c r="G288" t="s">
        <v>2936</v>
      </c>
      <c r="H288">
        <v>7</v>
      </c>
      <c r="I288" t="s">
        <v>3060</v>
      </c>
      <c r="J288" s="30" t="str">
        <f t="shared" si="12"/>
        <v>[300]=537,</v>
      </c>
      <c r="K288" s="3">
        <f t="shared" si="13"/>
        <v>300</v>
      </c>
      <c r="L288" s="3">
        <f t="shared" si="14"/>
        <v>537</v>
      </c>
      <c r="M288" s="8" t="str">
        <f>VLOOKUP(A288,'ESO wayshrine names'!$A$3:$B$9992,2,)</f>
        <v>Moonmirth House</v>
      </c>
      <c r="N288" s="3" t="str">
        <f>VLOOKUP(F288,'ESO zone constants'!$A$3:$D$9999,4,FALSE)</f>
        <v>Khenarthi's Roost</v>
      </c>
    </row>
    <row r="289" spans="1:14" x14ac:dyDescent="0.25">
      <c r="A289" s="78">
        <v>301</v>
      </c>
      <c r="B289">
        <v>12</v>
      </c>
      <c r="C289">
        <v>125</v>
      </c>
      <c r="D289" t="s">
        <v>2323</v>
      </c>
      <c r="E289">
        <v>16</v>
      </c>
      <c r="F289">
        <v>103</v>
      </c>
      <c r="G289" t="s">
        <v>2323</v>
      </c>
      <c r="H289">
        <v>7</v>
      </c>
      <c r="I289" t="s">
        <v>3061</v>
      </c>
      <c r="J289" s="30" t="str">
        <f t="shared" si="12"/>
        <v>[301]=103,</v>
      </c>
      <c r="K289" s="3">
        <f t="shared" si="13"/>
        <v>301</v>
      </c>
      <c r="L289" s="3">
        <f t="shared" si="14"/>
        <v>103</v>
      </c>
      <c r="M289" s="8" t="str">
        <f>VLOOKUP(A289,'ESO wayshrine names'!$A$3:$B$9992,2,)</f>
        <v>Autumn's-Gate</v>
      </c>
      <c r="N289" s="3" t="str">
        <f>VLOOKUP(F289,'ESO zone constants'!$A$3:$D$9999,4,FALSE)</f>
        <v>The Rift</v>
      </c>
    </row>
    <row r="290" spans="1:14" x14ac:dyDescent="0.25">
      <c r="A290" s="78">
        <v>303</v>
      </c>
      <c r="B290">
        <v>6</v>
      </c>
      <c r="C290">
        <v>20</v>
      </c>
      <c r="D290" t="s">
        <v>109</v>
      </c>
      <c r="E290">
        <v>14</v>
      </c>
      <c r="F290">
        <v>92</v>
      </c>
      <c r="G290" t="s">
        <v>109</v>
      </c>
      <c r="H290">
        <v>7</v>
      </c>
      <c r="I290" t="s">
        <v>3062</v>
      </c>
      <c r="J290" s="30" t="str">
        <f t="shared" si="12"/>
        <v>[303]=92,</v>
      </c>
      <c r="K290" s="3">
        <f t="shared" si="13"/>
        <v>303</v>
      </c>
      <c r="L290" s="3">
        <f t="shared" si="14"/>
        <v>92</v>
      </c>
      <c r="M290" s="8" t="str">
        <f>VLOOKUP(A290,'ESO wayshrine names'!$A$3:$B$9992,2,)</f>
        <v>Twin Arches</v>
      </c>
      <c r="N290" s="3" t="str">
        <f>VLOOKUP(F290,'ESO zone constants'!$A$3:$D$9999,4,FALSE)</f>
        <v>Bangkorai</v>
      </c>
    </row>
    <row r="291" spans="1:14" x14ac:dyDescent="0.25">
      <c r="A291" s="78">
        <v>304</v>
      </c>
      <c r="B291">
        <v>16</v>
      </c>
      <c r="C291">
        <v>300</v>
      </c>
      <c r="D291" t="s">
        <v>2305</v>
      </c>
      <c r="E291">
        <v>18</v>
      </c>
      <c r="F291">
        <v>108</v>
      </c>
      <c r="G291" t="s">
        <v>2305</v>
      </c>
      <c r="H291">
        <v>7</v>
      </c>
      <c r="I291" t="s">
        <v>3063</v>
      </c>
      <c r="J291" s="30" t="str">
        <f t="shared" si="12"/>
        <v>[304]=108,</v>
      </c>
      <c r="K291" s="3">
        <f t="shared" si="13"/>
        <v>304</v>
      </c>
      <c r="L291" s="3">
        <f t="shared" si="14"/>
        <v>108</v>
      </c>
      <c r="M291" s="8" t="str">
        <f>VLOOKUP(A291,'ESO wayshrine names'!$A$3:$B$9992,2,)</f>
        <v>Cliffshade</v>
      </c>
      <c r="N291" s="3" t="str">
        <f>VLOOKUP(F291,'ESO zone constants'!$A$3:$D$9999,4,FALSE)</f>
        <v>Greenshade</v>
      </c>
    </row>
    <row r="292" spans="1:14" x14ac:dyDescent="0.25">
      <c r="A292" s="78">
        <v>305</v>
      </c>
      <c r="B292">
        <v>9</v>
      </c>
      <c r="C292">
        <v>26</v>
      </c>
      <c r="D292" t="s">
        <v>2324</v>
      </c>
      <c r="E292">
        <v>19</v>
      </c>
      <c r="F292">
        <v>117</v>
      </c>
      <c r="G292" t="s">
        <v>2324</v>
      </c>
      <c r="H292">
        <v>7</v>
      </c>
      <c r="I292" t="s">
        <v>3064</v>
      </c>
      <c r="J292" s="30" t="str">
        <f t="shared" si="12"/>
        <v>[305]=117,</v>
      </c>
      <c r="K292" s="3">
        <f t="shared" si="13"/>
        <v>305</v>
      </c>
      <c r="L292" s="3">
        <f t="shared" si="14"/>
        <v>117</v>
      </c>
      <c r="M292" s="8" t="str">
        <f>VLOOKUP(A292,'ESO wayshrine names'!$A$3:$B$9992,2,)</f>
        <v>The Ample Domicile</v>
      </c>
      <c r="N292" s="3" t="str">
        <f>VLOOKUP(F292,'ESO zone constants'!$A$3:$D$9999,4,FALSE)</f>
        <v>Shadowfen</v>
      </c>
    </row>
    <row r="293" spans="1:14" x14ac:dyDescent="0.25">
      <c r="A293" s="78">
        <v>306</v>
      </c>
      <c r="B293">
        <v>16</v>
      </c>
      <c r="C293">
        <v>300</v>
      </c>
      <c r="D293" t="s">
        <v>2305</v>
      </c>
      <c r="E293">
        <v>18</v>
      </c>
      <c r="F293">
        <v>108</v>
      </c>
      <c r="G293" t="s">
        <v>2305</v>
      </c>
      <c r="H293">
        <v>7</v>
      </c>
      <c r="I293" t="s">
        <v>3065</v>
      </c>
      <c r="J293" s="30" t="str">
        <f t="shared" si="12"/>
        <v>[306]=108,</v>
      </c>
      <c r="K293" s="3">
        <f t="shared" si="13"/>
        <v>306</v>
      </c>
      <c r="L293" s="3">
        <f t="shared" si="14"/>
        <v>108</v>
      </c>
      <c r="M293" s="8" t="str">
        <f>VLOOKUP(A293,'ESO wayshrine names'!$A$3:$B$9992,2,)</f>
        <v>Bouldertree Refuge</v>
      </c>
      <c r="N293" s="3" t="str">
        <f>VLOOKUP(F293,'ESO zone constants'!$A$3:$D$9999,4,FALSE)</f>
        <v>Greenshade</v>
      </c>
    </row>
    <row r="294" spans="1:14" x14ac:dyDescent="0.25">
      <c r="A294" s="78">
        <v>307</v>
      </c>
      <c r="B294">
        <v>3</v>
      </c>
      <c r="C294">
        <v>10</v>
      </c>
      <c r="D294" t="s">
        <v>2320</v>
      </c>
      <c r="E294">
        <v>5</v>
      </c>
      <c r="F294">
        <v>20</v>
      </c>
      <c r="G294" t="s">
        <v>2320</v>
      </c>
      <c r="H294">
        <v>7</v>
      </c>
      <c r="I294" t="s">
        <v>3066</v>
      </c>
      <c r="J294" s="30" t="str">
        <f t="shared" si="12"/>
        <v>[307]=20,</v>
      </c>
      <c r="K294" s="3">
        <f t="shared" si="13"/>
        <v>307</v>
      </c>
      <c r="L294" s="3">
        <f t="shared" si="14"/>
        <v>20</v>
      </c>
      <c r="M294" s="8" t="str">
        <f>VLOOKUP(A294,'ESO wayshrine names'!$A$3:$B$9992,2,)</f>
        <v>Ravenhurst</v>
      </c>
      <c r="N294" s="3" t="str">
        <f>VLOOKUP(F294,'ESO zone constants'!$A$3:$D$9999,4,FALSE)</f>
        <v>Rivenspire</v>
      </c>
    </row>
    <row r="295" spans="1:14" x14ac:dyDescent="0.25">
      <c r="A295" s="78">
        <v>309</v>
      </c>
      <c r="B295">
        <v>10</v>
      </c>
      <c r="C295">
        <v>13</v>
      </c>
      <c r="D295" t="s">
        <v>107</v>
      </c>
      <c r="E295">
        <v>10</v>
      </c>
      <c r="F295">
        <v>57</v>
      </c>
      <c r="G295" t="s">
        <v>107</v>
      </c>
      <c r="H295">
        <v>7</v>
      </c>
      <c r="I295" t="s">
        <v>3067</v>
      </c>
      <c r="J295" s="30" t="str">
        <f t="shared" si="12"/>
        <v>[309]=57,</v>
      </c>
      <c r="K295" s="3">
        <f t="shared" si="13"/>
        <v>309</v>
      </c>
      <c r="L295" s="3">
        <f t="shared" si="14"/>
        <v>57</v>
      </c>
      <c r="M295" s="8" t="str">
        <f>VLOOKUP(A295,'ESO wayshrine names'!$A$3:$B$9992,2,)</f>
        <v>Velothi Reverie</v>
      </c>
      <c r="N295" s="3" t="str">
        <f>VLOOKUP(F295,'ESO zone constants'!$A$3:$D$9999,4,FALSE)</f>
        <v>Deshaan</v>
      </c>
    </row>
    <row r="296" spans="1:14"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names'!$A$3:$B$9992,2,)</f>
        <v>Domus Phrasticus</v>
      </c>
      <c r="N296" s="3" t="str">
        <f>VLOOKUP(F296,'ESO zone constants'!$A$3:$D$9999,4,FALSE)</f>
        <v>Craglorn</v>
      </c>
    </row>
    <row r="297" spans="1:14" x14ac:dyDescent="0.25">
      <c r="A297" s="78">
        <v>311</v>
      </c>
      <c r="B297">
        <v>17</v>
      </c>
      <c r="C297">
        <v>256</v>
      </c>
      <c r="D297" t="s">
        <v>2306</v>
      </c>
      <c r="E297">
        <v>179</v>
      </c>
      <c r="F297">
        <v>382</v>
      </c>
      <c r="G297" t="s">
        <v>2306</v>
      </c>
      <c r="H297">
        <v>7</v>
      </c>
      <c r="I297" t="s">
        <v>3068</v>
      </c>
      <c r="J297" s="30" t="str">
        <f t="shared" si="12"/>
        <v>[311]=382,</v>
      </c>
      <c r="K297" s="3">
        <f t="shared" si="13"/>
        <v>311</v>
      </c>
      <c r="L297" s="3">
        <f t="shared" si="14"/>
        <v>382</v>
      </c>
      <c r="M297" s="8" t="str">
        <f>VLOOKUP(A297,'ESO wayshrine names'!$A$3:$B$9992,2,)</f>
        <v>Sleek Creek House</v>
      </c>
      <c r="N297" s="3" t="str">
        <f>VLOOKUP(F297,'ESO zone constants'!$A$3:$D$9999,4,FALSE)</f>
        <v>Reaper's March</v>
      </c>
    </row>
    <row r="298" spans="1:14" x14ac:dyDescent="0.25">
      <c r="A298" s="78">
        <v>312</v>
      </c>
      <c r="B298">
        <v>13</v>
      </c>
      <c r="C298">
        <v>61</v>
      </c>
      <c r="D298" t="s">
        <v>2322</v>
      </c>
      <c r="E298">
        <v>15</v>
      </c>
      <c r="F298">
        <v>101</v>
      </c>
      <c r="G298" t="s">
        <v>2322</v>
      </c>
      <c r="H298">
        <v>7</v>
      </c>
      <c r="I298" t="s">
        <v>3341</v>
      </c>
      <c r="J298" s="30" t="str">
        <f t="shared" si="12"/>
        <v>[312]=101,</v>
      </c>
      <c r="K298" s="3">
        <f t="shared" si="13"/>
        <v>312</v>
      </c>
      <c r="L298" s="3">
        <f t="shared" si="14"/>
        <v>101</v>
      </c>
      <c r="M298" s="8" t="str">
        <f>VLOOKUP(A298,'ESO wayshrine names'!$A$3:$B$9992,2,)</f>
        <v>Grymharth's Woe</v>
      </c>
      <c r="N298" s="3" t="str">
        <f>VLOOKUP(F298,'ESO zone constants'!$A$3:$D$9999,4,FALSE)</f>
        <v>Eastmarch</v>
      </c>
    </row>
    <row r="299" spans="1:14" x14ac:dyDescent="0.25">
      <c r="A299" s="78">
        <v>313</v>
      </c>
      <c r="B299">
        <v>6</v>
      </c>
      <c r="C299">
        <v>20</v>
      </c>
      <c r="D299" t="s">
        <v>109</v>
      </c>
      <c r="E299">
        <v>14</v>
      </c>
      <c r="F299">
        <v>92</v>
      </c>
      <c r="G299" t="s">
        <v>109</v>
      </c>
      <c r="H299">
        <v>7</v>
      </c>
      <c r="I299" t="s">
        <v>3069</v>
      </c>
      <c r="J299" s="30" t="str">
        <f t="shared" si="12"/>
        <v>[313]=92,</v>
      </c>
      <c r="K299" s="3">
        <f t="shared" si="13"/>
        <v>313</v>
      </c>
      <c r="L299" s="3">
        <f t="shared" si="14"/>
        <v>92</v>
      </c>
      <c r="M299" s="8" t="str">
        <f>VLOOKUP(A299,'ESO wayshrine names'!$A$3:$B$9992,2,)</f>
        <v>Mournoth Keep</v>
      </c>
      <c r="N299" s="3" t="str">
        <f>VLOOKUP(F299,'ESO zone constants'!$A$3:$D$9999,4,FALSE)</f>
        <v>Bangkorai</v>
      </c>
    </row>
    <row r="300" spans="1:14" x14ac:dyDescent="0.25">
      <c r="A300" s="78">
        <v>314</v>
      </c>
      <c r="B300">
        <v>5</v>
      </c>
      <c r="C300">
        <v>30</v>
      </c>
      <c r="D300" t="s">
        <v>3265</v>
      </c>
      <c r="E300">
        <v>17</v>
      </c>
      <c r="F300">
        <v>104</v>
      </c>
      <c r="G300" t="s">
        <v>2319</v>
      </c>
      <c r="H300">
        <v>7</v>
      </c>
      <c r="I300" t="s">
        <v>3070</v>
      </c>
      <c r="J300" s="30" t="str">
        <f t="shared" si="12"/>
        <v>[314]=104,</v>
      </c>
      <c r="K300" s="3">
        <f t="shared" si="13"/>
        <v>314</v>
      </c>
      <c r="L300" s="3">
        <f t="shared" si="14"/>
        <v>104</v>
      </c>
      <c r="M300" s="8" t="str">
        <f>VLOOKUP(A300,'ESO wayshrine names'!$A$3:$B$9992,2,)</f>
        <v>House of the Silent Magnifico</v>
      </c>
      <c r="N300" s="3" t="str">
        <f>VLOOKUP(F300,'ESO zone constants'!$A$3:$D$9999,4,FALSE)</f>
        <v>Alik'r Desert</v>
      </c>
    </row>
    <row r="301" spans="1:14" x14ac:dyDescent="0.25">
      <c r="A301" s="78">
        <v>315</v>
      </c>
      <c r="B301">
        <v>15</v>
      </c>
      <c r="C301">
        <v>143</v>
      </c>
      <c r="D301" t="s">
        <v>264</v>
      </c>
      <c r="E301">
        <v>178</v>
      </c>
      <c r="F301">
        <v>381</v>
      </c>
      <c r="G301" t="s">
        <v>264</v>
      </c>
      <c r="H301">
        <v>7</v>
      </c>
      <c r="I301" t="s">
        <v>3071</v>
      </c>
      <c r="J301" s="30" t="str">
        <f t="shared" si="12"/>
        <v>[315]=381,</v>
      </c>
      <c r="K301" s="3">
        <f t="shared" si="13"/>
        <v>315</v>
      </c>
      <c r="L301" s="3">
        <f t="shared" si="14"/>
        <v>381</v>
      </c>
      <c r="M301" s="8" t="str">
        <f>VLOOKUP(A301,'ESO wayshrine names'!$A$3:$B$9992,2,)</f>
        <v>Mathiisen Manor</v>
      </c>
      <c r="N301" s="3" t="str">
        <f>VLOOKUP(F301,'ESO zone constants'!$A$3:$D$9999,4,FALSE)</f>
        <v>Auridon</v>
      </c>
    </row>
    <row r="302" spans="1:14" x14ac:dyDescent="0.25">
      <c r="A302" s="78">
        <v>316</v>
      </c>
      <c r="B302">
        <v>9</v>
      </c>
      <c r="C302">
        <v>26</v>
      </c>
      <c r="D302" t="s">
        <v>2324</v>
      </c>
      <c r="E302">
        <v>19</v>
      </c>
      <c r="F302">
        <v>117</v>
      </c>
      <c r="G302" t="s">
        <v>2324</v>
      </c>
      <c r="H302">
        <v>7</v>
      </c>
      <c r="I302" t="s">
        <v>3072</v>
      </c>
      <c r="J302" s="30" t="str">
        <f t="shared" si="12"/>
        <v>[316]=117,</v>
      </c>
      <c r="K302" s="3">
        <f t="shared" si="13"/>
        <v>316</v>
      </c>
      <c r="L302" s="3">
        <f t="shared" si="14"/>
        <v>117</v>
      </c>
      <c r="M302" s="8" t="str">
        <f>VLOOKUP(A302,'ESO wayshrine names'!$A$3:$B$9992,2,)</f>
        <v>Stay-Moist Mansion</v>
      </c>
      <c r="N302" s="3" t="str">
        <f>VLOOKUP(F302,'ESO zone constants'!$A$3:$D$9999,4,FALSE)</f>
        <v>Shadowfen</v>
      </c>
    </row>
    <row r="303" spans="1:14" x14ac:dyDescent="0.25">
      <c r="A303" s="78">
        <v>317</v>
      </c>
      <c r="B303">
        <v>7</v>
      </c>
      <c r="C303">
        <v>9</v>
      </c>
      <c r="D303" t="s">
        <v>2303</v>
      </c>
      <c r="E303">
        <v>180</v>
      </c>
      <c r="F303">
        <v>383</v>
      </c>
      <c r="G303" t="s">
        <v>2303</v>
      </c>
      <c r="H303">
        <v>7</v>
      </c>
      <c r="I303" t="s">
        <v>3073</v>
      </c>
      <c r="J303" s="30" t="str">
        <f t="shared" si="12"/>
        <v>[317]=383,</v>
      </c>
      <c r="K303" s="3">
        <f t="shared" si="13"/>
        <v>317</v>
      </c>
      <c r="L303" s="3">
        <f t="shared" si="14"/>
        <v>383</v>
      </c>
      <c r="M303" s="8" t="str">
        <f>VLOOKUP(A303,'ESO wayshrine names'!$A$3:$B$9992,2,)</f>
        <v>The Gorinir Estate</v>
      </c>
      <c r="N303" s="3" t="str">
        <f>VLOOKUP(F303,'ESO zone constants'!$A$3:$D$9999,4,FALSE)</f>
        <v>Grahtwood</v>
      </c>
    </row>
    <row r="304" spans="1:14"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names'!$A$3:$B$9992,2,)</f>
        <v>Quondam Indorilia</v>
      </c>
      <c r="N304" s="3" t="str">
        <f>VLOOKUP(F304,'ESO zone constants'!$A$3:$D$9999,4,FALSE)</f>
        <v>Deshaan</v>
      </c>
    </row>
    <row r="305" spans="1:14" x14ac:dyDescent="0.25">
      <c r="A305" s="78">
        <v>320</v>
      </c>
      <c r="B305">
        <v>17</v>
      </c>
      <c r="C305">
        <v>256</v>
      </c>
      <c r="D305" t="s">
        <v>2306</v>
      </c>
      <c r="E305">
        <v>179</v>
      </c>
      <c r="F305">
        <v>382</v>
      </c>
      <c r="G305" t="s">
        <v>2306</v>
      </c>
      <c r="H305">
        <v>7</v>
      </c>
      <c r="I305" t="s">
        <v>3074</v>
      </c>
      <c r="J305" s="30" t="str">
        <f t="shared" si="12"/>
        <v>[320]=382,</v>
      </c>
      <c r="K305" s="3">
        <f t="shared" si="13"/>
        <v>320</v>
      </c>
      <c r="L305" s="3">
        <f t="shared" si="14"/>
        <v>382</v>
      </c>
      <c r="M305" s="8" t="str">
        <f>VLOOKUP(A305,'ESO wayshrine names'!$A$3:$B$9992,2,)</f>
        <v>Strident Springs Demesne</v>
      </c>
      <c r="N305" s="3" t="str">
        <f>VLOOKUP(F305,'ESO zone constants'!$A$3:$D$9999,4,FALSE)</f>
        <v>Reaper's March</v>
      </c>
    </row>
    <row r="306" spans="1:14" x14ac:dyDescent="0.25">
      <c r="A306" s="78">
        <v>321</v>
      </c>
      <c r="B306">
        <v>17</v>
      </c>
      <c r="C306">
        <v>256</v>
      </c>
      <c r="D306" t="s">
        <v>2306</v>
      </c>
      <c r="E306">
        <v>179</v>
      </c>
      <c r="F306">
        <v>382</v>
      </c>
      <c r="G306" t="s">
        <v>2306</v>
      </c>
      <c r="H306">
        <v>7</v>
      </c>
      <c r="I306" t="s">
        <v>3075</v>
      </c>
      <c r="J306" s="30" t="str">
        <f t="shared" si="12"/>
        <v>[321]=382,</v>
      </c>
      <c r="K306" s="3">
        <f t="shared" si="13"/>
        <v>321</v>
      </c>
      <c r="L306" s="3">
        <f t="shared" si="14"/>
        <v>382</v>
      </c>
      <c r="M306" s="8" t="str">
        <f>VLOOKUP(A306,'ESO wayshrine names'!$A$3:$B$9992,2,)</f>
        <v>Dawnshadow</v>
      </c>
      <c r="N306" s="3" t="str">
        <f>VLOOKUP(F306,'ESO zone constants'!$A$3:$D$9999,4,FALSE)</f>
        <v>Reaper's March</v>
      </c>
    </row>
    <row r="307" spans="1:14" x14ac:dyDescent="0.25">
      <c r="A307" s="78">
        <v>322</v>
      </c>
      <c r="B307">
        <v>12</v>
      </c>
      <c r="C307">
        <v>125</v>
      </c>
      <c r="D307" t="s">
        <v>2323</v>
      </c>
      <c r="E307">
        <v>16</v>
      </c>
      <c r="F307">
        <v>103</v>
      </c>
      <c r="G307" t="s">
        <v>2323</v>
      </c>
      <c r="H307">
        <v>7</v>
      </c>
      <c r="I307" t="s">
        <v>3076</v>
      </c>
      <c r="J307" s="30" t="str">
        <f t="shared" si="12"/>
        <v>[322]=103,</v>
      </c>
      <c r="K307" s="3">
        <f t="shared" si="13"/>
        <v>322</v>
      </c>
      <c r="L307" s="3">
        <f t="shared" si="14"/>
        <v>103</v>
      </c>
      <c r="M307" s="8" t="str">
        <f>VLOOKUP(A307,'ESO wayshrine names'!$A$3:$B$9992,2,)</f>
        <v>Old Mistveil Manor</v>
      </c>
      <c r="N307" s="3" t="str">
        <f>VLOOKUP(F307,'ESO zone constants'!$A$3:$D$9999,4,FALSE)</f>
        <v>The Rift</v>
      </c>
    </row>
    <row r="308" spans="1:14" x14ac:dyDescent="0.25">
      <c r="A308" s="78">
        <v>323</v>
      </c>
      <c r="B308">
        <v>6</v>
      </c>
      <c r="C308">
        <v>20</v>
      </c>
      <c r="D308" t="s">
        <v>109</v>
      </c>
      <c r="E308">
        <v>14</v>
      </c>
      <c r="F308">
        <v>92</v>
      </c>
      <c r="G308" t="s">
        <v>109</v>
      </c>
      <c r="H308">
        <v>7</v>
      </c>
      <c r="I308" t="s">
        <v>3077</v>
      </c>
      <c r="J308" s="30" t="str">
        <f t="shared" si="12"/>
        <v>[323]=92,</v>
      </c>
      <c r="K308" s="3">
        <f t="shared" si="13"/>
        <v>323</v>
      </c>
      <c r="L308" s="3">
        <f t="shared" si="14"/>
        <v>92</v>
      </c>
      <c r="M308" s="8" t="str">
        <f>VLOOKUP(A308,'ESO wayshrine names'!$A$3:$B$9992,2,)</f>
        <v>Forsaken Stronghold</v>
      </c>
      <c r="N308" s="3" t="str">
        <f>VLOOKUP(F308,'ESO zone constants'!$A$3:$D$9999,4,FALSE)</f>
        <v>Bangkorai</v>
      </c>
    </row>
    <row r="309" spans="1:14" x14ac:dyDescent="0.25">
      <c r="A309" s="78">
        <v>324</v>
      </c>
      <c r="B309">
        <v>19</v>
      </c>
      <c r="C309">
        <v>201</v>
      </c>
      <c r="D309" t="s">
        <v>385</v>
      </c>
      <c r="E309">
        <v>304</v>
      </c>
      <c r="F309">
        <v>534</v>
      </c>
      <c r="G309" t="s">
        <v>385</v>
      </c>
      <c r="H309">
        <v>7</v>
      </c>
      <c r="I309" t="s">
        <v>3078</v>
      </c>
      <c r="J309" s="30" t="str">
        <f t="shared" si="12"/>
        <v>[324]=534,</v>
      </c>
      <c r="K309" s="3">
        <f t="shared" si="13"/>
        <v>324</v>
      </c>
      <c r="L309" s="3">
        <f t="shared" si="14"/>
        <v>534</v>
      </c>
      <c r="M309" s="8" t="str">
        <f>VLOOKUP(A309,'ESO wayshrine names'!$A$3:$B$9992,2,)</f>
        <v>Hunding's Palatial Hall</v>
      </c>
      <c r="N309" s="3" t="str">
        <f>VLOOKUP(F309,'ESO zone constants'!$A$3:$D$9999,4,FALSE)</f>
        <v>Stros M'Kai</v>
      </c>
    </row>
    <row r="310" spans="1:14" x14ac:dyDescent="0.25">
      <c r="A310" s="78">
        <v>325</v>
      </c>
      <c r="B310">
        <v>7</v>
      </c>
      <c r="C310">
        <v>9</v>
      </c>
      <c r="D310" t="s">
        <v>2303</v>
      </c>
      <c r="E310">
        <v>180</v>
      </c>
      <c r="F310">
        <v>383</v>
      </c>
      <c r="G310" t="s">
        <v>2303</v>
      </c>
      <c r="H310">
        <v>7</v>
      </c>
      <c r="I310" t="s">
        <v>3079</v>
      </c>
      <c r="J310" s="30" t="str">
        <f t="shared" si="12"/>
        <v>[325]=383,</v>
      </c>
      <c r="K310" s="3">
        <f t="shared" si="13"/>
        <v>325</v>
      </c>
      <c r="L310" s="3">
        <f t="shared" si="14"/>
        <v>383</v>
      </c>
      <c r="M310" s="8" t="str">
        <f>VLOOKUP(A310,'ESO wayshrine names'!$A$3:$B$9992,2,)</f>
        <v>Grand Topal Hideaway</v>
      </c>
      <c r="N310" s="3" t="str">
        <f>VLOOKUP(F310,'ESO zone constants'!$A$3:$D$9999,4,FALSE)</f>
        <v>Grahtwood</v>
      </c>
    </row>
    <row r="311" spans="1:14" x14ac:dyDescent="0.25">
      <c r="A311" s="78">
        <v>326</v>
      </c>
      <c r="B311">
        <v>25</v>
      </c>
      <c r="C311">
        <v>1126</v>
      </c>
      <c r="D311" t="s">
        <v>565</v>
      </c>
      <c r="E311">
        <v>500</v>
      </c>
      <c r="F311">
        <v>888</v>
      </c>
      <c r="G311" t="s">
        <v>565</v>
      </c>
      <c r="H311">
        <v>6</v>
      </c>
      <c r="I311" t="s">
        <v>2083</v>
      </c>
      <c r="J311" s="30" t="str">
        <f t="shared" si="12"/>
        <v>[326]=888,</v>
      </c>
      <c r="K311" s="3">
        <f t="shared" si="13"/>
        <v>326</v>
      </c>
      <c r="L311" s="3">
        <f t="shared" si="14"/>
        <v>888</v>
      </c>
      <c r="M311" s="8" t="str">
        <f>VLOOKUP(A311,'ESO wayshrine names'!$A$3:$B$9992,2,)</f>
        <v>Dungeon: Bloodroot Forge</v>
      </c>
      <c r="N311" s="3" t="str">
        <f>VLOOKUP(F311,'ESO zone constants'!$A$3:$D$9999,4,FALSE)</f>
        <v>Craglorn</v>
      </c>
    </row>
    <row r="312" spans="1:14"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names'!$A$3:$B$9992,2,)</f>
        <v>Earthtear Cavern</v>
      </c>
      <c r="N312" s="3" t="str">
        <f>VLOOKUP(F312,'ESO zone constants'!$A$3:$D$9999,4,FALSE)</f>
        <v>Craglorn</v>
      </c>
    </row>
    <row r="313" spans="1:14" x14ac:dyDescent="0.25">
      <c r="A313" s="78">
        <v>328</v>
      </c>
      <c r="B313">
        <v>30</v>
      </c>
      <c r="C313">
        <v>1060</v>
      </c>
      <c r="D313" t="s">
        <v>532</v>
      </c>
      <c r="E313">
        <v>467</v>
      </c>
      <c r="F313">
        <v>849</v>
      </c>
      <c r="G313" t="s">
        <v>532</v>
      </c>
      <c r="H313">
        <v>1</v>
      </c>
      <c r="I313" t="s">
        <v>3080</v>
      </c>
      <c r="J313" s="30" t="str">
        <f t="shared" si="12"/>
        <v>[328]=849,</v>
      </c>
      <c r="K313" s="3">
        <f t="shared" si="13"/>
        <v>328</v>
      </c>
      <c r="L313" s="3">
        <f t="shared" si="14"/>
        <v>849</v>
      </c>
      <c r="M313" s="8" t="str">
        <f>VLOOKUP(A313,'ESO wayshrine names'!$A$3:$B$9992,2,)</f>
        <v>Vivec Temple Wayshrine</v>
      </c>
      <c r="N313" s="3" t="str">
        <f>VLOOKUP(F313,'ESO zone constants'!$A$3:$D$9999,4,FALSE)</f>
        <v>Vvardenfell</v>
      </c>
    </row>
    <row r="314" spans="1:14" x14ac:dyDescent="0.25">
      <c r="A314" s="78">
        <v>329</v>
      </c>
      <c r="B314">
        <v>30</v>
      </c>
      <c r="C314">
        <v>1060</v>
      </c>
      <c r="D314" t="s">
        <v>532</v>
      </c>
      <c r="E314">
        <v>467</v>
      </c>
      <c r="F314">
        <v>849</v>
      </c>
      <c r="G314" t="s">
        <v>532</v>
      </c>
      <c r="H314">
        <v>1</v>
      </c>
      <c r="I314" t="s">
        <v>3081</v>
      </c>
      <c r="J314" s="30" t="str">
        <f t="shared" si="12"/>
        <v>[329]=849,</v>
      </c>
      <c r="K314" s="3">
        <f t="shared" si="13"/>
        <v>329</v>
      </c>
      <c r="L314" s="3">
        <f t="shared" si="14"/>
        <v>849</v>
      </c>
      <c r="M314" s="8" t="str">
        <f>VLOOKUP(A314,'ESO wayshrine names'!$A$3:$B$9992,2,)</f>
        <v>West Gash Wayshrine</v>
      </c>
      <c r="N314" s="3" t="str">
        <f>VLOOKUP(F314,'ESO zone constants'!$A$3:$D$9999,4,FALSE)</f>
        <v>Vvardenfell</v>
      </c>
    </row>
    <row r="315" spans="1:14" x14ac:dyDescent="0.25">
      <c r="A315" s="78">
        <v>330</v>
      </c>
      <c r="B315">
        <v>30</v>
      </c>
      <c r="C315">
        <v>1060</v>
      </c>
      <c r="D315" t="s">
        <v>532</v>
      </c>
      <c r="E315">
        <v>467</v>
      </c>
      <c r="F315">
        <v>849</v>
      </c>
      <c r="G315" t="s">
        <v>532</v>
      </c>
      <c r="H315">
        <v>1</v>
      </c>
      <c r="I315" t="s">
        <v>3082</v>
      </c>
      <c r="J315" s="30" t="str">
        <f t="shared" si="12"/>
        <v>[330]=849,</v>
      </c>
      <c r="K315" s="3">
        <f t="shared" si="13"/>
        <v>330</v>
      </c>
      <c r="L315" s="3">
        <f t="shared" si="14"/>
        <v>849</v>
      </c>
      <c r="M315" s="8" t="str">
        <f>VLOOKUP(A315,'ESO wayshrine names'!$A$3:$B$9992,2,)</f>
        <v>Urshilaku Camp Wayshrine</v>
      </c>
      <c r="N315" s="3" t="str">
        <f>VLOOKUP(F315,'ESO zone constants'!$A$3:$D$9999,4,FALSE)</f>
        <v>Vvardenfell</v>
      </c>
    </row>
    <row r="316" spans="1:14" x14ac:dyDescent="0.25">
      <c r="A316" s="78">
        <v>331</v>
      </c>
      <c r="B316">
        <v>30</v>
      </c>
      <c r="C316">
        <v>1060</v>
      </c>
      <c r="D316" t="s">
        <v>532</v>
      </c>
      <c r="E316">
        <v>467</v>
      </c>
      <c r="F316">
        <v>849</v>
      </c>
      <c r="G316" t="s">
        <v>532</v>
      </c>
      <c r="H316">
        <v>3</v>
      </c>
      <c r="I316" t="s">
        <v>3083</v>
      </c>
      <c r="J316" s="30" t="str">
        <f t="shared" si="12"/>
        <v>[331]=849,</v>
      </c>
      <c r="K316" s="3">
        <f t="shared" si="13"/>
        <v>331</v>
      </c>
      <c r="L316" s="3">
        <f t="shared" si="14"/>
        <v>849</v>
      </c>
      <c r="M316" s="8" t="str">
        <f>VLOOKUP(A316,'ESO wayshrine names'!$A$3:$B$9992,2,)</f>
        <v>Trial: Halls of Fabrication</v>
      </c>
      <c r="N316" s="3" t="str">
        <f>VLOOKUP(F316,'ESO zone constants'!$A$3:$D$9999,4,FALSE)</f>
        <v>Vvardenfell</v>
      </c>
    </row>
    <row r="317" spans="1:14" x14ac:dyDescent="0.25">
      <c r="A317" s="78">
        <v>332</v>
      </c>
      <c r="B317">
        <v>25</v>
      </c>
      <c r="C317">
        <v>1126</v>
      </c>
      <c r="D317" t="s">
        <v>565</v>
      </c>
      <c r="E317">
        <v>500</v>
      </c>
      <c r="F317">
        <v>888</v>
      </c>
      <c r="G317" t="s">
        <v>565</v>
      </c>
      <c r="H317">
        <v>6</v>
      </c>
      <c r="I317" t="s">
        <v>2088</v>
      </c>
      <c r="J317" s="30" t="str">
        <f t="shared" si="12"/>
        <v>[332]=888,</v>
      </c>
      <c r="K317" s="3">
        <f t="shared" si="13"/>
        <v>332</v>
      </c>
      <c r="L317" s="3">
        <f t="shared" si="14"/>
        <v>888</v>
      </c>
      <c r="M317" s="8" t="str">
        <f>VLOOKUP(A317,'ESO wayshrine names'!$A$3:$B$9992,2,)</f>
        <v>Dungeon: Falkreath Hold</v>
      </c>
      <c r="N317" s="3" t="str">
        <f>VLOOKUP(F317,'ESO zone constants'!$A$3:$D$9999,4,FALSE)</f>
        <v>Craglorn</v>
      </c>
    </row>
    <row r="318" spans="1:14" x14ac:dyDescent="0.25">
      <c r="A318" s="78">
        <v>333</v>
      </c>
      <c r="B318">
        <v>30</v>
      </c>
      <c r="C318">
        <v>1060</v>
      </c>
      <c r="D318" t="s">
        <v>532</v>
      </c>
      <c r="E318">
        <v>467</v>
      </c>
      <c r="F318">
        <v>849</v>
      </c>
      <c r="G318" t="s">
        <v>532</v>
      </c>
      <c r="H318">
        <v>7</v>
      </c>
      <c r="I318" t="s">
        <v>3084</v>
      </c>
      <c r="J318" s="30" t="str">
        <f t="shared" si="12"/>
        <v>[333]=849,</v>
      </c>
      <c r="K318" s="3">
        <f t="shared" si="13"/>
        <v>333</v>
      </c>
      <c r="L318" s="3">
        <f t="shared" si="14"/>
        <v>849</v>
      </c>
      <c r="M318" s="8" t="str">
        <f>VLOOKUP(A318,'ESO wayshrine names'!$A$3:$B$9992,2,)</f>
        <v>Saint Delyn Penthouse</v>
      </c>
      <c r="N318" s="3" t="str">
        <f>VLOOKUP(F318,'ESO zone constants'!$A$3:$D$9999,4,FALSE)</f>
        <v>Vvardenfell</v>
      </c>
    </row>
    <row r="319" spans="1:14" x14ac:dyDescent="0.25">
      <c r="A319" s="78">
        <v>334</v>
      </c>
      <c r="B319">
        <v>30</v>
      </c>
      <c r="C319">
        <v>1060</v>
      </c>
      <c r="D319" t="s">
        <v>532</v>
      </c>
      <c r="E319">
        <v>467</v>
      </c>
      <c r="F319">
        <v>849</v>
      </c>
      <c r="G319" t="s">
        <v>532</v>
      </c>
      <c r="H319">
        <v>7</v>
      </c>
      <c r="I319" t="s">
        <v>3085</v>
      </c>
      <c r="J319" s="30" t="str">
        <f t="shared" si="12"/>
        <v>[334]=849,</v>
      </c>
      <c r="K319" s="3">
        <f t="shared" si="13"/>
        <v>334</v>
      </c>
      <c r="L319" s="3">
        <f t="shared" si="14"/>
        <v>849</v>
      </c>
      <c r="M319" s="8" t="str">
        <f>VLOOKUP(A319,'ESO wayshrine names'!$A$3:$B$9992,2,)</f>
        <v>Amaya Lake Lodge</v>
      </c>
      <c r="N319" s="3" t="str">
        <f>VLOOKUP(F319,'ESO zone constants'!$A$3:$D$9999,4,FALSE)</f>
        <v>Vvardenfell</v>
      </c>
    </row>
    <row r="320" spans="1:14" x14ac:dyDescent="0.25">
      <c r="A320" s="78">
        <v>335</v>
      </c>
      <c r="B320">
        <v>30</v>
      </c>
      <c r="C320">
        <v>1060</v>
      </c>
      <c r="D320" t="s">
        <v>532</v>
      </c>
      <c r="E320">
        <v>467</v>
      </c>
      <c r="F320">
        <v>849</v>
      </c>
      <c r="G320" t="s">
        <v>532</v>
      </c>
      <c r="H320">
        <v>7</v>
      </c>
      <c r="I320" t="s">
        <v>3086</v>
      </c>
      <c r="J320" s="30" t="str">
        <f t="shared" si="12"/>
        <v>[335]=849,</v>
      </c>
      <c r="K320" s="3">
        <f t="shared" si="13"/>
        <v>335</v>
      </c>
      <c r="L320" s="3">
        <f t="shared" si="14"/>
        <v>849</v>
      </c>
      <c r="M320" s="8" t="str">
        <f>VLOOKUP(A320,'ESO wayshrine names'!$A$3:$B$9992,2,)</f>
        <v>Ald Velothi Harbor House</v>
      </c>
      <c r="N320" s="3" t="str">
        <f>VLOOKUP(F320,'ESO zone constants'!$A$3:$D$9999,4,FALSE)</f>
        <v>Vvardenfell</v>
      </c>
    </row>
    <row r="321" spans="1:14"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names'!$A$3:$B$9992,2,)</f>
        <v>Tel Galen</v>
      </c>
      <c r="N321" s="3" t="str">
        <f>VLOOKUP(F321,'ESO zone constants'!$A$3:$D$9999,4,FALSE)</f>
        <v>Vvardenfell</v>
      </c>
    </row>
    <row r="322" spans="1:14" x14ac:dyDescent="0.25">
      <c r="A322" s="78">
        <v>337</v>
      </c>
      <c r="B322">
        <v>31</v>
      </c>
      <c r="C322">
        <v>1313</v>
      </c>
      <c r="D322" t="s">
        <v>2331</v>
      </c>
      <c r="E322">
        <v>589</v>
      </c>
      <c r="F322">
        <v>980</v>
      </c>
      <c r="G322" t="s">
        <v>3087</v>
      </c>
      <c r="H322">
        <v>1</v>
      </c>
      <c r="I322" t="s">
        <v>3088</v>
      </c>
      <c r="J322" s="30" t="str">
        <f t="shared" si="12"/>
        <v>[337]=980,</v>
      </c>
      <c r="K322" s="3">
        <f t="shared" si="13"/>
        <v>337</v>
      </c>
      <c r="L322" s="3">
        <f t="shared" si="14"/>
        <v>980</v>
      </c>
      <c r="M322" s="8" t="str">
        <f>VLOOKUP(A322,'ESO wayshrine names'!$A$3:$B$9992,2,)</f>
        <v>Brass Fortress Wayshrine</v>
      </c>
      <c r="N322" s="3" t="str">
        <f>VLOOKUP(F322,'ESO zone constants'!$A$3:$D$9999,4,FALSE)</f>
        <v>Clockwork City</v>
      </c>
    </row>
    <row r="323" spans="1:14" x14ac:dyDescent="0.25">
      <c r="A323" s="78">
        <v>338</v>
      </c>
      <c r="B323">
        <v>31</v>
      </c>
      <c r="C323">
        <v>1313</v>
      </c>
      <c r="D323" t="s">
        <v>2331</v>
      </c>
      <c r="E323">
        <v>589</v>
      </c>
      <c r="F323">
        <v>980</v>
      </c>
      <c r="G323" t="s">
        <v>3087</v>
      </c>
      <c r="H323">
        <v>1</v>
      </c>
      <c r="I323" t="s">
        <v>3089</v>
      </c>
      <c r="J323" s="30" t="str">
        <f t="shared" ref="J323:J386" si="15">IF(A323&lt;&gt;"",IF(F323&lt;&gt;"",IF(OR(ISNA(A323),ISNA(F323)),"","["&amp;A323&amp;"]="&amp;F323&amp;","),""),"")</f>
        <v>[338]=980,</v>
      </c>
      <c r="K323" s="3">
        <f t="shared" ref="K323:K386" si="16">A323</f>
        <v>338</v>
      </c>
      <c r="L323" s="3">
        <f t="shared" ref="L323:L386" si="17">F323</f>
        <v>980</v>
      </c>
      <c r="M323" s="8" t="str">
        <f>VLOOKUP(A323,'ESO wayshrine names'!$A$3:$B$9992,2,)</f>
        <v>Clockwork Crossroads Wayshrine</v>
      </c>
      <c r="N323" s="3" t="str">
        <f>VLOOKUP(F323,'ESO zone constants'!$A$3:$D$9999,4,FALSE)</f>
        <v>Clockwork City</v>
      </c>
    </row>
    <row r="324" spans="1:14" x14ac:dyDescent="0.25">
      <c r="A324" s="78">
        <v>339</v>
      </c>
      <c r="B324">
        <v>31</v>
      </c>
      <c r="C324">
        <v>1313</v>
      </c>
      <c r="D324" t="s">
        <v>2331</v>
      </c>
      <c r="E324">
        <v>589</v>
      </c>
      <c r="F324">
        <v>980</v>
      </c>
      <c r="G324" t="s">
        <v>3087</v>
      </c>
      <c r="H324">
        <v>1</v>
      </c>
      <c r="I324" t="s">
        <v>3090</v>
      </c>
      <c r="J324" s="30" t="str">
        <f t="shared" si="15"/>
        <v>[339]=980,</v>
      </c>
      <c r="K324" s="3">
        <f t="shared" si="16"/>
        <v>339</v>
      </c>
      <c r="L324" s="3">
        <f t="shared" si="17"/>
        <v>980</v>
      </c>
      <c r="M324" s="8" t="str">
        <f>VLOOKUP(A324,'ESO wayshrine names'!$A$3:$B$9992,2,)</f>
        <v>Mire Mechanica Wayshrine</v>
      </c>
      <c r="N324" s="3" t="str">
        <f>VLOOKUP(F324,'ESO zone constants'!$A$3:$D$9999,4,FALSE)</f>
        <v>Clockwork City</v>
      </c>
    </row>
    <row r="325" spans="1:14" x14ac:dyDescent="0.25">
      <c r="A325" s="78">
        <v>340</v>
      </c>
      <c r="B325">
        <v>31</v>
      </c>
      <c r="C325">
        <v>1313</v>
      </c>
      <c r="D325" t="s">
        <v>2331</v>
      </c>
      <c r="E325">
        <v>589</v>
      </c>
      <c r="F325">
        <v>980</v>
      </c>
      <c r="G325" t="s">
        <v>3087</v>
      </c>
      <c r="H325">
        <v>1</v>
      </c>
      <c r="I325" t="s">
        <v>3091</v>
      </c>
      <c r="J325" s="30" t="str">
        <f t="shared" si="15"/>
        <v>[340]=980,</v>
      </c>
      <c r="K325" s="3">
        <f t="shared" si="16"/>
        <v>340</v>
      </c>
      <c r="L325" s="3">
        <f t="shared" si="17"/>
        <v>980</v>
      </c>
      <c r="M325" s="8" t="str">
        <f>VLOOKUP(A325,'ESO wayshrine names'!$A$3:$B$9992,2,)</f>
        <v>Sanctuary Wayshrine</v>
      </c>
      <c r="N325" s="3" t="str">
        <f>VLOOKUP(F325,'ESO zone constants'!$A$3:$D$9999,4,FALSE)</f>
        <v>Clockwork City</v>
      </c>
    </row>
    <row r="326" spans="1:14" x14ac:dyDescent="0.25">
      <c r="A326" s="78">
        <v>341</v>
      </c>
      <c r="B326">
        <v>6</v>
      </c>
      <c r="C326">
        <v>20</v>
      </c>
      <c r="D326" t="s">
        <v>109</v>
      </c>
      <c r="E326">
        <v>14</v>
      </c>
      <c r="F326">
        <v>92</v>
      </c>
      <c r="G326" t="s">
        <v>109</v>
      </c>
      <c r="H326">
        <v>6</v>
      </c>
      <c r="I326" t="s">
        <v>3092</v>
      </c>
      <c r="J326" s="30" t="str">
        <f t="shared" si="15"/>
        <v>[341]=92,</v>
      </c>
      <c r="K326" s="3">
        <f t="shared" si="16"/>
        <v>341</v>
      </c>
      <c r="L326" s="3">
        <f t="shared" si="17"/>
        <v>92</v>
      </c>
      <c r="M326" s="8" t="str">
        <f>VLOOKUP(A326,'ESO wayshrine names'!$A$3:$B$9992,2,)</f>
        <v>Dungeon: Fang Lair</v>
      </c>
      <c r="N326" s="3" t="str">
        <f>VLOOKUP(F326,'ESO zone constants'!$A$3:$D$9999,4,FALSE)</f>
        <v>Bangkorai</v>
      </c>
    </row>
    <row r="327" spans="1:14" x14ac:dyDescent="0.25">
      <c r="A327" s="78">
        <v>342</v>
      </c>
      <c r="B327">
        <v>2</v>
      </c>
      <c r="C327">
        <v>1</v>
      </c>
      <c r="D327" t="s">
        <v>103</v>
      </c>
      <c r="E327">
        <v>2</v>
      </c>
      <c r="F327">
        <v>3</v>
      </c>
      <c r="G327" t="s">
        <v>103</v>
      </c>
      <c r="H327">
        <v>7</v>
      </c>
      <c r="I327" t="s">
        <v>3093</v>
      </c>
      <c r="J327" s="30" t="str">
        <f t="shared" si="15"/>
        <v>[342]=3,</v>
      </c>
      <c r="K327" s="3">
        <f t="shared" si="16"/>
        <v>342</v>
      </c>
      <c r="L327" s="3">
        <f t="shared" si="17"/>
        <v>3</v>
      </c>
      <c r="M327" s="8" t="str">
        <f>VLOOKUP(A327,'ESO wayshrine names'!$A$3:$B$9992,2,)</f>
        <v>Exorcised Coven Cottage</v>
      </c>
      <c r="N327" s="3" t="str">
        <f>VLOOKUP(F327,'ESO zone constants'!$A$3:$D$9999,4,FALSE)</f>
        <v>Glenumbra</v>
      </c>
    </row>
    <row r="328" spans="1:14" x14ac:dyDescent="0.25">
      <c r="A328" s="78">
        <v>343</v>
      </c>
      <c r="B328">
        <v>29</v>
      </c>
      <c r="C328">
        <v>1006</v>
      </c>
      <c r="D328" t="s">
        <v>2327</v>
      </c>
      <c r="E328">
        <v>448</v>
      </c>
      <c r="F328">
        <v>823</v>
      </c>
      <c r="G328" t="s">
        <v>3017</v>
      </c>
      <c r="H328">
        <v>7</v>
      </c>
      <c r="I328" t="s">
        <v>3094</v>
      </c>
      <c r="J328" s="30" t="str">
        <f t="shared" si="15"/>
        <v>[343]=823,</v>
      </c>
      <c r="K328" s="3">
        <f t="shared" si="16"/>
        <v>343</v>
      </c>
      <c r="L328" s="3">
        <f t="shared" si="17"/>
        <v>823</v>
      </c>
      <c r="M328" s="8" t="str">
        <f>VLOOKUP(A328,'ESO wayshrine names'!$A$3:$B$9992,2,)</f>
        <v>Linchal Grand Manor</v>
      </c>
      <c r="N328" s="3" t="str">
        <f>VLOOKUP(F328,'ESO zone constants'!$A$3:$D$9999,4,FALSE)</f>
        <v>Gold Coast</v>
      </c>
    </row>
    <row r="329" spans="1:14" x14ac:dyDescent="0.25">
      <c r="A329" s="78">
        <v>344</v>
      </c>
      <c r="B329">
        <v>23</v>
      </c>
      <c r="C329">
        <v>255</v>
      </c>
      <c r="D329" t="s">
        <v>2382</v>
      </c>
      <c r="E329">
        <v>154</v>
      </c>
      <c r="F329">
        <v>347</v>
      </c>
      <c r="G329" t="s">
        <v>2382</v>
      </c>
      <c r="H329">
        <v>7</v>
      </c>
      <c r="I329" t="s">
        <v>3095</v>
      </c>
      <c r="J329" s="30" t="str">
        <f t="shared" si="15"/>
        <v>[344]=347,</v>
      </c>
      <c r="K329" s="3">
        <f t="shared" si="16"/>
        <v>344</v>
      </c>
      <c r="L329" s="3">
        <f t="shared" si="17"/>
        <v>347</v>
      </c>
      <c r="M329" s="8" t="str">
        <f>VLOOKUP(A329,'ESO wayshrine names'!$A$3:$B$9992,2,)</f>
        <v>Coldharbour Surreal Estate</v>
      </c>
      <c r="N329" s="3" t="str">
        <f>VLOOKUP(F329,'ESO zone constants'!$A$3:$D$9999,4,FALSE)</f>
        <v>Coldharbour</v>
      </c>
    </row>
    <row r="330" spans="1:14"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names'!$A$3:$B$9992,2,)</f>
        <v>Hakkvild's High Hall</v>
      </c>
      <c r="N330" s="3" t="str">
        <f>VLOOKUP(F330,'ESO zone constants'!$A$3:$D$9999,4,FALSE)</f>
        <v>Craglorn</v>
      </c>
    </row>
    <row r="331" spans="1:14" x14ac:dyDescent="0.25">
      <c r="A331" s="79">
        <v>346</v>
      </c>
      <c r="B331">
        <v>31</v>
      </c>
      <c r="C331">
        <v>1313</v>
      </c>
      <c r="D331" t="s">
        <v>2331</v>
      </c>
      <c r="E331">
        <v>589</v>
      </c>
      <c r="F331">
        <v>980</v>
      </c>
      <c r="G331" t="s">
        <v>3087</v>
      </c>
      <c r="H331">
        <v>3</v>
      </c>
      <c r="I331" t="s">
        <v>3096</v>
      </c>
      <c r="J331" s="30" t="str">
        <f t="shared" si="15"/>
        <v>[346]=980,</v>
      </c>
      <c r="K331" s="3">
        <f t="shared" si="16"/>
        <v>346</v>
      </c>
      <c r="L331" s="3">
        <f t="shared" si="17"/>
        <v>980</v>
      </c>
      <c r="M331" s="8" t="str">
        <f>VLOOKUP(A331,'ESO wayshrine names'!$A$3:$B$9992,2,)</f>
        <v>Trial: Asylum Sanctorium</v>
      </c>
      <c r="N331" s="3" t="str">
        <f>VLOOKUP(F331,'ESO zone constants'!$A$3:$D$9999,4,FALSE)</f>
        <v>Clockwork City</v>
      </c>
    </row>
    <row r="332" spans="1:14" x14ac:dyDescent="0.25">
      <c r="A332" s="79">
        <v>347</v>
      </c>
      <c r="B332">
        <v>31</v>
      </c>
      <c r="C332">
        <v>1313</v>
      </c>
      <c r="D332" t="s">
        <v>2331</v>
      </c>
      <c r="E332">
        <v>589</v>
      </c>
      <c r="F332">
        <v>980</v>
      </c>
      <c r="G332" t="s">
        <v>3087</v>
      </c>
      <c r="H332">
        <v>7</v>
      </c>
      <c r="I332" t="s">
        <v>3097</v>
      </c>
      <c r="J332" s="30" t="str">
        <f t="shared" si="15"/>
        <v>[347]=980,</v>
      </c>
      <c r="K332" s="3">
        <f t="shared" si="16"/>
        <v>347</v>
      </c>
      <c r="L332" s="3">
        <f t="shared" si="17"/>
        <v>980</v>
      </c>
      <c r="M332" s="8" t="str">
        <f>VLOOKUP(A332,'ESO wayshrine names'!$A$3:$B$9992,2,)</f>
        <v>The Orbservatory Prior</v>
      </c>
      <c r="N332" s="3" t="str">
        <f>VLOOKUP(F332,'ESO zone constants'!$A$3:$D$9999,4,FALSE)</f>
        <v>Clockwork City</v>
      </c>
    </row>
    <row r="333" spans="1:14" x14ac:dyDescent="0.25">
      <c r="A333" s="79">
        <v>348</v>
      </c>
      <c r="B333">
        <v>27</v>
      </c>
      <c r="C333">
        <v>667</v>
      </c>
      <c r="D333" t="s">
        <v>452</v>
      </c>
      <c r="E333">
        <v>379</v>
      </c>
      <c r="F333">
        <v>684</v>
      </c>
      <c r="G333" t="s">
        <v>452</v>
      </c>
      <c r="H333">
        <v>7</v>
      </c>
      <c r="I333" t="s">
        <v>3098</v>
      </c>
      <c r="J333" s="30" t="str">
        <f t="shared" si="15"/>
        <v>[348]=684,</v>
      </c>
      <c r="K333" s="3">
        <f t="shared" si="16"/>
        <v>348</v>
      </c>
      <c r="L333" s="3">
        <f t="shared" si="17"/>
        <v>684</v>
      </c>
      <c r="M333" s="8" t="str">
        <f>VLOOKUP(A333,'ESO wayshrine names'!$A$3:$B$9992,2,)</f>
        <v>Pariah's Pinnacle</v>
      </c>
      <c r="N333" s="3" t="str">
        <f>VLOOKUP(F333,'ESO zone constants'!$A$3:$D$9999,4,FALSE)</f>
        <v>Wrothgar</v>
      </c>
    </row>
    <row r="334" spans="1:14" x14ac:dyDescent="0.25">
      <c r="A334" s="79">
        <v>349</v>
      </c>
      <c r="B334">
        <v>32</v>
      </c>
      <c r="C334">
        <v>1349</v>
      </c>
      <c r="D334" t="s">
        <v>2330</v>
      </c>
      <c r="E334">
        <v>616</v>
      </c>
      <c r="F334">
        <v>1011</v>
      </c>
      <c r="G334" t="s">
        <v>2330</v>
      </c>
      <c r="H334">
        <v>1</v>
      </c>
      <c r="I334" t="s">
        <v>3099</v>
      </c>
      <c r="J334" s="30" t="str">
        <f t="shared" si="15"/>
        <v>[349]=1011,</v>
      </c>
      <c r="K334" s="3">
        <f t="shared" si="16"/>
        <v>349</v>
      </c>
      <c r="L334" s="3">
        <f t="shared" si="17"/>
        <v>1011</v>
      </c>
      <c r="M334" s="8" t="str">
        <f>VLOOKUP(A334,'ESO wayshrine names'!$A$3:$B$9992,2,)</f>
        <v>King's Haven Pass Wayshrine</v>
      </c>
      <c r="N334" s="3" t="str">
        <f>VLOOKUP(F334,'ESO zone constants'!$A$3:$D$9999,4,FALSE)</f>
        <v>Summerset</v>
      </c>
    </row>
    <row r="335" spans="1:14" x14ac:dyDescent="0.25">
      <c r="A335" s="79">
        <v>350</v>
      </c>
      <c r="B335">
        <v>32</v>
      </c>
      <c r="C335">
        <v>1349</v>
      </c>
      <c r="D335" t="s">
        <v>2330</v>
      </c>
      <c r="E335">
        <v>616</v>
      </c>
      <c r="F335">
        <v>1011</v>
      </c>
      <c r="G335" t="s">
        <v>2330</v>
      </c>
      <c r="H335">
        <v>1</v>
      </c>
      <c r="I335" t="s">
        <v>3100</v>
      </c>
      <c r="J335" s="30" t="str">
        <f t="shared" si="15"/>
        <v>[350]=1011,</v>
      </c>
      <c r="K335" s="3">
        <f t="shared" si="16"/>
        <v>350</v>
      </c>
      <c r="L335" s="3">
        <f t="shared" si="17"/>
        <v>1011</v>
      </c>
      <c r="M335" s="8" t="str">
        <f>VLOOKUP(A335,'ESO wayshrine names'!$A$3:$B$9992,2,)</f>
        <v>Shimmerene Wayshrine</v>
      </c>
      <c r="N335" s="3" t="str">
        <f>VLOOKUP(F335,'ESO zone constants'!$A$3:$D$9999,4,FALSE)</f>
        <v>Summerset</v>
      </c>
    </row>
    <row r="336" spans="1:14" x14ac:dyDescent="0.25">
      <c r="A336" s="79">
        <v>351</v>
      </c>
      <c r="B336">
        <v>32</v>
      </c>
      <c r="C336">
        <v>1349</v>
      </c>
      <c r="D336" t="s">
        <v>2330</v>
      </c>
      <c r="E336">
        <v>616</v>
      </c>
      <c r="F336">
        <v>1011</v>
      </c>
      <c r="G336" t="s">
        <v>2330</v>
      </c>
      <c r="H336">
        <v>1</v>
      </c>
      <c r="I336" t="s">
        <v>3101</v>
      </c>
      <c r="J336" s="30" t="str">
        <f t="shared" si="15"/>
        <v>[351]=1011,</v>
      </c>
      <c r="K336" s="3">
        <f t="shared" si="16"/>
        <v>351</v>
      </c>
      <c r="L336" s="3">
        <f t="shared" si="17"/>
        <v>1011</v>
      </c>
      <c r="M336" s="8" t="str">
        <f>VLOOKUP(A336,'ESO wayshrine names'!$A$3:$B$9992,2,)</f>
        <v>Sil-Var-Woad Wayshrine</v>
      </c>
      <c r="N336" s="3" t="str">
        <f>VLOOKUP(F336,'ESO zone constants'!$A$3:$D$9999,4,FALSE)</f>
        <v>Summerset</v>
      </c>
    </row>
    <row r="337" spans="1:14" x14ac:dyDescent="0.25">
      <c r="A337" s="79">
        <v>352</v>
      </c>
      <c r="B337">
        <v>32</v>
      </c>
      <c r="C337">
        <v>1349</v>
      </c>
      <c r="D337" t="s">
        <v>2330</v>
      </c>
      <c r="E337">
        <v>616</v>
      </c>
      <c r="F337">
        <v>1011</v>
      </c>
      <c r="G337" t="s">
        <v>2330</v>
      </c>
      <c r="H337">
        <v>1</v>
      </c>
      <c r="I337" t="s">
        <v>3102</v>
      </c>
      <c r="J337" s="30" t="str">
        <f t="shared" si="15"/>
        <v>[352]=1011,</v>
      </c>
      <c r="K337" s="3">
        <f t="shared" si="16"/>
        <v>352</v>
      </c>
      <c r="L337" s="3">
        <f t="shared" si="17"/>
        <v>1011</v>
      </c>
      <c r="M337" s="8" t="str">
        <f>VLOOKUP(A337,'ESO wayshrine names'!$A$3:$B$9992,2,)</f>
        <v>Russafeld Heights Wayshrine</v>
      </c>
      <c r="N337" s="3" t="str">
        <f>VLOOKUP(F337,'ESO zone constants'!$A$3:$D$9999,4,FALSE)</f>
        <v>Summerset</v>
      </c>
    </row>
    <row r="338" spans="1:14" x14ac:dyDescent="0.25">
      <c r="A338" s="79">
        <v>353</v>
      </c>
      <c r="B338">
        <v>32</v>
      </c>
      <c r="C338">
        <v>1349</v>
      </c>
      <c r="D338" t="s">
        <v>2330</v>
      </c>
      <c r="E338">
        <v>616</v>
      </c>
      <c r="F338">
        <v>1011</v>
      </c>
      <c r="G338" t="s">
        <v>2330</v>
      </c>
      <c r="H338">
        <v>1</v>
      </c>
      <c r="I338" t="s">
        <v>3103</v>
      </c>
      <c r="J338" s="30" t="str">
        <f t="shared" si="15"/>
        <v>[353]=1011,</v>
      </c>
      <c r="K338" s="3">
        <f t="shared" si="16"/>
        <v>353</v>
      </c>
      <c r="L338" s="3">
        <f t="shared" si="17"/>
        <v>1011</v>
      </c>
      <c r="M338" s="8" t="str">
        <f>VLOOKUP(A338,'ESO wayshrine names'!$A$3:$B$9992,2,)</f>
        <v>Cey-Tarn Keep Wayshrine</v>
      </c>
      <c r="N338" s="3" t="str">
        <f>VLOOKUP(F338,'ESO zone constants'!$A$3:$D$9999,4,FALSE)</f>
        <v>Summerset</v>
      </c>
    </row>
    <row r="339" spans="1:14" x14ac:dyDescent="0.25">
      <c r="A339" s="79">
        <v>354</v>
      </c>
      <c r="B339">
        <v>32</v>
      </c>
      <c r="C339">
        <v>1349</v>
      </c>
      <c r="D339" t="s">
        <v>2330</v>
      </c>
      <c r="E339">
        <v>616</v>
      </c>
      <c r="F339">
        <v>1011</v>
      </c>
      <c r="G339" t="s">
        <v>2330</v>
      </c>
      <c r="H339">
        <v>1</v>
      </c>
      <c r="I339" t="s">
        <v>3104</v>
      </c>
      <c r="J339" s="30" t="str">
        <f t="shared" si="15"/>
        <v>[354]=1011,</v>
      </c>
      <c r="K339" s="3">
        <f t="shared" si="16"/>
        <v>354</v>
      </c>
      <c r="L339" s="3">
        <f t="shared" si="17"/>
        <v>1011</v>
      </c>
      <c r="M339" s="8" t="str">
        <f>VLOOKUP(A339,'ESO wayshrine names'!$A$3:$B$9992,2,)</f>
        <v>Ebon Stadmont Wayshrine</v>
      </c>
      <c r="N339" s="3" t="str">
        <f>VLOOKUP(F339,'ESO zone constants'!$A$3:$D$9999,4,FALSE)</f>
        <v>Summerset</v>
      </c>
    </row>
    <row r="340" spans="1:14" x14ac:dyDescent="0.25">
      <c r="A340" s="79">
        <v>355</v>
      </c>
      <c r="B340">
        <v>32</v>
      </c>
      <c r="C340">
        <v>1349</v>
      </c>
      <c r="D340" t="s">
        <v>2330</v>
      </c>
      <c r="E340">
        <v>616</v>
      </c>
      <c r="F340">
        <v>1011</v>
      </c>
      <c r="G340" t="s">
        <v>2330</v>
      </c>
      <c r="H340">
        <v>1</v>
      </c>
      <c r="I340" t="s">
        <v>3105</v>
      </c>
      <c r="J340" s="30" t="str">
        <f t="shared" si="15"/>
        <v>[355]=1011,</v>
      </c>
      <c r="K340" s="3">
        <f t="shared" si="16"/>
        <v>355</v>
      </c>
      <c r="L340" s="3">
        <f t="shared" si="17"/>
        <v>1011</v>
      </c>
      <c r="M340" s="8" t="str">
        <f>VLOOKUP(A340,'ESO wayshrine names'!$A$3:$B$9992,2,)</f>
        <v>Alinor Wayshrine</v>
      </c>
      <c r="N340" s="3" t="str">
        <f>VLOOKUP(F340,'ESO zone constants'!$A$3:$D$9999,4,FALSE)</f>
        <v>Summerset</v>
      </c>
    </row>
    <row r="341" spans="1:14" x14ac:dyDescent="0.25">
      <c r="A341" s="79">
        <v>356</v>
      </c>
      <c r="B341">
        <v>32</v>
      </c>
      <c r="C341">
        <v>1349</v>
      </c>
      <c r="D341" t="s">
        <v>2330</v>
      </c>
      <c r="E341">
        <v>616</v>
      </c>
      <c r="F341">
        <v>1011</v>
      </c>
      <c r="G341" t="s">
        <v>2330</v>
      </c>
      <c r="H341">
        <v>1</v>
      </c>
      <c r="I341" t="s">
        <v>3106</v>
      </c>
      <c r="J341" s="30" t="str">
        <f t="shared" si="15"/>
        <v>[356]=1011,</v>
      </c>
      <c r="K341" s="3">
        <f t="shared" si="16"/>
        <v>356</v>
      </c>
      <c r="L341" s="3">
        <f t="shared" si="17"/>
        <v>1011</v>
      </c>
      <c r="M341" s="8" t="str">
        <f>VLOOKUP(A341,'ESO wayshrine names'!$A$3:$B$9992,2,)</f>
        <v>Lillandril Wayshrine</v>
      </c>
      <c r="N341" s="3" t="str">
        <f>VLOOKUP(F341,'ESO zone constants'!$A$3:$D$9999,4,FALSE)</f>
        <v>Summerset</v>
      </c>
    </row>
    <row r="342" spans="1:14" x14ac:dyDescent="0.25">
      <c r="A342" s="79">
        <v>357</v>
      </c>
      <c r="B342">
        <v>32</v>
      </c>
      <c r="C342">
        <v>1349</v>
      </c>
      <c r="D342" t="s">
        <v>2330</v>
      </c>
      <c r="E342">
        <v>616</v>
      </c>
      <c r="F342">
        <v>1011</v>
      </c>
      <c r="G342" t="s">
        <v>2330</v>
      </c>
      <c r="H342">
        <v>1</v>
      </c>
      <c r="I342" t="s">
        <v>3107</v>
      </c>
      <c r="J342" s="30" t="str">
        <f t="shared" si="15"/>
        <v>[357]=1011,</v>
      </c>
      <c r="K342" s="3">
        <f t="shared" si="16"/>
        <v>357</v>
      </c>
      <c r="L342" s="3">
        <f t="shared" si="17"/>
        <v>1011</v>
      </c>
      <c r="M342" s="8" t="str">
        <f>VLOOKUP(A342,'ESO wayshrine names'!$A$3:$B$9992,2,)</f>
        <v>Eastern Pass Wayshrine</v>
      </c>
      <c r="N342" s="3" t="str">
        <f>VLOOKUP(F342,'ESO zone constants'!$A$3:$D$9999,4,FALSE)</f>
        <v>Summerset</v>
      </c>
    </row>
    <row r="343" spans="1:14" x14ac:dyDescent="0.25">
      <c r="A343" s="79">
        <v>358</v>
      </c>
      <c r="B343">
        <v>32</v>
      </c>
      <c r="C343">
        <v>1349</v>
      </c>
      <c r="D343" t="s">
        <v>2330</v>
      </c>
      <c r="E343">
        <v>616</v>
      </c>
      <c r="F343">
        <v>1011</v>
      </c>
      <c r="G343" t="s">
        <v>2330</v>
      </c>
      <c r="H343">
        <v>1</v>
      </c>
      <c r="I343" t="s">
        <v>3108</v>
      </c>
      <c r="J343" s="30" t="str">
        <f t="shared" si="15"/>
        <v>[358]=1011,</v>
      </c>
      <c r="K343" s="3">
        <f t="shared" si="16"/>
        <v>358</v>
      </c>
      <c r="L343" s="3">
        <f t="shared" si="17"/>
        <v>1011</v>
      </c>
      <c r="M343" s="8" t="str">
        <f>VLOOKUP(A343,'ESO wayshrine names'!$A$3:$B$9992,2,)</f>
        <v>The Crystal Tower Wayshrine</v>
      </c>
      <c r="N343" s="3" t="str">
        <f>VLOOKUP(F343,'ESO zone constants'!$A$3:$D$9999,4,FALSE)</f>
        <v>Summerset</v>
      </c>
    </row>
    <row r="344" spans="1:14" x14ac:dyDescent="0.25">
      <c r="A344" s="79">
        <v>359</v>
      </c>
      <c r="B344">
        <v>32</v>
      </c>
      <c r="C344">
        <v>1349</v>
      </c>
      <c r="D344" t="s">
        <v>2330</v>
      </c>
      <c r="E344">
        <v>616</v>
      </c>
      <c r="F344">
        <v>1011</v>
      </c>
      <c r="G344" t="s">
        <v>2330</v>
      </c>
      <c r="H344">
        <v>1</v>
      </c>
      <c r="I344" t="s">
        <v>3109</v>
      </c>
      <c r="J344" s="30" t="str">
        <f t="shared" si="15"/>
        <v>[359]=1011,</v>
      </c>
      <c r="K344" s="3">
        <f t="shared" si="16"/>
        <v>359</v>
      </c>
      <c r="L344" s="3">
        <f t="shared" si="17"/>
        <v>1011</v>
      </c>
      <c r="M344" s="8" t="str">
        <f>VLOOKUP(A344,'ESO wayshrine names'!$A$3:$B$9992,2,)</f>
        <v>Eldbur Ruins Wayshrine</v>
      </c>
      <c r="N344" s="3" t="str">
        <f>VLOOKUP(F344,'ESO zone constants'!$A$3:$D$9999,4,FALSE)</f>
        <v>Summerset</v>
      </c>
    </row>
    <row r="345" spans="1:14" x14ac:dyDescent="0.25">
      <c r="A345" s="79">
        <v>360</v>
      </c>
      <c r="B345">
        <v>33</v>
      </c>
      <c r="C345">
        <v>1429</v>
      </c>
      <c r="D345" t="s">
        <v>681</v>
      </c>
      <c r="E345">
        <v>632</v>
      </c>
      <c r="F345">
        <v>1027</v>
      </c>
      <c r="G345" t="s">
        <v>681</v>
      </c>
      <c r="H345">
        <v>1</v>
      </c>
      <c r="I345" t="s">
        <v>3110</v>
      </c>
      <c r="J345" s="30" t="str">
        <f t="shared" si="15"/>
        <v>[360]=1027,</v>
      </c>
      <c r="K345" s="3">
        <f t="shared" si="16"/>
        <v>360</v>
      </c>
      <c r="L345" s="3">
        <f t="shared" si="17"/>
        <v>1027</v>
      </c>
      <c r="M345" s="8" t="str">
        <f>VLOOKUP(A345,'ESO wayshrine names'!$A$3:$B$9992,2,)</f>
        <v>Artaeum Wayshrine</v>
      </c>
      <c r="N345" s="3" t="str">
        <f>VLOOKUP(F345,'ESO zone constants'!$A$3:$D$9999,4,FALSE)</f>
        <v>Artaeum</v>
      </c>
    </row>
    <row r="346" spans="1:14" x14ac:dyDescent="0.25">
      <c r="A346" s="79">
        <v>361</v>
      </c>
      <c r="B346">
        <v>28</v>
      </c>
      <c r="C346">
        <v>994</v>
      </c>
      <c r="D346" t="s">
        <v>2328</v>
      </c>
      <c r="E346">
        <v>442</v>
      </c>
      <c r="F346">
        <v>816</v>
      </c>
      <c r="G346" t="s">
        <v>2328</v>
      </c>
      <c r="H346">
        <v>7</v>
      </c>
      <c r="I346" t="s">
        <v>3111</v>
      </c>
      <c r="J346" s="30" t="str">
        <f t="shared" si="15"/>
        <v>[361]=816,</v>
      </c>
      <c r="K346" s="3">
        <f t="shared" si="16"/>
        <v>361</v>
      </c>
      <c r="L346" s="3">
        <f t="shared" si="17"/>
        <v>816</v>
      </c>
      <c r="M346" s="8" t="str">
        <f>VLOOKUP(A346,'ESO wayshrine names'!$A$3:$B$9992,2,)</f>
        <v>Princely Dawnlight Palace</v>
      </c>
      <c r="N346" s="3" t="str">
        <f>VLOOKUP(F346,'ESO zone constants'!$A$3:$D$9999,4,FALSE)</f>
        <v>Hew's Bane</v>
      </c>
    </row>
    <row r="347" spans="1:14" x14ac:dyDescent="0.25">
      <c r="A347" s="79">
        <v>362</v>
      </c>
      <c r="B347">
        <v>29</v>
      </c>
      <c r="C347">
        <v>1006</v>
      </c>
      <c r="D347" t="s">
        <v>2327</v>
      </c>
      <c r="E347">
        <v>448</v>
      </c>
      <c r="F347">
        <v>823</v>
      </c>
      <c r="G347" t="s">
        <v>3017</v>
      </c>
      <c r="H347">
        <v>7</v>
      </c>
      <c r="I347" t="s">
        <v>3112</v>
      </c>
      <c r="J347" s="30" t="str">
        <f t="shared" si="15"/>
        <v>[362]=823,</v>
      </c>
      <c r="K347" s="3">
        <f t="shared" si="16"/>
        <v>362</v>
      </c>
      <c r="L347" s="3">
        <f t="shared" si="17"/>
        <v>823</v>
      </c>
      <c r="M347" s="8" t="str">
        <f>VLOOKUP(A347,'ESO wayshrine names'!$A$3:$B$9992,2,)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names'!$A$3:$B$9992,2,)</f>
        <v>Dungeon: Scalecaller Peak</v>
      </c>
      <c r="N348" s="3" t="str">
        <f>VLOOKUP(F348,'ESO zone constants'!$A$3:$D$9999,4,FALSE)</f>
        <v>Stormhaven</v>
      </c>
    </row>
    <row r="349" spans="1:14" x14ac:dyDescent="0.25">
      <c r="A349" s="79">
        <v>364</v>
      </c>
      <c r="B349">
        <v>32</v>
      </c>
      <c r="C349">
        <v>1349</v>
      </c>
      <c r="D349" t="s">
        <v>2330</v>
      </c>
      <c r="E349">
        <v>616</v>
      </c>
      <c r="F349">
        <v>1011</v>
      </c>
      <c r="G349" t="s">
        <v>2330</v>
      </c>
      <c r="H349">
        <v>3</v>
      </c>
      <c r="I349" t="s">
        <v>3113</v>
      </c>
      <c r="J349" s="30" t="str">
        <f t="shared" si="15"/>
        <v>[364]=1011,</v>
      </c>
      <c r="K349" s="3">
        <f t="shared" si="16"/>
        <v>364</v>
      </c>
      <c r="L349" s="3">
        <f t="shared" si="17"/>
        <v>1011</v>
      </c>
      <c r="M349" s="8" t="str">
        <f>VLOOKUP(A349,'ESO wayshrine names'!$A$3:$B$9992,2,)</f>
        <v>Trial: Cloudrest</v>
      </c>
      <c r="N349" s="3" t="str">
        <f>VLOOKUP(F349,'ESO zone constants'!$A$3:$D$9999,4,FALSE)</f>
        <v>Summerset</v>
      </c>
    </row>
    <row r="350" spans="1:14" x14ac:dyDescent="0.25">
      <c r="A350" s="79">
        <v>365</v>
      </c>
      <c r="B350">
        <v>32</v>
      </c>
      <c r="C350">
        <v>1349</v>
      </c>
      <c r="D350" t="s">
        <v>2330</v>
      </c>
      <c r="E350">
        <v>616</v>
      </c>
      <c r="F350">
        <v>1011</v>
      </c>
      <c r="G350" t="s">
        <v>2330</v>
      </c>
      <c r="H350">
        <v>1</v>
      </c>
      <c r="I350" t="s">
        <v>3114</v>
      </c>
      <c r="J350" s="30" t="str">
        <f t="shared" si="15"/>
        <v>[365]=1011,</v>
      </c>
      <c r="K350" s="3">
        <f t="shared" si="16"/>
        <v>365</v>
      </c>
      <c r="L350" s="3">
        <f t="shared" si="17"/>
        <v>1011</v>
      </c>
      <c r="M350" s="8" t="str">
        <f>VLOOKUP(A350,'ESO wayshrine names'!$A$3:$B$9992,2,)</f>
        <v>Sunhold Wayshrine</v>
      </c>
      <c r="N350" s="3" t="str">
        <f>VLOOKUP(F350,'ESO zone constants'!$A$3:$D$9999,4,FALSE)</f>
        <v>Summerset</v>
      </c>
    </row>
    <row r="351" spans="1:14" x14ac:dyDescent="0.25">
      <c r="A351" s="79">
        <v>366</v>
      </c>
      <c r="B351">
        <v>32</v>
      </c>
      <c r="C351">
        <v>1349</v>
      </c>
      <c r="D351" t="s">
        <v>2330</v>
      </c>
      <c r="E351">
        <v>616</v>
      </c>
      <c r="F351">
        <v>1011</v>
      </c>
      <c r="G351" t="s">
        <v>2330</v>
      </c>
      <c r="H351">
        <v>7</v>
      </c>
      <c r="I351" t="s">
        <v>3115</v>
      </c>
      <c r="J351" s="30" t="str">
        <f t="shared" si="15"/>
        <v>[366]=1011,</v>
      </c>
      <c r="K351" s="3">
        <f t="shared" si="16"/>
        <v>366</v>
      </c>
      <c r="L351" s="3">
        <f t="shared" si="17"/>
        <v>1011</v>
      </c>
      <c r="M351" s="8" t="str">
        <f>VLOOKUP(A351,'ESO wayshrine names'!$A$3:$B$9992,2,)</f>
        <v>Golden Gryphon Garret</v>
      </c>
      <c r="N351" s="3" t="str">
        <f>VLOOKUP(F351,'ESO zone constants'!$A$3:$D$9999,4,FALSE)</f>
        <v>Summerset</v>
      </c>
    </row>
    <row r="352" spans="1:14" x14ac:dyDescent="0.25">
      <c r="A352" s="79">
        <v>367</v>
      </c>
      <c r="B352">
        <v>32</v>
      </c>
      <c r="C352">
        <v>1349</v>
      </c>
      <c r="D352" t="s">
        <v>2330</v>
      </c>
      <c r="E352">
        <v>616</v>
      </c>
      <c r="F352">
        <v>1011</v>
      </c>
      <c r="G352" t="s">
        <v>2330</v>
      </c>
      <c r="H352">
        <v>7</v>
      </c>
      <c r="I352" t="s">
        <v>3116</v>
      </c>
      <c r="J352" s="30" t="str">
        <f t="shared" si="15"/>
        <v>[367]=1011,</v>
      </c>
      <c r="K352" s="3">
        <f t="shared" si="16"/>
        <v>367</v>
      </c>
      <c r="L352" s="3">
        <f t="shared" si="17"/>
        <v>1011</v>
      </c>
      <c r="M352" s="8" t="str">
        <f>VLOOKUP(A352,'ESO wayshrine names'!$A$3:$B$9992,2,)</f>
        <v>Alinor Crest Townhouse</v>
      </c>
      <c r="N352" s="3" t="str">
        <f>VLOOKUP(F352,'ESO zone constants'!$A$3:$D$9999,4,FALSE)</f>
        <v>Summerset</v>
      </c>
    </row>
    <row r="353" spans="1:14" x14ac:dyDescent="0.25">
      <c r="A353" s="79">
        <v>368</v>
      </c>
      <c r="B353">
        <v>32</v>
      </c>
      <c r="C353">
        <v>1349</v>
      </c>
      <c r="D353" t="s">
        <v>2330</v>
      </c>
      <c r="E353">
        <v>616</v>
      </c>
      <c r="F353">
        <v>1011</v>
      </c>
      <c r="G353" t="s">
        <v>2330</v>
      </c>
      <c r="H353">
        <v>7</v>
      </c>
      <c r="I353" t="s">
        <v>3117</v>
      </c>
      <c r="J353" s="30" t="str">
        <f t="shared" si="15"/>
        <v>[368]=1011,</v>
      </c>
      <c r="K353" s="3">
        <f t="shared" si="16"/>
        <v>368</v>
      </c>
      <c r="L353" s="3">
        <f t="shared" si="17"/>
        <v>1011</v>
      </c>
      <c r="M353" s="8" t="str">
        <f>VLOOKUP(A353,'ESO wayshrine names'!$A$3:$B$9992,2,)</f>
        <v>Colossal Aldmeri Grotto</v>
      </c>
      <c r="N353" s="3" t="str">
        <f>VLOOKUP(F353,'ESO zone constants'!$A$3:$D$9999,4,FALSE)</f>
        <v>Summerset</v>
      </c>
    </row>
    <row r="354" spans="1:14" x14ac:dyDescent="0.25">
      <c r="A354" s="79">
        <v>369</v>
      </c>
      <c r="B354">
        <v>32</v>
      </c>
      <c r="C354">
        <v>1349</v>
      </c>
      <c r="D354" t="s">
        <v>2330</v>
      </c>
      <c r="E354">
        <v>616</v>
      </c>
      <c r="F354">
        <v>1011</v>
      </c>
      <c r="G354" t="s">
        <v>2330</v>
      </c>
      <c r="H354">
        <v>1</v>
      </c>
      <c r="I354" t="s">
        <v>3118</v>
      </c>
      <c r="J354" s="30" t="str">
        <f t="shared" si="15"/>
        <v>[369]=1011,</v>
      </c>
      <c r="K354" s="3">
        <f t="shared" si="16"/>
        <v>369</v>
      </c>
      <c r="L354" s="3">
        <f t="shared" si="17"/>
        <v>1011</v>
      </c>
      <c r="M354" s="8" t="str">
        <f>VLOOKUP(A354,'ESO wayshrine names'!$A$3:$B$9992,2,)</f>
        <v>Veyond Wyte Wayshrine</v>
      </c>
      <c r="N354" s="3" t="str">
        <f>VLOOKUP(F354,'ESO zone constants'!$A$3:$D$9999,4,FALSE)</f>
        <v>Summerset</v>
      </c>
    </row>
    <row r="355" spans="1:14" x14ac:dyDescent="0.25">
      <c r="A355" s="79">
        <v>370</v>
      </c>
      <c r="B355">
        <v>16</v>
      </c>
      <c r="C355">
        <v>300</v>
      </c>
      <c r="D355" t="s">
        <v>2305</v>
      </c>
      <c r="E355">
        <v>18</v>
      </c>
      <c r="F355">
        <v>108</v>
      </c>
      <c r="G355" t="s">
        <v>2305</v>
      </c>
      <c r="H355">
        <v>6</v>
      </c>
      <c r="I355" t="s">
        <v>3119</v>
      </c>
      <c r="J355" s="30" t="str">
        <f t="shared" si="15"/>
        <v>[370]=108,</v>
      </c>
      <c r="K355" s="3">
        <f t="shared" si="16"/>
        <v>370</v>
      </c>
      <c r="L355" s="3">
        <f t="shared" si="17"/>
        <v>108</v>
      </c>
      <c r="M355" s="8" t="str">
        <f>VLOOKUP(A355,'ESO wayshrine names'!$A$3:$B$9992,2,)</f>
        <v>Dungeon: March of Sacrifices</v>
      </c>
      <c r="N355" s="3" t="str">
        <f>VLOOKUP(F355,'ESO zone constants'!$A$3:$D$9999,4,FALSE)</f>
        <v>Greenshade</v>
      </c>
    </row>
    <row r="356" spans="1:14" x14ac:dyDescent="0.25">
      <c r="A356" s="79">
        <v>371</v>
      </c>
      <c r="B356">
        <v>17</v>
      </c>
      <c r="C356">
        <v>256</v>
      </c>
      <c r="D356" t="s">
        <v>2306</v>
      </c>
      <c r="E356">
        <v>179</v>
      </c>
      <c r="F356">
        <v>382</v>
      </c>
      <c r="G356" t="s">
        <v>2306</v>
      </c>
      <c r="H356">
        <v>6</v>
      </c>
      <c r="I356" t="s">
        <v>3120</v>
      </c>
      <c r="J356" s="30" t="str">
        <f t="shared" si="15"/>
        <v>[371]=382,</v>
      </c>
      <c r="K356" s="3">
        <f t="shared" si="16"/>
        <v>371</v>
      </c>
      <c r="L356" s="3">
        <f t="shared" si="17"/>
        <v>382</v>
      </c>
      <c r="M356" s="8" t="str">
        <f>VLOOKUP(A356,'ESO wayshrine names'!$A$3:$B$9992,2,)</f>
        <v>Dungeon: Moon Hunter Keep</v>
      </c>
      <c r="N356" s="3" t="str">
        <f>VLOOKUP(F356,'ESO zone constants'!$A$3:$D$9999,4,FALSE)</f>
        <v>Reaper's March</v>
      </c>
    </row>
    <row r="357" spans="1:14" x14ac:dyDescent="0.25">
      <c r="A357" s="79">
        <v>372</v>
      </c>
      <c r="B357">
        <v>12</v>
      </c>
      <c r="C357">
        <v>125</v>
      </c>
      <c r="D357" t="s">
        <v>2323</v>
      </c>
      <c r="E357">
        <v>16</v>
      </c>
      <c r="F357">
        <v>103</v>
      </c>
      <c r="G357" t="s">
        <v>2323</v>
      </c>
      <c r="H357">
        <v>7</v>
      </c>
      <c r="I357" t="s">
        <v>3121</v>
      </c>
      <c r="J357" s="30" t="str">
        <f t="shared" si="15"/>
        <v>[372]=103,</v>
      </c>
      <c r="K357" s="3">
        <f t="shared" si="16"/>
        <v>372</v>
      </c>
      <c r="L357" s="3">
        <f t="shared" si="17"/>
        <v>103</v>
      </c>
      <c r="M357" s="8" t="str">
        <f>VLOOKUP(A357,'ESO wayshrine names'!$A$3:$B$9992,2,)</f>
        <v>Hunter's Glade</v>
      </c>
      <c r="N357" s="3" t="str">
        <f>VLOOKUP(F357,'ESO zone constants'!$A$3:$D$9999,4,FALSE)</f>
        <v>The Rift</v>
      </c>
    </row>
    <row r="358" spans="1:14" x14ac:dyDescent="0.25">
      <c r="A358" s="79">
        <v>373</v>
      </c>
      <c r="B358">
        <v>33</v>
      </c>
      <c r="C358">
        <v>1429</v>
      </c>
      <c r="D358" t="s">
        <v>681</v>
      </c>
      <c r="E358">
        <v>632</v>
      </c>
      <c r="F358">
        <v>1027</v>
      </c>
      <c r="G358" t="s">
        <v>681</v>
      </c>
      <c r="H358">
        <v>7</v>
      </c>
      <c r="I358" t="s">
        <v>3122</v>
      </c>
      <c r="J358" s="30" t="str">
        <f t="shared" si="15"/>
        <v>[373]=1027,</v>
      </c>
      <c r="K358" s="3">
        <f t="shared" si="16"/>
        <v>373</v>
      </c>
      <c r="L358" s="3">
        <f t="shared" si="17"/>
        <v>1027</v>
      </c>
      <c r="M358" s="8" t="str">
        <f>VLOOKUP(A358,'ESO wayshrine names'!$A$3:$B$9992,2,)</f>
        <v>Grand Psijic Villa</v>
      </c>
      <c r="N358" s="3" t="str">
        <f>VLOOKUP(F358,'ESO zone constants'!$A$3:$D$9999,4,FALSE)</f>
        <v>Artaeum</v>
      </c>
    </row>
    <row r="359" spans="1:14" x14ac:dyDescent="0.25">
      <c r="A359" s="79">
        <v>374</v>
      </c>
      <c r="B359">
        <v>34</v>
      </c>
      <c r="C359">
        <v>1484</v>
      </c>
      <c r="D359" t="s">
        <v>2333</v>
      </c>
      <c r="E359">
        <v>407</v>
      </c>
      <c r="F359">
        <v>726</v>
      </c>
      <c r="G359" t="s">
        <v>2333</v>
      </c>
      <c r="H359">
        <v>1</v>
      </c>
      <c r="I359" t="s">
        <v>3123</v>
      </c>
      <c r="J359" s="30" t="str">
        <f t="shared" si="15"/>
        <v>[374]=726,</v>
      </c>
      <c r="K359" s="3">
        <f t="shared" si="16"/>
        <v>374</v>
      </c>
      <c r="L359" s="3">
        <f t="shared" si="17"/>
        <v>726</v>
      </c>
      <c r="M359" s="8" t="str">
        <f>VLOOKUP(A359,'ESO wayshrine names'!$A$3:$B$9992,2,)</f>
        <v>Lilmoth Wayshrine</v>
      </c>
      <c r="N359" s="3" t="str">
        <f>VLOOKUP(F359,'ESO zone constants'!$A$3:$D$9999,4,FALSE)</f>
        <v>Murkmire</v>
      </c>
    </row>
    <row r="360" spans="1:14" x14ac:dyDescent="0.25">
      <c r="A360" s="79">
        <v>375</v>
      </c>
      <c r="B360">
        <v>34</v>
      </c>
      <c r="C360">
        <v>1484</v>
      </c>
      <c r="D360" t="s">
        <v>2333</v>
      </c>
      <c r="E360">
        <v>407</v>
      </c>
      <c r="F360">
        <v>726</v>
      </c>
      <c r="G360" t="s">
        <v>2333</v>
      </c>
      <c r="H360">
        <v>1</v>
      </c>
      <c r="I360" t="s">
        <v>3124</v>
      </c>
      <c r="J360" s="30" t="str">
        <f t="shared" si="15"/>
        <v>[375]=726,</v>
      </c>
      <c r="K360" s="3">
        <f t="shared" si="16"/>
        <v>375</v>
      </c>
      <c r="L360" s="3">
        <f t="shared" si="17"/>
        <v>726</v>
      </c>
      <c r="M360" s="8" t="str">
        <f>VLOOKUP(A360,'ESO wayshrine names'!$A$3:$B$9992,2,)</f>
        <v>Bright-Throat Wayshrine</v>
      </c>
      <c r="N360" s="3" t="str">
        <f>VLOOKUP(F360,'ESO zone constants'!$A$3:$D$9999,4,FALSE)</f>
        <v>Murkmire</v>
      </c>
    </row>
    <row r="361" spans="1:14" x14ac:dyDescent="0.25">
      <c r="A361" s="79">
        <v>376</v>
      </c>
      <c r="B361">
        <v>34</v>
      </c>
      <c r="C361">
        <v>1484</v>
      </c>
      <c r="D361" t="s">
        <v>2333</v>
      </c>
      <c r="E361">
        <v>407</v>
      </c>
      <c r="F361">
        <v>726</v>
      </c>
      <c r="G361" t="s">
        <v>2333</v>
      </c>
      <c r="H361">
        <v>1</v>
      </c>
      <c r="I361" t="s">
        <v>3125</v>
      </c>
      <c r="J361" s="30" t="str">
        <f t="shared" si="15"/>
        <v>[376]=726,</v>
      </c>
      <c r="K361" s="3">
        <f t="shared" si="16"/>
        <v>376</v>
      </c>
      <c r="L361" s="3">
        <f t="shared" si="17"/>
        <v>726</v>
      </c>
      <c r="M361" s="8" t="str">
        <f>VLOOKUP(A361,'ESO wayshrine names'!$A$3:$B$9992,2,)</f>
        <v>Dead-Water Wayshrine</v>
      </c>
      <c r="N361" s="3" t="str">
        <f>VLOOKUP(F361,'ESO zone constants'!$A$3:$D$9999,4,FALSE)</f>
        <v>Murkmire</v>
      </c>
    </row>
    <row r="362" spans="1:14" x14ac:dyDescent="0.25">
      <c r="A362" s="79">
        <v>377</v>
      </c>
      <c r="B362">
        <v>34</v>
      </c>
      <c r="C362">
        <v>1484</v>
      </c>
      <c r="D362" t="s">
        <v>2333</v>
      </c>
      <c r="E362">
        <v>407</v>
      </c>
      <c r="F362">
        <v>726</v>
      </c>
      <c r="G362" t="s">
        <v>2333</v>
      </c>
      <c r="H362">
        <v>1</v>
      </c>
      <c r="I362" t="s">
        <v>3126</v>
      </c>
      <c r="J362" s="30" t="str">
        <f t="shared" si="15"/>
        <v>[377]=726,</v>
      </c>
      <c r="K362" s="3">
        <f t="shared" si="16"/>
        <v>377</v>
      </c>
      <c r="L362" s="3">
        <f t="shared" si="17"/>
        <v>726</v>
      </c>
      <c r="M362" s="8" t="str">
        <f>VLOOKUP(A362,'ESO wayshrine names'!$A$3:$B$9992,2,)</f>
        <v>Root-Whisper Wayshrine</v>
      </c>
      <c r="N362" s="3" t="str">
        <f>VLOOKUP(F362,'ESO zone constants'!$A$3:$D$9999,4,FALSE)</f>
        <v>Murkmire</v>
      </c>
    </row>
    <row r="363" spans="1:14" x14ac:dyDescent="0.25">
      <c r="A363" s="79">
        <v>378</v>
      </c>
      <c r="B363">
        <v>34</v>
      </c>
      <c r="C363">
        <v>1484</v>
      </c>
      <c r="D363" t="s">
        <v>2333</v>
      </c>
      <c r="E363">
        <v>407</v>
      </c>
      <c r="F363">
        <v>726</v>
      </c>
      <c r="G363" t="s">
        <v>2333</v>
      </c>
      <c r="H363">
        <v>6</v>
      </c>
      <c r="I363" t="s">
        <v>3127</v>
      </c>
      <c r="J363" s="30" t="str">
        <f t="shared" si="15"/>
        <v>[378]=726,</v>
      </c>
      <c r="K363" s="3">
        <f t="shared" si="16"/>
        <v>378</v>
      </c>
      <c r="L363" s="3">
        <f t="shared" si="17"/>
        <v>726</v>
      </c>
      <c r="M363" s="8" t="str">
        <f>VLOOKUP(A363,'ESO wayshrine names'!$A$3:$B$9992,2,)</f>
        <v>Blackrose Prison</v>
      </c>
      <c r="N363" s="3" t="str">
        <f>VLOOKUP(F363,'ESO zone constants'!$A$3:$D$9999,4,FALSE)</f>
        <v>Murkmire</v>
      </c>
    </row>
    <row r="364" spans="1:14" x14ac:dyDescent="0.25">
      <c r="A364" s="79">
        <v>379</v>
      </c>
      <c r="B364">
        <v>34</v>
      </c>
      <c r="C364">
        <v>1484</v>
      </c>
      <c r="D364" t="s">
        <v>2333</v>
      </c>
      <c r="E364">
        <v>407</v>
      </c>
      <c r="F364">
        <v>726</v>
      </c>
      <c r="G364" t="s">
        <v>2333</v>
      </c>
      <c r="H364">
        <v>1</v>
      </c>
      <c r="I364" t="s">
        <v>3128</v>
      </c>
      <c r="J364" s="30" t="str">
        <f t="shared" si="15"/>
        <v>[379]=726,</v>
      </c>
      <c r="K364" s="3">
        <f t="shared" si="16"/>
        <v>379</v>
      </c>
      <c r="L364" s="3">
        <f t="shared" si="17"/>
        <v>726</v>
      </c>
      <c r="M364" s="8" t="str">
        <f>VLOOKUP(A364,'ESO wayshrine names'!$A$3:$B$9992,2,)</f>
        <v>Blackrose Prison Wayshrine</v>
      </c>
      <c r="N364" s="3" t="str">
        <f>VLOOKUP(F364,'ESO zone constants'!$A$3:$D$9999,4,FALSE)</f>
        <v>Murkmire</v>
      </c>
    </row>
    <row r="365" spans="1:14" x14ac:dyDescent="0.25">
      <c r="A365" s="78">
        <v>380</v>
      </c>
      <c r="B365">
        <v>13</v>
      </c>
      <c r="C365">
        <v>61</v>
      </c>
      <c r="D365" t="s">
        <v>2322</v>
      </c>
      <c r="E365">
        <v>15</v>
      </c>
      <c r="F365">
        <v>101</v>
      </c>
      <c r="G365" t="s">
        <v>2322</v>
      </c>
      <c r="H365">
        <v>7</v>
      </c>
      <c r="I365" t="s">
        <v>3345</v>
      </c>
      <c r="J365" s="30" t="str">
        <f t="shared" si="15"/>
        <v>[380]=101,</v>
      </c>
      <c r="K365" s="3">
        <f t="shared" si="16"/>
        <v>380</v>
      </c>
      <c r="L365" s="3">
        <f t="shared" si="17"/>
        <v>101</v>
      </c>
      <c r="M365" s="8" t="str">
        <f>VLOOKUP(A365,'ESO wayshrine names'!$A$3:$B$9992,2,)</f>
        <v>Enchanted Snow Globe Home</v>
      </c>
      <c r="N365" s="3" t="str">
        <f>VLOOKUP(F365,'ESO zone constants'!$A$3:$D$9999,4,FALSE)</f>
        <v>Eastmarch</v>
      </c>
    </row>
    <row r="366" spans="1:14" x14ac:dyDescent="0.25">
      <c r="A366" s="79">
        <v>381</v>
      </c>
      <c r="B366">
        <v>36</v>
      </c>
      <c r="C366">
        <v>1555</v>
      </c>
      <c r="D366" t="s">
        <v>3129</v>
      </c>
      <c r="E366">
        <v>681</v>
      </c>
      <c r="F366">
        <v>1086</v>
      </c>
      <c r="G366" t="s">
        <v>3129</v>
      </c>
      <c r="H366">
        <v>1</v>
      </c>
      <c r="I366" t="s">
        <v>3130</v>
      </c>
      <c r="J366" s="30" t="str">
        <f t="shared" si="15"/>
        <v>[381]=1086,</v>
      </c>
      <c r="K366" s="3">
        <f t="shared" si="16"/>
        <v>381</v>
      </c>
      <c r="L366" s="3">
        <f t="shared" si="17"/>
        <v>1086</v>
      </c>
      <c r="M366" s="8" t="str">
        <f>VLOOKUP(A366,'ESO wayshrine names'!$A$3:$B$9992,2,)</f>
        <v>Riverhold Wayshrine</v>
      </c>
      <c r="N366" s="3" t="str">
        <f>VLOOKUP(F366,'ESO zone constants'!$A$3:$D$9999,4,FALSE)</f>
        <v>Northern Elsweyr</v>
      </c>
    </row>
    <row r="367" spans="1:14" x14ac:dyDescent="0.25">
      <c r="A367" s="79">
        <v>382</v>
      </c>
      <c r="B367">
        <v>36</v>
      </c>
      <c r="C367">
        <v>1555</v>
      </c>
      <c r="D367" t="s">
        <v>3129</v>
      </c>
      <c r="E367">
        <v>681</v>
      </c>
      <c r="F367">
        <v>1086</v>
      </c>
      <c r="G367" t="s">
        <v>3129</v>
      </c>
      <c r="H367">
        <v>1</v>
      </c>
      <c r="I367" t="s">
        <v>3131</v>
      </c>
      <c r="J367" s="30" t="str">
        <f t="shared" si="15"/>
        <v>[382]=1086,</v>
      </c>
      <c r="K367" s="3">
        <f t="shared" si="16"/>
        <v>382</v>
      </c>
      <c r="L367" s="3">
        <f t="shared" si="17"/>
        <v>1086</v>
      </c>
      <c r="M367" s="8" t="str">
        <f>VLOOKUP(A367,'ESO wayshrine names'!$A$3:$B$9992,2,)</f>
        <v>Rimmen Wayshrine</v>
      </c>
      <c r="N367" s="3" t="str">
        <f>VLOOKUP(F367,'ESO zone constants'!$A$3:$D$9999,4,FALSE)</f>
        <v>Northern Elsweyr</v>
      </c>
    </row>
    <row r="368" spans="1:14" x14ac:dyDescent="0.25">
      <c r="A368" s="79">
        <v>383</v>
      </c>
      <c r="B368">
        <v>36</v>
      </c>
      <c r="C368">
        <v>1555</v>
      </c>
      <c r="D368" t="s">
        <v>3129</v>
      </c>
      <c r="E368">
        <v>681</v>
      </c>
      <c r="F368">
        <v>1086</v>
      </c>
      <c r="G368" t="s">
        <v>3129</v>
      </c>
      <c r="H368">
        <v>1</v>
      </c>
      <c r="I368" t="s">
        <v>3132</v>
      </c>
      <c r="J368" s="30" t="str">
        <f t="shared" si="15"/>
        <v>[383]=1086,</v>
      </c>
      <c r="K368" s="3">
        <f t="shared" si="16"/>
        <v>383</v>
      </c>
      <c r="L368" s="3">
        <f t="shared" si="17"/>
        <v>1086</v>
      </c>
      <c r="M368" s="8" t="str">
        <f>VLOOKUP(A368,'ESO wayshrine names'!$A$3:$B$9992,2,)</f>
        <v>The Stitches Wayshrine</v>
      </c>
      <c r="N368" s="3" t="str">
        <f>VLOOKUP(F368,'ESO zone constants'!$A$3:$D$9999,4,FALSE)</f>
        <v>Northern Elsweyr</v>
      </c>
    </row>
    <row r="369" spans="1:14" x14ac:dyDescent="0.25">
      <c r="A369" s="79">
        <v>384</v>
      </c>
      <c r="B369">
        <v>36</v>
      </c>
      <c r="C369">
        <v>1555</v>
      </c>
      <c r="D369" t="s">
        <v>3129</v>
      </c>
      <c r="E369">
        <v>681</v>
      </c>
      <c r="F369">
        <v>1086</v>
      </c>
      <c r="G369" t="s">
        <v>3129</v>
      </c>
      <c r="H369">
        <v>1</v>
      </c>
      <c r="I369" t="s">
        <v>3133</v>
      </c>
      <c r="J369" s="30" t="str">
        <f t="shared" si="15"/>
        <v>[384]=1086,</v>
      </c>
      <c r="K369" s="3">
        <f t="shared" si="16"/>
        <v>384</v>
      </c>
      <c r="L369" s="3">
        <f t="shared" si="17"/>
        <v>1086</v>
      </c>
      <c r="M369" s="8" t="str">
        <f>VLOOKUP(A369,'ESO wayshrine names'!$A$3:$B$9992,2,)</f>
        <v>Tenmar Temple Wayshrine</v>
      </c>
      <c r="N369" s="3" t="str">
        <f>VLOOKUP(F369,'ESO zone constants'!$A$3:$D$9999,4,FALSE)</f>
        <v>Northern Elsweyr</v>
      </c>
    </row>
    <row r="370" spans="1:14" x14ac:dyDescent="0.25">
      <c r="A370" s="79">
        <v>386</v>
      </c>
      <c r="B370">
        <v>36</v>
      </c>
      <c r="C370">
        <v>1555</v>
      </c>
      <c r="D370" t="s">
        <v>3129</v>
      </c>
      <c r="E370">
        <v>681</v>
      </c>
      <c r="F370">
        <v>1086</v>
      </c>
      <c r="G370" t="s">
        <v>3129</v>
      </c>
      <c r="H370">
        <v>1</v>
      </c>
      <c r="I370" t="s">
        <v>3134</v>
      </c>
      <c r="J370" s="30" t="str">
        <f t="shared" si="15"/>
        <v>[386]=1086,</v>
      </c>
      <c r="K370" s="3">
        <f t="shared" si="16"/>
        <v>386</v>
      </c>
      <c r="L370" s="3">
        <f t="shared" si="17"/>
        <v>1086</v>
      </c>
      <c r="M370" s="8" t="str">
        <f>VLOOKUP(A370,'ESO wayshrine names'!$A$3:$B$9992,2,)</f>
        <v>Scar's End Wayshrine</v>
      </c>
      <c r="N370" s="3" t="str">
        <f>VLOOKUP(F370,'ESO zone constants'!$A$3:$D$9999,4,FALSE)</f>
        <v>Northern Elsweyr</v>
      </c>
    </row>
    <row r="371" spans="1:14" x14ac:dyDescent="0.25">
      <c r="A371" s="79">
        <v>387</v>
      </c>
      <c r="B371">
        <v>36</v>
      </c>
      <c r="C371">
        <v>1555</v>
      </c>
      <c r="D371" t="s">
        <v>3129</v>
      </c>
      <c r="E371">
        <v>681</v>
      </c>
      <c r="F371">
        <v>1086</v>
      </c>
      <c r="G371" t="s">
        <v>3129</v>
      </c>
      <c r="H371">
        <v>1</v>
      </c>
      <c r="I371" t="s">
        <v>3135</v>
      </c>
      <c r="J371" s="30" t="str">
        <f t="shared" si="15"/>
        <v>[387]=1086,</v>
      </c>
      <c r="K371" s="3">
        <f t="shared" si="16"/>
        <v>387</v>
      </c>
      <c r="L371" s="3">
        <f t="shared" si="17"/>
        <v>1086</v>
      </c>
      <c r="M371" s="8" t="str">
        <f>VLOOKUP(A371,'ESO wayshrine names'!$A$3:$B$9992,2,)</f>
        <v>Hakoshae Wayshrine</v>
      </c>
      <c r="N371" s="3" t="str">
        <f>VLOOKUP(F371,'ESO zone constants'!$A$3:$D$9999,4,FALSE)</f>
        <v>Northern Elsweyr</v>
      </c>
    </row>
    <row r="372" spans="1:14" x14ac:dyDescent="0.25">
      <c r="A372" s="79">
        <v>388</v>
      </c>
      <c r="B372">
        <v>34</v>
      </c>
      <c r="C372">
        <v>1484</v>
      </c>
      <c r="D372" t="s">
        <v>2333</v>
      </c>
      <c r="E372">
        <v>407</v>
      </c>
      <c r="F372">
        <v>726</v>
      </c>
      <c r="G372" t="s">
        <v>2333</v>
      </c>
      <c r="H372">
        <v>7</v>
      </c>
      <c r="I372" t="s">
        <v>3136</v>
      </c>
      <c r="J372" s="30" t="str">
        <f t="shared" si="15"/>
        <v>[388]=726,</v>
      </c>
      <c r="K372" s="3">
        <f t="shared" si="16"/>
        <v>388</v>
      </c>
      <c r="L372" s="3">
        <f t="shared" si="17"/>
        <v>726</v>
      </c>
      <c r="M372" s="8" t="str">
        <f>VLOOKUP(A372,'ESO wayshrine names'!$A$3:$B$9992,2,)</f>
        <v>Lakemire Xanmeer Manor</v>
      </c>
      <c r="N372" s="3" t="str">
        <f>VLOOKUP(F372,'ESO zone constants'!$A$3:$D$9999,4,FALSE)</f>
        <v>Murkmire</v>
      </c>
    </row>
    <row r="373" spans="1:14" x14ac:dyDescent="0.25">
      <c r="A373" s="78">
        <v>389</v>
      </c>
      <c r="B373">
        <v>13</v>
      </c>
      <c r="C373">
        <v>61</v>
      </c>
      <c r="D373" t="s">
        <v>2322</v>
      </c>
      <c r="E373">
        <v>15</v>
      </c>
      <c r="F373">
        <v>101</v>
      </c>
      <c r="G373" t="s">
        <v>2322</v>
      </c>
      <c r="H373">
        <v>6</v>
      </c>
      <c r="I373" t="s">
        <v>3338</v>
      </c>
      <c r="J373" s="30" t="str">
        <f t="shared" si="15"/>
        <v>[389]=101,</v>
      </c>
      <c r="K373" s="3">
        <f t="shared" si="16"/>
        <v>389</v>
      </c>
      <c r="L373" s="3">
        <f t="shared" si="17"/>
        <v>101</v>
      </c>
      <c r="M373" s="8" t="str">
        <f>VLOOKUP(A373,'ESO wayshrine names'!$A$3:$B$9992,2,)</f>
        <v>Dungeon: Frostvault</v>
      </c>
      <c r="N373" s="3" t="str">
        <f>VLOOKUP(F373,'ESO zone constants'!$A$3:$D$9999,4,FALSE)</f>
        <v>Eastmarch</v>
      </c>
    </row>
    <row r="374" spans="1:14" x14ac:dyDescent="0.25">
      <c r="A374" s="79">
        <v>390</v>
      </c>
      <c r="B374">
        <v>29</v>
      </c>
      <c r="C374">
        <v>1006</v>
      </c>
      <c r="D374" t="s">
        <v>2327</v>
      </c>
      <c r="E374">
        <v>448</v>
      </c>
      <c r="F374">
        <v>823</v>
      </c>
      <c r="G374" t="s">
        <v>3017</v>
      </c>
      <c r="H374">
        <v>6</v>
      </c>
      <c r="I374" t="s">
        <v>3137</v>
      </c>
      <c r="J374" s="30" t="str">
        <f t="shared" si="15"/>
        <v>[390]=823,</v>
      </c>
      <c r="K374" s="3">
        <f t="shared" si="16"/>
        <v>390</v>
      </c>
      <c r="L374" s="3">
        <f t="shared" si="17"/>
        <v>823</v>
      </c>
      <c r="M374" s="8" t="str">
        <f>VLOOKUP(A374,'ESO wayshrine names'!$A$3:$B$9992,2,)</f>
        <v>Dungeon: Depths of Malatar</v>
      </c>
      <c r="N374" s="3" t="str">
        <f>VLOOKUP(F374,'ESO zone constants'!$A$3:$D$9999,4,FALSE)</f>
        <v>Gold Coast</v>
      </c>
    </row>
    <row r="375" spans="1:14" x14ac:dyDescent="0.25">
      <c r="A375" s="79">
        <v>391</v>
      </c>
      <c r="B375">
        <v>36</v>
      </c>
      <c r="C375">
        <v>1555</v>
      </c>
      <c r="D375" t="s">
        <v>3129</v>
      </c>
      <c r="E375">
        <v>681</v>
      </c>
      <c r="F375">
        <v>1086</v>
      </c>
      <c r="G375" t="s">
        <v>3129</v>
      </c>
      <c r="H375">
        <v>6</v>
      </c>
      <c r="I375" t="s">
        <v>3138</v>
      </c>
      <c r="J375" s="30" t="str">
        <f t="shared" si="15"/>
        <v>[391]=1086,</v>
      </c>
      <c r="K375" s="3">
        <f t="shared" si="16"/>
        <v>391</v>
      </c>
      <c r="L375" s="3">
        <f t="shared" si="17"/>
        <v>1086</v>
      </c>
      <c r="M375" s="8" t="str">
        <f>VLOOKUP(A375,'ESO wayshrine names'!$A$3:$B$9992,2,)</f>
        <v>Dungeon: Moongrave Fane</v>
      </c>
      <c r="N375" s="3" t="str">
        <f>VLOOKUP(F375,'ESO zone constants'!$A$3:$D$9999,4,FALSE)</f>
        <v>Northern Elsweyr</v>
      </c>
    </row>
    <row r="376" spans="1:14" x14ac:dyDescent="0.25">
      <c r="A376" s="78">
        <v>392</v>
      </c>
      <c r="B376">
        <v>13</v>
      </c>
      <c r="C376">
        <v>61</v>
      </c>
      <c r="D376" t="s">
        <v>2322</v>
      </c>
      <c r="E376">
        <v>15</v>
      </c>
      <c r="F376">
        <v>101</v>
      </c>
      <c r="G376" t="s">
        <v>2322</v>
      </c>
      <c r="H376">
        <v>7</v>
      </c>
      <c r="I376" t="s">
        <v>3335</v>
      </c>
      <c r="J376" s="30" t="str">
        <f t="shared" si="15"/>
        <v>[392]=101,</v>
      </c>
      <c r="K376" s="3">
        <f t="shared" si="16"/>
        <v>392</v>
      </c>
      <c r="L376" s="3">
        <f t="shared" si="17"/>
        <v>101</v>
      </c>
      <c r="M376" s="8" t="str">
        <f>VLOOKUP(A376,'ESO wayshrine names'!$A$3:$B$9992,2,)</f>
        <v>Frostvault Chasm</v>
      </c>
      <c r="N376" s="3" t="str">
        <f>VLOOKUP(F376,'ESO zone constants'!$A$3:$D$9999,4,FALSE)</f>
        <v>Eastmarch</v>
      </c>
    </row>
    <row r="377" spans="1:14"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names'!$A$3:$B$9992,2,)</f>
        <v>Elinhir Private Arena</v>
      </c>
      <c r="N377" s="3" t="str">
        <f>VLOOKUP(F377,'ESO zone constants'!$A$3:$D$9999,4,FALSE)</f>
        <v>Craglorn</v>
      </c>
    </row>
    <row r="378" spans="1:14" x14ac:dyDescent="0.25">
      <c r="A378" s="79">
        <v>396</v>
      </c>
      <c r="B378">
        <v>36</v>
      </c>
      <c r="C378">
        <v>1555</v>
      </c>
      <c r="D378" t="s">
        <v>3129</v>
      </c>
      <c r="E378">
        <v>681</v>
      </c>
      <c r="F378">
        <v>1086</v>
      </c>
      <c r="G378" t="s">
        <v>3129</v>
      </c>
      <c r="H378">
        <v>7</v>
      </c>
      <c r="I378" t="s">
        <v>3139</v>
      </c>
      <c r="J378" s="30" t="str">
        <f t="shared" si="15"/>
        <v>[396]=1086,</v>
      </c>
      <c r="K378" s="3">
        <f t="shared" si="16"/>
        <v>396</v>
      </c>
      <c r="L378" s="3">
        <f t="shared" si="17"/>
        <v>1086</v>
      </c>
      <c r="M378" s="8" t="str">
        <f>VLOOKUP(A378,'ESO wayshrine names'!$A$3:$B$9992,2,)</f>
        <v>Sugar Bowl Suite</v>
      </c>
      <c r="N378" s="3" t="str">
        <f>VLOOKUP(F378,'ESO zone constants'!$A$3:$D$9999,4,FALSE)</f>
        <v>Northern Elsweyr</v>
      </c>
    </row>
    <row r="379" spans="1:14" x14ac:dyDescent="0.25">
      <c r="A379" s="79">
        <v>397</v>
      </c>
      <c r="B379">
        <v>36</v>
      </c>
      <c r="C379">
        <v>1555</v>
      </c>
      <c r="D379" t="s">
        <v>3129</v>
      </c>
      <c r="E379">
        <v>681</v>
      </c>
      <c r="F379">
        <v>1086</v>
      </c>
      <c r="G379" t="s">
        <v>3129</v>
      </c>
      <c r="H379">
        <v>1</v>
      </c>
      <c r="I379" t="s">
        <v>3140</v>
      </c>
      <c r="J379" s="30" t="str">
        <f t="shared" si="15"/>
        <v>[397]=1086,</v>
      </c>
      <c r="K379" s="3">
        <f t="shared" si="16"/>
        <v>397</v>
      </c>
      <c r="L379" s="3">
        <f t="shared" si="17"/>
        <v>1086</v>
      </c>
      <c r="M379" s="8" t="str">
        <f>VLOOKUP(A379,'ESO wayshrine names'!$A$3:$B$9992,2,)</f>
        <v>Star Haven Wayshrine</v>
      </c>
      <c r="N379" s="3" t="str">
        <f>VLOOKUP(F379,'ESO zone constants'!$A$3:$D$9999,4,FALSE)</f>
        <v>Northern Elsweyr</v>
      </c>
    </row>
    <row r="380" spans="1:14" x14ac:dyDescent="0.25">
      <c r="A380" s="79">
        <v>398</v>
      </c>
      <c r="B380">
        <v>7</v>
      </c>
      <c r="C380">
        <v>9</v>
      </c>
      <c r="D380" t="s">
        <v>2303</v>
      </c>
      <c r="E380">
        <v>180</v>
      </c>
      <c r="F380">
        <v>383</v>
      </c>
      <c r="G380" t="s">
        <v>2303</v>
      </c>
      <c r="H380">
        <v>6</v>
      </c>
      <c r="I380" t="s">
        <v>3141</v>
      </c>
      <c r="J380" s="30" t="str">
        <f t="shared" si="15"/>
        <v>[398]=383,</v>
      </c>
      <c r="K380" s="3">
        <f t="shared" si="16"/>
        <v>398</v>
      </c>
      <c r="L380" s="3">
        <f t="shared" si="17"/>
        <v>383</v>
      </c>
      <c r="M380" s="8" t="str">
        <f>VLOOKUP(A380,'ESO wayshrine names'!$A$3:$B$9992,2,)</f>
        <v>Dungeon: Lair of Maarselok</v>
      </c>
      <c r="N380" s="3" t="str">
        <f>VLOOKUP(F380,'ESO zone constants'!$A$3:$D$9999,4,FALSE)</f>
        <v>Grahtwood</v>
      </c>
    </row>
    <row r="381" spans="1:14" x14ac:dyDescent="0.25">
      <c r="A381" s="79">
        <v>399</v>
      </c>
      <c r="B381">
        <v>36</v>
      </c>
      <c r="C381">
        <v>1555</v>
      </c>
      <c r="D381" t="s">
        <v>3129</v>
      </c>
      <c r="E381">
        <v>681</v>
      </c>
      <c r="F381">
        <v>1086</v>
      </c>
      <c r="G381" t="s">
        <v>3129</v>
      </c>
      <c r="H381">
        <v>3</v>
      </c>
      <c r="I381" t="s">
        <v>3142</v>
      </c>
      <c r="J381" s="30" t="str">
        <f t="shared" si="15"/>
        <v>[399]=1086,</v>
      </c>
      <c r="K381" s="3">
        <f t="shared" si="16"/>
        <v>399</v>
      </c>
      <c r="L381" s="3">
        <f t="shared" si="17"/>
        <v>1086</v>
      </c>
      <c r="M381" s="8" t="str">
        <f>VLOOKUP(A381,'ESO wayshrine names'!$A$3:$B$9992,2,)</f>
        <v>Trial: Sunspire</v>
      </c>
      <c r="N381" s="3" t="str">
        <f>VLOOKUP(F381,'ESO zone constants'!$A$3:$D$9999,4,FALSE)</f>
        <v>Northern Elsweyr</v>
      </c>
    </row>
    <row r="382" spans="1:14" x14ac:dyDescent="0.25">
      <c r="A382" s="79">
        <v>400</v>
      </c>
      <c r="B382">
        <v>36</v>
      </c>
      <c r="C382">
        <v>1555</v>
      </c>
      <c r="D382" t="s">
        <v>3129</v>
      </c>
      <c r="E382">
        <v>681</v>
      </c>
      <c r="F382">
        <v>1086</v>
      </c>
      <c r="G382" t="s">
        <v>3129</v>
      </c>
      <c r="H382">
        <v>7</v>
      </c>
      <c r="I382" t="s">
        <v>3143</v>
      </c>
      <c r="J382" s="30" t="str">
        <f t="shared" si="15"/>
        <v>[400]=1086,</v>
      </c>
      <c r="K382" s="3">
        <f t="shared" si="16"/>
        <v>400</v>
      </c>
      <c r="L382" s="3">
        <f t="shared" si="17"/>
        <v>1086</v>
      </c>
      <c r="M382" s="8" t="str">
        <f>VLOOKUP(A382,'ESO wayshrine names'!$A$3:$B$9992,2,)</f>
        <v>Hall of the Lunar Champion</v>
      </c>
      <c r="N382" s="3" t="str">
        <f>VLOOKUP(F382,'ESO zone constants'!$A$3:$D$9999,4,FALSE)</f>
        <v>Northern Elsweyr</v>
      </c>
    </row>
    <row r="383" spans="1:14" x14ac:dyDescent="0.25">
      <c r="A383" s="79">
        <v>401</v>
      </c>
      <c r="B383">
        <v>36</v>
      </c>
      <c r="C383">
        <v>1555</v>
      </c>
      <c r="D383" t="s">
        <v>3129</v>
      </c>
      <c r="E383">
        <v>681</v>
      </c>
      <c r="F383">
        <v>1086</v>
      </c>
      <c r="G383" t="s">
        <v>3129</v>
      </c>
      <c r="H383">
        <v>7</v>
      </c>
      <c r="I383" t="s">
        <v>3144</v>
      </c>
      <c r="J383" s="30" t="str">
        <f t="shared" si="15"/>
        <v>[401]=1086,</v>
      </c>
      <c r="K383" s="3">
        <f t="shared" si="16"/>
        <v>401</v>
      </c>
      <c r="L383" s="3">
        <f t="shared" si="17"/>
        <v>1086</v>
      </c>
      <c r="M383" s="8" t="str">
        <f>VLOOKUP(A383,'ESO wayshrine names'!$A$3:$B$9992,2,)</f>
        <v>Jode's Embrace</v>
      </c>
      <c r="N383" s="3" t="str">
        <f>VLOOKUP(F383,'ESO zone constants'!$A$3:$D$9999,4,FALSE)</f>
        <v>Northern Elsweyr</v>
      </c>
    </row>
    <row r="384" spans="1:14" x14ac:dyDescent="0.25">
      <c r="A384" s="79">
        <v>402</v>
      </c>
      <c r="B384">
        <v>37</v>
      </c>
      <c r="C384">
        <v>1654</v>
      </c>
      <c r="D384" t="s">
        <v>3145</v>
      </c>
      <c r="E384">
        <v>720</v>
      </c>
      <c r="F384">
        <v>1133</v>
      </c>
      <c r="G384" t="s">
        <v>3145</v>
      </c>
      <c r="H384">
        <v>1</v>
      </c>
      <c r="I384" t="s">
        <v>3146</v>
      </c>
      <c r="J384" s="30" t="str">
        <f t="shared" si="15"/>
        <v>[402]=1133,</v>
      </c>
      <c r="K384" s="3">
        <f t="shared" si="16"/>
        <v>402</v>
      </c>
      <c r="L384" s="3">
        <f t="shared" si="17"/>
        <v>1133</v>
      </c>
      <c r="M384" s="8" t="str">
        <f>VLOOKUP(A384,'ESO wayshrine names'!$A$3:$B$9992,2,)</f>
        <v>Senchal Wayshrine</v>
      </c>
      <c r="N384" s="3" t="str">
        <f>VLOOKUP(F384,'ESO zone constants'!$A$3:$D$9999,4,FALSE)</f>
        <v>Southern Elsweyr</v>
      </c>
    </row>
    <row r="385" spans="1:14" x14ac:dyDescent="0.25">
      <c r="A385" s="79">
        <v>403</v>
      </c>
      <c r="B385">
        <v>37</v>
      </c>
      <c r="C385">
        <v>1654</v>
      </c>
      <c r="D385" t="s">
        <v>3145</v>
      </c>
      <c r="E385">
        <v>720</v>
      </c>
      <c r="F385">
        <v>1133</v>
      </c>
      <c r="G385" t="s">
        <v>3145</v>
      </c>
      <c r="H385">
        <v>1</v>
      </c>
      <c r="I385" t="s">
        <v>3147</v>
      </c>
      <c r="J385" s="30" t="str">
        <f t="shared" si="15"/>
        <v>[403]=1133,</v>
      </c>
      <c r="K385" s="3">
        <f t="shared" si="16"/>
        <v>403</v>
      </c>
      <c r="L385" s="3">
        <f t="shared" si="17"/>
        <v>1133</v>
      </c>
      <c r="M385" s="8" t="str">
        <f>VLOOKUP(A385,'ESO wayshrine names'!$A$3:$B$9992,2,)</f>
        <v>South Guard Ruins Wayshrine</v>
      </c>
      <c r="N385" s="3" t="str">
        <f>VLOOKUP(F385,'ESO zone constants'!$A$3:$D$9999,4,FALSE)</f>
        <v>Southern Elsweyr</v>
      </c>
    </row>
    <row r="386" spans="1:14" x14ac:dyDescent="0.25">
      <c r="A386" s="79">
        <v>404</v>
      </c>
      <c r="B386">
        <v>37</v>
      </c>
      <c r="C386">
        <v>1654</v>
      </c>
      <c r="D386" t="s">
        <v>3145</v>
      </c>
      <c r="E386">
        <v>720</v>
      </c>
      <c r="F386">
        <v>1133</v>
      </c>
      <c r="G386" t="s">
        <v>3145</v>
      </c>
      <c r="H386">
        <v>1</v>
      </c>
      <c r="I386" t="s">
        <v>3148</v>
      </c>
      <c r="J386" s="30" t="str">
        <f t="shared" si="15"/>
        <v>[404]=1133,</v>
      </c>
      <c r="K386" s="3">
        <f t="shared" si="16"/>
        <v>404</v>
      </c>
      <c r="L386" s="3">
        <f t="shared" si="17"/>
        <v>1133</v>
      </c>
      <c r="M386" s="8" t="str">
        <f>VLOOKUP(A386,'ESO wayshrine names'!$A$3:$B$9992,2,)</f>
        <v>Western Plains Wayshrine</v>
      </c>
      <c r="N386" s="3" t="str">
        <f>VLOOKUP(F386,'ESO zone constants'!$A$3:$D$9999,4,FALSE)</f>
        <v>Southern Elsweyr</v>
      </c>
    </row>
    <row r="387" spans="1:14" x14ac:dyDescent="0.25">
      <c r="A387" s="79">
        <v>405</v>
      </c>
      <c r="B387">
        <v>37</v>
      </c>
      <c r="C387">
        <v>1654</v>
      </c>
      <c r="D387" t="s">
        <v>3145</v>
      </c>
      <c r="E387">
        <v>720</v>
      </c>
      <c r="F387">
        <v>1133</v>
      </c>
      <c r="G387" t="s">
        <v>3145</v>
      </c>
      <c r="H387">
        <v>1</v>
      </c>
      <c r="I387" t="s">
        <v>3149</v>
      </c>
      <c r="J387" s="30" t="str">
        <f t="shared" ref="J387:J450" si="18">IF(A387&lt;&gt;"",IF(F387&lt;&gt;"",IF(OR(ISNA(A387),ISNA(F387)),"","["&amp;A387&amp;"]="&amp;F387&amp;","),""),"")</f>
        <v>[405]=1133,</v>
      </c>
      <c r="K387" s="3">
        <f t="shared" ref="K387:K450" si="19">A387</f>
        <v>405</v>
      </c>
      <c r="L387" s="3">
        <f t="shared" ref="L387:L450" si="20">F387</f>
        <v>1133</v>
      </c>
      <c r="M387" s="8" t="str">
        <f>VLOOKUP(A387,'ESO wayshrine names'!$A$3:$B$9992,2,)</f>
        <v>Black Heights Wayshrine</v>
      </c>
      <c r="N387" s="3" t="str">
        <f>VLOOKUP(F387,'ESO zone constants'!$A$3:$D$9999,4,FALSE)</f>
        <v>Southern Elsweyr</v>
      </c>
    </row>
    <row r="388" spans="1:14" x14ac:dyDescent="0.25">
      <c r="A388" s="79">
        <v>406</v>
      </c>
      <c r="B388">
        <v>37</v>
      </c>
      <c r="C388">
        <v>1654</v>
      </c>
      <c r="D388" t="s">
        <v>3145</v>
      </c>
      <c r="E388">
        <v>720</v>
      </c>
      <c r="F388">
        <v>1133</v>
      </c>
      <c r="G388" t="s">
        <v>3145</v>
      </c>
      <c r="H388">
        <v>1</v>
      </c>
      <c r="I388" t="s">
        <v>3150</v>
      </c>
      <c r="J388" s="30" t="str">
        <f t="shared" si="18"/>
        <v>[406]=1133,</v>
      </c>
      <c r="K388" s="3">
        <f t="shared" si="19"/>
        <v>406</v>
      </c>
      <c r="L388" s="3">
        <f t="shared" si="20"/>
        <v>1133</v>
      </c>
      <c r="M388" s="8" t="str">
        <f>VLOOKUP(A388,'ESO wayshrine names'!$A$3:$B$9992,2,)</f>
        <v>Pridehome Wayshrine</v>
      </c>
      <c r="N388" s="3" t="str">
        <f>VLOOKUP(F388,'ESO zone constants'!$A$3:$D$9999,4,FALSE)</f>
        <v>Southern Elsweyr</v>
      </c>
    </row>
    <row r="389" spans="1:14" x14ac:dyDescent="0.25">
      <c r="A389" s="79">
        <v>409</v>
      </c>
      <c r="B389">
        <v>3</v>
      </c>
      <c r="C389">
        <v>10</v>
      </c>
      <c r="D389" t="s">
        <v>2320</v>
      </c>
      <c r="E389">
        <v>5</v>
      </c>
      <c r="F389">
        <v>20</v>
      </c>
      <c r="G389" t="s">
        <v>2320</v>
      </c>
      <c r="H389">
        <v>7</v>
      </c>
      <c r="I389" t="s">
        <v>3151</v>
      </c>
      <c r="J389" s="30" t="str">
        <f t="shared" si="18"/>
        <v>[409]=20,</v>
      </c>
      <c r="K389" s="3">
        <f t="shared" si="19"/>
        <v>409</v>
      </c>
      <c r="L389" s="3">
        <f t="shared" si="20"/>
        <v>20</v>
      </c>
      <c r="M389" s="8" t="str">
        <f>VLOOKUP(A389,'ESO wayshrine names'!$A$3:$B$9992,2,)</f>
        <v>Wraithhome</v>
      </c>
      <c r="N389" s="3" t="str">
        <f>VLOOKUP(F389,'ESO zone constants'!$A$3:$D$9999,4,FALSE)</f>
        <v>Rivenspire</v>
      </c>
    </row>
    <row r="390" spans="1:14" x14ac:dyDescent="0.25">
      <c r="A390" s="79">
        <v>410</v>
      </c>
      <c r="B390">
        <v>36</v>
      </c>
      <c r="C390">
        <v>1555</v>
      </c>
      <c r="D390" t="s">
        <v>3129</v>
      </c>
      <c r="E390">
        <v>681</v>
      </c>
      <c r="F390">
        <v>1086</v>
      </c>
      <c r="G390" t="s">
        <v>3129</v>
      </c>
      <c r="H390">
        <v>7</v>
      </c>
      <c r="I390" t="s">
        <v>3152</v>
      </c>
      <c r="J390" s="30" t="str">
        <f t="shared" si="18"/>
        <v>[410]=1086,</v>
      </c>
      <c r="K390" s="3">
        <f t="shared" si="19"/>
        <v>410</v>
      </c>
      <c r="L390" s="3">
        <f t="shared" si="20"/>
        <v>1086</v>
      </c>
      <c r="M390" s="8" t="str">
        <f>VLOOKUP(A390,'ESO wayshrine names'!$A$3:$B$9992,2,)</f>
        <v>Moon-Sugar Meadow</v>
      </c>
      <c r="N390" s="3" t="str">
        <f>VLOOKUP(F390,'ESO zone constants'!$A$3:$D$9999,4,FALSE)</f>
        <v>Northern Elsweyr</v>
      </c>
    </row>
    <row r="391" spans="1:14" x14ac:dyDescent="0.25">
      <c r="A391" s="79">
        <v>411</v>
      </c>
      <c r="B391">
        <v>40</v>
      </c>
      <c r="C391">
        <v>1782</v>
      </c>
      <c r="D391" t="s">
        <v>3153</v>
      </c>
      <c r="E391">
        <v>4294967296</v>
      </c>
      <c r="F391">
        <v>1161</v>
      </c>
      <c r="H391">
        <v>1</v>
      </c>
      <c r="I391" t="s">
        <v>3154</v>
      </c>
      <c r="J391" s="30" t="str">
        <f t="shared" ref="J391:J428" si="21">IF(A391&lt;&gt;"",IF(F391&lt;&gt;"",IF(OR(ISNA(A391),ISNA(F391)),"","["&amp;A391&amp;"]="&amp;F391&amp;","),""),"")</f>
        <v>[411]=1161,</v>
      </c>
      <c r="K391" s="3">
        <f t="shared" ref="K391:K428" si="22">A391</f>
        <v>411</v>
      </c>
      <c r="L391" s="3">
        <f t="shared" ref="L391:L428" si="23">F391</f>
        <v>1161</v>
      </c>
      <c r="M391" s="8" t="str">
        <f>VLOOKUP(A391,'ESO wayshrine names'!$A$3:$B$9992,2,)</f>
        <v>Dusktown Wayshrine</v>
      </c>
      <c r="N391" s="3" t="str">
        <f>VLOOKUP(F391,'ESO zone constants'!$A$3:$D$9999,4,FALSE)</f>
        <v>Blackreach: Greymoor Caverns</v>
      </c>
    </row>
    <row r="392" spans="1:14" x14ac:dyDescent="0.25">
      <c r="A392" s="79">
        <v>412</v>
      </c>
      <c r="B392">
        <v>40</v>
      </c>
      <c r="C392">
        <v>1782</v>
      </c>
      <c r="D392" t="s">
        <v>3153</v>
      </c>
      <c r="E392">
        <v>4294967296</v>
      </c>
      <c r="F392">
        <v>1161</v>
      </c>
      <c r="H392">
        <v>1</v>
      </c>
      <c r="I392" t="s">
        <v>3155</v>
      </c>
      <c r="J392" s="30" t="str">
        <f t="shared" si="21"/>
        <v>[412]=1161,</v>
      </c>
      <c r="K392" s="3">
        <f t="shared" si="22"/>
        <v>412</v>
      </c>
      <c r="L392" s="3">
        <f t="shared" si="23"/>
        <v>1161</v>
      </c>
      <c r="M392" s="8" t="str">
        <f>VLOOKUP(A392,'ESO wayshrine names'!$A$3:$B$9992,2,)</f>
        <v>Greymoor Keep Wayshrine</v>
      </c>
      <c r="N392" s="3" t="str">
        <f>VLOOKUP(F392,'ESO zone constants'!$A$3:$D$9999,4,FALSE)</f>
        <v>Blackreach: Greymoor Caverns</v>
      </c>
    </row>
    <row r="393" spans="1:14" x14ac:dyDescent="0.25">
      <c r="A393" s="79">
        <v>413</v>
      </c>
      <c r="B393">
        <v>40</v>
      </c>
      <c r="C393">
        <v>1782</v>
      </c>
      <c r="D393" t="s">
        <v>3153</v>
      </c>
      <c r="E393">
        <v>4294967296</v>
      </c>
      <c r="F393">
        <v>1161</v>
      </c>
      <c r="H393">
        <v>1</v>
      </c>
      <c r="I393" t="s">
        <v>3156</v>
      </c>
      <c r="J393" s="30" t="str">
        <f t="shared" si="21"/>
        <v>[413]=1161,</v>
      </c>
      <c r="K393" s="3">
        <f t="shared" si="22"/>
        <v>413</v>
      </c>
      <c r="L393" s="3">
        <f t="shared" si="23"/>
        <v>1161</v>
      </c>
      <c r="M393" s="8" t="str">
        <f>VLOOKUP(A393,'ESO wayshrine names'!$A$3:$B$9992,2,)</f>
        <v>Lightless Hollow Wayshrine</v>
      </c>
      <c r="N393" s="3" t="str">
        <f>VLOOKUP(F393,'ESO zone constants'!$A$3:$D$9999,4,FALSE)</f>
        <v>Blackreach: Greymoor Caverns</v>
      </c>
    </row>
    <row r="394" spans="1:14" x14ac:dyDescent="0.25">
      <c r="A394" s="79">
        <v>414</v>
      </c>
      <c r="B394">
        <v>40</v>
      </c>
      <c r="C394">
        <v>1782</v>
      </c>
      <c r="D394" t="s">
        <v>3153</v>
      </c>
      <c r="E394">
        <v>4294967296</v>
      </c>
      <c r="F394">
        <v>1161</v>
      </c>
      <c r="H394">
        <v>1</v>
      </c>
      <c r="I394" t="s">
        <v>3157</v>
      </c>
      <c r="J394" s="30" t="str">
        <f t="shared" si="21"/>
        <v>[414]=1161,</v>
      </c>
      <c r="K394" s="3">
        <f t="shared" si="22"/>
        <v>414</v>
      </c>
      <c r="L394" s="3">
        <f t="shared" si="23"/>
        <v>1161</v>
      </c>
      <c r="M394" s="8" t="str">
        <f>VLOOKUP(A394,'ESO wayshrine names'!$A$3:$B$9992,2,)</f>
        <v>Dark Moon Grotto Wayshrine</v>
      </c>
      <c r="N394" s="3" t="str">
        <f>VLOOKUP(F394,'ESO zone constants'!$A$3:$D$9999,4,FALSE)</f>
        <v>Blackreach: Greymoor Caverns</v>
      </c>
    </row>
    <row r="395" spans="1:14" x14ac:dyDescent="0.25">
      <c r="A395" s="79">
        <v>415</v>
      </c>
      <c r="B395">
        <v>38</v>
      </c>
      <c r="C395">
        <v>1719</v>
      </c>
      <c r="D395" t="s">
        <v>3158</v>
      </c>
      <c r="E395">
        <v>743</v>
      </c>
      <c r="F395">
        <v>1160</v>
      </c>
      <c r="G395" t="s">
        <v>3158</v>
      </c>
      <c r="H395">
        <v>1</v>
      </c>
      <c r="I395" t="s">
        <v>3159</v>
      </c>
      <c r="J395" s="30" t="str">
        <f t="shared" si="21"/>
        <v>[415]=1160,</v>
      </c>
      <c r="K395" s="3">
        <f t="shared" si="22"/>
        <v>415</v>
      </c>
      <c r="L395" s="3">
        <f t="shared" si="23"/>
        <v>1160</v>
      </c>
      <c r="M395" s="8" t="str">
        <f>VLOOKUP(A395,'ESO wayshrine names'!$A$3:$B$9992,2,)</f>
        <v>Kilkreath Temple Wayshrine</v>
      </c>
      <c r="N395" s="3" t="str">
        <f>VLOOKUP(F395,'ESO zone constants'!$A$3:$D$9999,4,FALSE)</f>
        <v>Western Skyrim</v>
      </c>
    </row>
    <row r="396" spans="1:14" x14ac:dyDescent="0.25">
      <c r="A396" s="79">
        <v>416</v>
      </c>
      <c r="B396">
        <v>38</v>
      </c>
      <c r="C396">
        <v>1719</v>
      </c>
      <c r="D396" t="s">
        <v>3158</v>
      </c>
      <c r="E396">
        <v>743</v>
      </c>
      <c r="F396">
        <v>1160</v>
      </c>
      <c r="G396" t="s">
        <v>3158</v>
      </c>
      <c r="H396">
        <v>1</v>
      </c>
      <c r="I396" t="s">
        <v>3160</v>
      </c>
      <c r="J396" s="30" t="str">
        <f t="shared" si="21"/>
        <v>[416]=1160,</v>
      </c>
      <c r="K396" s="3">
        <f t="shared" si="22"/>
        <v>416</v>
      </c>
      <c r="L396" s="3">
        <f t="shared" si="23"/>
        <v>1160</v>
      </c>
      <c r="M396" s="8" t="str">
        <f>VLOOKUP(A396,'ESO wayshrine names'!$A$3:$B$9992,2,)</f>
        <v>Morthal Wayshrine</v>
      </c>
      <c r="N396" s="3" t="str">
        <f>VLOOKUP(F396,'ESO zone constants'!$A$3:$D$9999,4,FALSE)</f>
        <v>Western Skyrim</v>
      </c>
    </row>
    <row r="397" spans="1:14" x14ac:dyDescent="0.25">
      <c r="A397" s="79">
        <v>417</v>
      </c>
      <c r="B397">
        <v>38</v>
      </c>
      <c r="C397">
        <v>1719</v>
      </c>
      <c r="D397" t="s">
        <v>3158</v>
      </c>
      <c r="E397">
        <v>743</v>
      </c>
      <c r="F397">
        <v>1160</v>
      </c>
      <c r="G397" t="s">
        <v>3158</v>
      </c>
      <c r="H397">
        <v>1</v>
      </c>
      <c r="I397" t="s">
        <v>3161</v>
      </c>
      <c r="J397" s="30" t="str">
        <f t="shared" si="21"/>
        <v>[417]=1160,</v>
      </c>
      <c r="K397" s="3">
        <f t="shared" si="22"/>
        <v>417</v>
      </c>
      <c r="L397" s="3">
        <f t="shared" si="23"/>
        <v>1160</v>
      </c>
      <c r="M397" s="8" t="str">
        <f>VLOOKUP(A397,'ESO wayshrine names'!$A$3:$B$9992,2,)</f>
        <v>Mor Khazgur Wayshrine</v>
      </c>
      <c r="N397" s="3" t="str">
        <f>VLOOKUP(F397,'ESO zone constants'!$A$3:$D$9999,4,FALSE)</f>
        <v>Western Skyrim</v>
      </c>
    </row>
    <row r="398" spans="1:14" x14ac:dyDescent="0.25">
      <c r="A398" s="79">
        <v>418</v>
      </c>
      <c r="B398">
        <v>38</v>
      </c>
      <c r="C398">
        <v>1719</v>
      </c>
      <c r="D398" t="s">
        <v>3158</v>
      </c>
      <c r="E398">
        <v>743</v>
      </c>
      <c r="F398">
        <v>1160</v>
      </c>
      <c r="G398" t="s">
        <v>3158</v>
      </c>
      <c r="H398">
        <v>1</v>
      </c>
      <c r="I398" t="s">
        <v>3162</v>
      </c>
      <c r="J398" s="30" t="str">
        <f t="shared" si="21"/>
        <v>[418]=1160,</v>
      </c>
      <c r="K398" s="3">
        <f t="shared" si="22"/>
        <v>418</v>
      </c>
      <c r="L398" s="3">
        <f t="shared" si="23"/>
        <v>1160</v>
      </c>
      <c r="M398" s="8" t="str">
        <f>VLOOKUP(A398,'ESO wayshrine names'!$A$3:$B$9992,2,)</f>
        <v>Dragon Bridge Wayshrine</v>
      </c>
      <c r="N398" s="3" t="str">
        <f>VLOOKUP(F398,'ESO zone constants'!$A$3:$D$9999,4,FALSE)</f>
        <v>Western Skyrim</v>
      </c>
    </row>
    <row r="399" spans="1:14" x14ac:dyDescent="0.25">
      <c r="A399" s="79">
        <v>419</v>
      </c>
      <c r="B399">
        <v>38</v>
      </c>
      <c r="C399">
        <v>1719</v>
      </c>
      <c r="D399" t="s">
        <v>3158</v>
      </c>
      <c r="E399">
        <v>743</v>
      </c>
      <c r="F399">
        <v>1160</v>
      </c>
      <c r="G399" t="s">
        <v>3158</v>
      </c>
      <c r="H399">
        <v>1</v>
      </c>
      <c r="I399" t="s">
        <v>3163</v>
      </c>
      <c r="J399" s="30" t="str">
        <f t="shared" si="21"/>
        <v>[419]=1160,</v>
      </c>
      <c r="K399" s="3">
        <f t="shared" si="22"/>
        <v>419</v>
      </c>
      <c r="L399" s="3">
        <f t="shared" si="23"/>
        <v>1160</v>
      </c>
      <c r="M399" s="8" t="str">
        <f>VLOOKUP(A399,'ESO wayshrine names'!$A$3:$B$9992,2,)</f>
        <v>Southern Watch Wayshrine</v>
      </c>
      <c r="N399" s="3" t="str">
        <f>VLOOKUP(F399,'ESO zone constants'!$A$3:$D$9999,4,FALSE)</f>
        <v>Western Skyrim</v>
      </c>
    </row>
    <row r="400" spans="1:14" x14ac:dyDescent="0.25">
      <c r="A400" s="79">
        <v>420</v>
      </c>
      <c r="B400">
        <v>38</v>
      </c>
      <c r="C400">
        <v>1719</v>
      </c>
      <c r="D400" t="s">
        <v>3158</v>
      </c>
      <c r="E400">
        <v>743</v>
      </c>
      <c r="F400">
        <v>1160</v>
      </c>
      <c r="G400" t="s">
        <v>3158</v>
      </c>
      <c r="H400">
        <v>1</v>
      </c>
      <c r="I400" t="s">
        <v>3164</v>
      </c>
      <c r="J400" s="30" t="str">
        <f t="shared" si="21"/>
        <v>[420]=1160,</v>
      </c>
      <c r="K400" s="3">
        <f t="shared" si="22"/>
        <v>420</v>
      </c>
      <c r="L400" s="3">
        <f t="shared" si="23"/>
        <v>1160</v>
      </c>
      <c r="M400" s="8" t="str">
        <f>VLOOKUP(A400,'ESO wayshrine names'!$A$3:$B$9992,2,)</f>
        <v>Frozen Coast Wayshrine</v>
      </c>
      <c r="N400" s="3" t="str">
        <f>VLOOKUP(F400,'ESO zone constants'!$A$3:$D$9999,4,FALSE)</f>
        <v>Western Skyrim</v>
      </c>
    </row>
    <row r="401" spans="1:14" x14ac:dyDescent="0.25">
      <c r="A401" s="79">
        <v>421</v>
      </c>
      <c r="B401">
        <v>38</v>
      </c>
      <c r="C401">
        <v>1719</v>
      </c>
      <c r="D401" t="s">
        <v>3158</v>
      </c>
      <c r="E401">
        <v>743</v>
      </c>
      <c r="F401">
        <v>1160</v>
      </c>
      <c r="G401" t="s">
        <v>3158</v>
      </c>
      <c r="H401">
        <v>1</v>
      </c>
      <c r="I401" t="s">
        <v>3165</v>
      </c>
      <c r="J401" s="30" t="str">
        <f t="shared" si="21"/>
        <v>[421]=1160,</v>
      </c>
      <c r="K401" s="3">
        <f t="shared" si="22"/>
        <v>421</v>
      </c>
      <c r="L401" s="3">
        <f t="shared" si="23"/>
        <v>1160</v>
      </c>
      <c r="M401" s="8" t="str">
        <f>VLOOKUP(A401,'ESO wayshrine names'!$A$3:$B$9992,2,)</f>
        <v>Solitude Wayshrine</v>
      </c>
      <c r="N401" s="3" t="str">
        <f>VLOOKUP(F401,'ESO zone constants'!$A$3:$D$9999,4,FALSE)</f>
        <v>Western Skyrim</v>
      </c>
    </row>
    <row r="402" spans="1:14" x14ac:dyDescent="0.25">
      <c r="A402" s="79">
        <v>422</v>
      </c>
      <c r="B402">
        <v>37</v>
      </c>
      <c r="C402">
        <v>1654</v>
      </c>
      <c r="D402" t="s">
        <v>3145</v>
      </c>
      <c r="E402">
        <v>720</v>
      </c>
      <c r="F402">
        <v>1133</v>
      </c>
      <c r="G402" t="s">
        <v>3145</v>
      </c>
      <c r="H402">
        <v>7</v>
      </c>
      <c r="I402" t="s">
        <v>3166</v>
      </c>
      <c r="J402" s="30" t="str">
        <f t="shared" si="21"/>
        <v>[422]=1133,</v>
      </c>
      <c r="K402" s="3">
        <f t="shared" si="22"/>
        <v>422</v>
      </c>
      <c r="L402" s="3">
        <f t="shared" si="23"/>
        <v>1133</v>
      </c>
      <c r="M402" s="8" t="str">
        <f>VLOOKUP(A402,'ESO wayshrine names'!$A$3:$B$9992,2,)</f>
        <v>Lucky Cat Landing</v>
      </c>
      <c r="N402" s="3" t="str">
        <f>VLOOKUP(F402,'ESO zone constants'!$A$3:$D$9999,4,FALSE)</f>
        <v>Southern Elsweyr</v>
      </c>
    </row>
    <row r="403" spans="1:14" x14ac:dyDescent="0.25">
      <c r="A403" s="79">
        <v>423</v>
      </c>
      <c r="B403">
        <v>37</v>
      </c>
      <c r="C403">
        <v>1654</v>
      </c>
      <c r="D403" t="s">
        <v>3145</v>
      </c>
      <c r="E403">
        <v>720</v>
      </c>
      <c r="F403">
        <v>1133</v>
      </c>
      <c r="G403" t="s">
        <v>3145</v>
      </c>
      <c r="H403">
        <v>7</v>
      </c>
      <c r="I403" t="s">
        <v>3167</v>
      </c>
      <c r="J403" s="30" t="str">
        <f t="shared" si="21"/>
        <v>[423]=1133,</v>
      </c>
      <c r="K403" s="3">
        <f t="shared" si="22"/>
        <v>423</v>
      </c>
      <c r="L403" s="3">
        <f t="shared" si="23"/>
        <v>1133</v>
      </c>
      <c r="M403" s="8" t="str">
        <f>VLOOKUP(A403,'ESO wayshrine names'!$A$3:$B$9992,2,)</f>
        <v>Potentate's Retreat</v>
      </c>
      <c r="N403" s="3" t="str">
        <f>VLOOKUP(F403,'ESO zone constants'!$A$3:$D$9999,4,FALSE)</f>
        <v>Southern Elsweyr</v>
      </c>
    </row>
    <row r="404" spans="1:14" x14ac:dyDescent="0.25">
      <c r="A404" s="79">
        <v>424</v>
      </c>
      <c r="B404">
        <v>27</v>
      </c>
      <c r="C404">
        <v>667</v>
      </c>
      <c r="D404" t="s">
        <v>452</v>
      </c>
      <c r="E404">
        <v>379</v>
      </c>
      <c r="F404">
        <v>684</v>
      </c>
      <c r="G404" t="s">
        <v>452</v>
      </c>
      <c r="H404">
        <v>6</v>
      </c>
      <c r="I404" t="s">
        <v>3168</v>
      </c>
      <c r="J404" s="30" t="str">
        <f t="shared" si="21"/>
        <v>[424]=684,</v>
      </c>
      <c r="K404" s="3">
        <f t="shared" si="22"/>
        <v>424</v>
      </c>
      <c r="L404" s="3">
        <f t="shared" si="23"/>
        <v>684</v>
      </c>
      <c r="M404" s="8" t="str">
        <f>VLOOKUP(A404,'ESO wayshrine names'!$A$3:$B$9992,2,)</f>
        <v>Dungeon: Icereach</v>
      </c>
      <c r="N404" s="3" t="str">
        <f>VLOOKUP(F404,'ESO zone constants'!$A$3:$D$9999,4,FALSE)</f>
        <v>Wrothgar</v>
      </c>
    </row>
    <row r="405" spans="1:14" x14ac:dyDescent="0.25">
      <c r="A405" s="79">
        <v>425</v>
      </c>
      <c r="B405">
        <v>6</v>
      </c>
      <c r="C405">
        <v>20</v>
      </c>
      <c r="D405" t="s">
        <v>109</v>
      </c>
      <c r="E405">
        <v>14</v>
      </c>
      <c r="F405">
        <v>92</v>
      </c>
      <c r="G405" t="s">
        <v>109</v>
      </c>
      <c r="H405">
        <v>6</v>
      </c>
      <c r="I405" t="s">
        <v>3169</v>
      </c>
      <c r="J405" s="30" t="str">
        <f t="shared" si="21"/>
        <v>[425]=92,</v>
      </c>
      <c r="K405" s="3">
        <f t="shared" si="22"/>
        <v>425</v>
      </c>
      <c r="L405" s="3">
        <f t="shared" si="23"/>
        <v>92</v>
      </c>
      <c r="M405" s="8" t="str">
        <f>VLOOKUP(A405,'ESO wayshrine names'!$A$3:$B$9992,2,)</f>
        <v>Dungeon: Unhallowed Grave</v>
      </c>
      <c r="N405" s="3" t="str">
        <f>VLOOKUP(F405,'ESO zone constants'!$A$3:$D$9999,4,FALSE)</f>
        <v>Bangkorai</v>
      </c>
    </row>
    <row r="406" spans="1:14" x14ac:dyDescent="0.25">
      <c r="A406" s="79">
        <v>426</v>
      </c>
      <c r="B406">
        <v>38</v>
      </c>
      <c r="C406">
        <v>1719</v>
      </c>
      <c r="D406" t="s">
        <v>3158</v>
      </c>
      <c r="E406">
        <v>743</v>
      </c>
      <c r="F406">
        <v>1160</v>
      </c>
      <c r="G406" t="s">
        <v>3158</v>
      </c>
      <c r="H406">
        <v>1</v>
      </c>
      <c r="I406" t="s">
        <v>3170</v>
      </c>
      <c r="J406" s="30" t="str">
        <f t="shared" si="21"/>
        <v>[426]=1160,</v>
      </c>
      <c r="K406" s="3">
        <f t="shared" si="22"/>
        <v>426</v>
      </c>
      <c r="L406" s="3">
        <f t="shared" si="23"/>
        <v>1160</v>
      </c>
      <c r="M406" s="8" t="str">
        <f>VLOOKUP(A406,'ESO wayshrine names'!$A$3:$B$9992,2,)</f>
        <v>Solitude Docks Wayshrine</v>
      </c>
      <c r="N406" s="3" t="str">
        <f>VLOOKUP(F406,'ESO zone constants'!$A$3:$D$9999,4,FALSE)</f>
        <v>Western Skyrim</v>
      </c>
    </row>
    <row r="407" spans="1:14" x14ac:dyDescent="0.25">
      <c r="A407" s="79">
        <v>427</v>
      </c>
      <c r="B407">
        <v>6</v>
      </c>
      <c r="C407">
        <v>20</v>
      </c>
      <c r="D407" t="s">
        <v>109</v>
      </c>
      <c r="E407">
        <v>14</v>
      </c>
      <c r="F407">
        <v>92</v>
      </c>
      <c r="G407" t="s">
        <v>109</v>
      </c>
      <c r="H407">
        <v>7</v>
      </c>
      <c r="I407" t="s">
        <v>3171</v>
      </c>
      <c r="J407" s="30" t="str">
        <f t="shared" si="21"/>
        <v>[427]=92,</v>
      </c>
      <c r="K407" s="3">
        <f t="shared" si="22"/>
        <v>427</v>
      </c>
      <c r="L407" s="3">
        <f t="shared" si="23"/>
        <v>92</v>
      </c>
      <c r="M407" s="8" t="str">
        <f>VLOOKUP(A407,'ESO wayshrine names'!$A$3:$B$9992,2,)</f>
        <v>Thieves' Oasis</v>
      </c>
      <c r="N407" s="3" t="str">
        <f>VLOOKUP(F407,'ESO zone constants'!$A$3:$D$9999,4,FALSE)</f>
        <v>Bangkorai</v>
      </c>
    </row>
    <row r="408" spans="1:14" x14ac:dyDescent="0.25">
      <c r="A408" s="79">
        <v>428</v>
      </c>
      <c r="B408">
        <v>27</v>
      </c>
      <c r="C408">
        <v>667</v>
      </c>
      <c r="D408" t="s">
        <v>452</v>
      </c>
      <c r="E408">
        <v>379</v>
      </c>
      <c r="F408">
        <v>684</v>
      </c>
      <c r="G408" t="s">
        <v>452</v>
      </c>
      <c r="H408">
        <v>7</v>
      </c>
      <c r="I408" t="s">
        <v>3172</v>
      </c>
      <c r="J408" s="30" t="str">
        <f t="shared" si="21"/>
        <v>[428]=684,</v>
      </c>
      <c r="K408" s="3">
        <f t="shared" si="22"/>
        <v>428</v>
      </c>
      <c r="L408" s="3">
        <f t="shared" si="23"/>
        <v>684</v>
      </c>
      <c r="M408" s="8" t="str">
        <f>VLOOKUP(A408,'ESO wayshrine names'!$A$3:$B$9992,2,)</f>
        <v>Forgemaster Falls</v>
      </c>
      <c r="N408" s="3" t="str">
        <f>VLOOKUP(F408,'ESO zone constants'!$A$3:$D$9999,4,FALSE)</f>
        <v>Wrothgar</v>
      </c>
    </row>
    <row r="409" spans="1:14" x14ac:dyDescent="0.25">
      <c r="A409" s="79">
        <v>429</v>
      </c>
      <c r="B409">
        <v>38</v>
      </c>
      <c r="C409">
        <v>1719</v>
      </c>
      <c r="D409" t="s">
        <v>3158</v>
      </c>
      <c r="E409">
        <v>743</v>
      </c>
      <c r="F409">
        <v>1160</v>
      </c>
      <c r="G409" t="s">
        <v>3158</v>
      </c>
      <c r="H409">
        <v>1</v>
      </c>
      <c r="I409" t="s">
        <v>3173</v>
      </c>
      <c r="J409" s="30" t="str">
        <f t="shared" si="21"/>
        <v>[429]=1160,</v>
      </c>
      <c r="K409" s="3">
        <f t="shared" si="22"/>
        <v>429</v>
      </c>
      <c r="L409" s="3">
        <f t="shared" si="23"/>
        <v>1160</v>
      </c>
      <c r="M409" s="8" t="str">
        <f>VLOOKUP(A409,'ESO wayshrine names'!$A$3:$B$9992,2,)</f>
        <v>Deepwood Vale Wayshrine</v>
      </c>
      <c r="N409" s="3" t="str">
        <f>VLOOKUP(F409,'ESO zone constants'!$A$3:$D$9999,4,FALSE)</f>
        <v>Western Skyrim</v>
      </c>
    </row>
    <row r="410" spans="1:14" x14ac:dyDescent="0.25">
      <c r="A410" s="79">
        <v>430</v>
      </c>
      <c r="B410">
        <v>40</v>
      </c>
      <c r="C410">
        <v>1782</v>
      </c>
      <c r="D410" t="s">
        <v>3153</v>
      </c>
      <c r="E410">
        <v>4294967296</v>
      </c>
      <c r="F410">
        <v>1161</v>
      </c>
      <c r="H410">
        <v>1</v>
      </c>
      <c r="I410" t="s">
        <v>3174</v>
      </c>
      <c r="J410" s="30" t="str">
        <f t="shared" si="21"/>
        <v>[430]=1161,</v>
      </c>
      <c r="K410" s="3">
        <f t="shared" si="22"/>
        <v>430</v>
      </c>
      <c r="L410" s="3">
        <f t="shared" si="23"/>
        <v>1161</v>
      </c>
      <c r="M410" s="8" t="str">
        <f>VLOOKUP(A410,'ESO wayshrine names'!$A$3:$B$9992,2,)</f>
        <v>Dwarven Run Wayshrine</v>
      </c>
      <c r="N410" s="3" t="str">
        <f>VLOOKUP(F410,'ESO zone constants'!$A$3:$D$9999,4,FALSE)</f>
        <v>Blackreach: Greymoor Caverns</v>
      </c>
    </row>
    <row r="411" spans="1:14" x14ac:dyDescent="0.25">
      <c r="A411" s="79">
        <v>431</v>
      </c>
      <c r="B411">
        <v>40</v>
      </c>
      <c r="C411">
        <v>1782</v>
      </c>
      <c r="D411" t="s">
        <v>3153</v>
      </c>
      <c r="E411">
        <v>4294967296</v>
      </c>
      <c r="F411">
        <v>1161</v>
      </c>
      <c r="H411">
        <v>1</v>
      </c>
      <c r="I411" t="s">
        <v>3175</v>
      </c>
      <c r="J411" s="30" t="str">
        <f t="shared" si="21"/>
        <v>[431]=1161,</v>
      </c>
      <c r="K411" s="3">
        <f t="shared" si="22"/>
        <v>431</v>
      </c>
      <c r="L411" s="3">
        <f t="shared" si="23"/>
        <v>1161</v>
      </c>
      <c r="M411" s="8" t="str">
        <f>VLOOKUP(A411,'ESO wayshrine names'!$A$3:$B$9992,2,)</f>
        <v>Grotto Falls Wayshrine</v>
      </c>
      <c r="N411" s="3" t="str">
        <f>VLOOKUP(F411,'ESO zone constants'!$A$3:$D$9999,4,FALSE)</f>
        <v>Blackreach: Greymoor Caverns</v>
      </c>
    </row>
    <row r="412" spans="1:14" x14ac:dyDescent="0.25">
      <c r="A412" s="79">
        <v>432</v>
      </c>
      <c r="B412">
        <v>40</v>
      </c>
      <c r="C412">
        <v>1782</v>
      </c>
      <c r="D412" t="s">
        <v>3153</v>
      </c>
      <c r="E412">
        <v>4294967296</v>
      </c>
      <c r="F412">
        <v>1161</v>
      </c>
      <c r="H412">
        <v>1</v>
      </c>
      <c r="I412" t="s">
        <v>3176</v>
      </c>
      <c r="J412" s="30" t="str">
        <f t="shared" si="21"/>
        <v>[432]=1161,</v>
      </c>
      <c r="K412" s="3">
        <f t="shared" si="22"/>
        <v>432</v>
      </c>
      <c r="L412" s="3">
        <f t="shared" si="23"/>
        <v>1161</v>
      </c>
      <c r="M412" s="8" t="str">
        <f>VLOOKUP(A412,'ESO wayshrine names'!$A$3:$B$9992,2,)</f>
        <v>Deep Overlook Wayshrine</v>
      </c>
      <c r="N412" s="3" t="str">
        <f>VLOOKUP(F412,'ESO zone constants'!$A$3:$D$9999,4,FALSE)</f>
        <v>Blackreach: Greymoor Caverns</v>
      </c>
    </row>
    <row r="413" spans="1:14" x14ac:dyDescent="0.25">
      <c r="A413" s="79">
        <v>433</v>
      </c>
      <c r="B413">
        <v>40</v>
      </c>
      <c r="C413">
        <v>1782</v>
      </c>
      <c r="D413" t="s">
        <v>3153</v>
      </c>
      <c r="E413">
        <v>4294967296</v>
      </c>
      <c r="F413">
        <v>1161</v>
      </c>
      <c r="H413">
        <v>1</v>
      </c>
      <c r="I413" t="s">
        <v>3177</v>
      </c>
      <c r="J413" s="30" t="str">
        <f t="shared" si="21"/>
        <v>[433]=1161,</v>
      </c>
      <c r="K413" s="3">
        <f t="shared" si="22"/>
        <v>433</v>
      </c>
      <c r="L413" s="3">
        <f t="shared" si="23"/>
        <v>1161</v>
      </c>
      <c r="M413" s="8" t="str">
        <f>VLOOKUP(A413,'ESO wayshrine names'!$A$3:$B$9992,2,)</f>
        <v>Western Greymoor Wayshrine</v>
      </c>
      <c r="N413" s="3" t="str">
        <f>VLOOKUP(F413,'ESO zone constants'!$A$3:$D$9999,4,FALSE)</f>
        <v>Blackreach: Greymoor Caverns</v>
      </c>
    </row>
    <row r="414" spans="1:14" x14ac:dyDescent="0.25">
      <c r="A414" s="79">
        <v>434</v>
      </c>
      <c r="B414">
        <v>38</v>
      </c>
      <c r="C414">
        <v>1719</v>
      </c>
      <c r="D414" t="s">
        <v>3158</v>
      </c>
      <c r="E414">
        <v>743</v>
      </c>
      <c r="F414">
        <v>1160</v>
      </c>
      <c r="G414" t="s">
        <v>3158</v>
      </c>
      <c r="H414">
        <v>3</v>
      </c>
      <c r="I414" t="s">
        <v>3178</v>
      </c>
      <c r="J414" s="30" t="str">
        <f t="shared" si="21"/>
        <v>[434]=1160,</v>
      </c>
      <c r="K414" s="3">
        <f t="shared" si="22"/>
        <v>434</v>
      </c>
      <c r="L414" s="3">
        <f t="shared" si="23"/>
        <v>1160</v>
      </c>
      <c r="M414" s="8" t="str">
        <f>VLOOKUP(A414,'ESO wayshrine names'!$A$3:$B$9992,2,)</f>
        <v>Trial: Kyne's Aegis</v>
      </c>
      <c r="N414" s="3" t="str">
        <f>VLOOKUP(F414,'ESO zone constants'!$A$3:$D$9999,4,FALSE)</f>
        <v>Western Skyrim</v>
      </c>
    </row>
    <row r="415" spans="1:14" x14ac:dyDescent="0.25">
      <c r="A415" s="79">
        <v>435</v>
      </c>
      <c r="B415">
        <v>40</v>
      </c>
      <c r="C415">
        <v>1782</v>
      </c>
      <c r="D415" t="s">
        <v>3153</v>
      </c>
      <c r="E415">
        <v>4294967296</v>
      </c>
      <c r="F415">
        <v>1161</v>
      </c>
      <c r="H415">
        <v>6</v>
      </c>
      <c r="I415" t="s">
        <v>3179</v>
      </c>
      <c r="J415" s="30" t="str">
        <f t="shared" si="21"/>
        <v>[435]=1161,</v>
      </c>
      <c r="K415" s="3">
        <f t="shared" si="22"/>
        <v>435</v>
      </c>
      <c r="L415" s="3">
        <f t="shared" si="23"/>
        <v>1161</v>
      </c>
      <c r="M415" s="8" t="str">
        <f>VLOOKUP(A415,'ESO wayshrine names'!$A$3:$B$9992,2,)</f>
        <v>Dungeon: Stone Garden</v>
      </c>
      <c r="N415" s="3" t="str">
        <f>VLOOKUP(F415,'ESO zone constants'!$A$3:$D$9999,4,FALSE)</f>
        <v>Blackreach: Greymoor Caverns</v>
      </c>
    </row>
    <row r="416" spans="1:14" x14ac:dyDescent="0.25">
      <c r="A416" s="79">
        <v>436</v>
      </c>
      <c r="B416">
        <v>38</v>
      </c>
      <c r="C416">
        <v>1719</v>
      </c>
      <c r="D416" t="s">
        <v>3158</v>
      </c>
      <c r="E416">
        <v>743</v>
      </c>
      <c r="F416">
        <v>1160</v>
      </c>
      <c r="G416" t="s">
        <v>3158</v>
      </c>
      <c r="H416">
        <v>6</v>
      </c>
      <c r="I416" t="s">
        <v>3180</v>
      </c>
      <c r="J416" s="30" t="str">
        <f t="shared" si="21"/>
        <v>[436]=1160,</v>
      </c>
      <c r="K416" s="3">
        <f t="shared" si="22"/>
        <v>436</v>
      </c>
      <c r="L416" s="3">
        <f t="shared" si="23"/>
        <v>1160</v>
      </c>
      <c r="M416" s="8" t="str">
        <f>VLOOKUP(A416,'ESO wayshrine names'!$A$3:$B$9992,2,)</f>
        <v>Dungeon: Castle Thorn</v>
      </c>
      <c r="N416" s="3" t="str">
        <f>VLOOKUP(F416,'ESO zone constants'!$A$3:$D$9999,4,FALSE)</f>
        <v>Western Skyrim</v>
      </c>
    </row>
    <row r="417" spans="1:14" x14ac:dyDescent="0.25">
      <c r="A417" s="79">
        <v>437</v>
      </c>
      <c r="B417">
        <v>29</v>
      </c>
      <c r="C417">
        <v>1006</v>
      </c>
      <c r="D417" t="s">
        <v>2327</v>
      </c>
      <c r="E417">
        <v>448</v>
      </c>
      <c r="F417">
        <v>823</v>
      </c>
      <c r="G417" t="s">
        <v>3017</v>
      </c>
      <c r="H417">
        <v>6</v>
      </c>
      <c r="I417" t="s">
        <v>3181</v>
      </c>
      <c r="J417" s="30" t="str">
        <f t="shared" si="21"/>
        <v>[437]=823,</v>
      </c>
      <c r="K417" s="3">
        <f t="shared" si="22"/>
        <v>437</v>
      </c>
      <c r="L417" s="3">
        <f t="shared" si="23"/>
        <v>823</v>
      </c>
      <c r="M417" s="8" t="str">
        <f>VLOOKUP(A417,'ESO wayshrine names'!$A$3:$B$9992,2,)</f>
        <v>Dungeon: Black Drake Villa</v>
      </c>
      <c r="N417" s="3" t="str">
        <f>VLOOKUP(F417,'ESO zone constants'!$A$3:$D$9999,4,FALSE)</f>
        <v>Gold Coast</v>
      </c>
    </row>
    <row r="418" spans="1:14" x14ac:dyDescent="0.25">
      <c r="A418" s="79">
        <v>438</v>
      </c>
      <c r="B418">
        <v>38</v>
      </c>
      <c r="C418">
        <v>1719</v>
      </c>
      <c r="D418" t="s">
        <v>3158</v>
      </c>
      <c r="E418">
        <v>743</v>
      </c>
      <c r="F418">
        <v>1160</v>
      </c>
      <c r="G418" t="s">
        <v>3158</v>
      </c>
      <c r="H418">
        <v>7</v>
      </c>
      <c r="I418" t="s">
        <v>3182</v>
      </c>
      <c r="J418" s="30" t="str">
        <f t="shared" si="21"/>
        <v>[438]=1160,</v>
      </c>
      <c r="K418" s="3">
        <f t="shared" si="22"/>
        <v>438</v>
      </c>
      <c r="L418" s="3">
        <f t="shared" si="23"/>
        <v>1160</v>
      </c>
      <c r="M418" s="8" t="str">
        <f>VLOOKUP(A418,'ESO wayshrine names'!$A$3:$B$9992,2,)</f>
        <v>Snowmelt Suite</v>
      </c>
      <c r="N418" s="3" t="str">
        <f>VLOOKUP(F418,'ESO zone constants'!$A$3:$D$9999,4,FALSE)</f>
        <v>Western Skyrim</v>
      </c>
    </row>
    <row r="419" spans="1:14" x14ac:dyDescent="0.25">
      <c r="A419" s="79">
        <v>439</v>
      </c>
      <c r="B419">
        <v>38</v>
      </c>
      <c r="C419">
        <v>1719</v>
      </c>
      <c r="D419" t="s">
        <v>3158</v>
      </c>
      <c r="E419">
        <v>743</v>
      </c>
      <c r="F419">
        <v>1160</v>
      </c>
      <c r="G419" t="s">
        <v>3158</v>
      </c>
      <c r="H419">
        <v>7</v>
      </c>
      <c r="I419" t="s">
        <v>3183</v>
      </c>
      <c r="J419" s="30" t="str">
        <f t="shared" si="21"/>
        <v>[439]=1160,</v>
      </c>
      <c r="K419" s="3">
        <f t="shared" si="22"/>
        <v>439</v>
      </c>
      <c r="L419" s="3">
        <f t="shared" si="23"/>
        <v>1160</v>
      </c>
      <c r="M419" s="8" t="str">
        <f>VLOOKUP(A419,'ESO wayshrine names'!$A$3:$B$9992,2,)</f>
        <v>Proudspire Manor</v>
      </c>
      <c r="N419" s="3" t="str">
        <f>VLOOKUP(F419,'ESO zone constants'!$A$3:$D$9999,4,FALSE)</f>
        <v>Western Skyrim</v>
      </c>
    </row>
    <row r="420" spans="1:14" x14ac:dyDescent="0.25">
      <c r="A420" s="79">
        <v>440</v>
      </c>
      <c r="B420">
        <v>40</v>
      </c>
      <c r="C420">
        <v>1782</v>
      </c>
      <c r="D420" t="s">
        <v>3153</v>
      </c>
      <c r="E420">
        <v>4294967296</v>
      </c>
      <c r="F420">
        <v>1161</v>
      </c>
      <c r="H420">
        <v>7</v>
      </c>
      <c r="I420" t="s">
        <v>3184</v>
      </c>
      <c r="J420" s="30" t="str">
        <f t="shared" si="21"/>
        <v>[440]=1161,</v>
      </c>
      <c r="K420" s="3">
        <f t="shared" si="22"/>
        <v>440</v>
      </c>
      <c r="L420" s="3">
        <f t="shared" si="23"/>
        <v>1161</v>
      </c>
      <c r="M420" s="8" t="str">
        <f>VLOOKUP(A420,'ESO wayshrine names'!$A$3:$B$9992,2,)</f>
        <v>Bastion Sanguinaris</v>
      </c>
      <c r="N420" s="3" t="str">
        <f>VLOOKUP(F420,'ESO zone constants'!$A$3:$D$9999,4,FALSE)</f>
        <v>Blackreach: Greymoor Caverns</v>
      </c>
    </row>
    <row r="421" spans="1:14" x14ac:dyDescent="0.25">
      <c r="A421" s="79">
        <v>441</v>
      </c>
      <c r="B421">
        <v>42</v>
      </c>
      <c r="C421">
        <v>1814</v>
      </c>
      <c r="D421" t="s">
        <v>2326</v>
      </c>
      <c r="E421">
        <v>783</v>
      </c>
      <c r="F421">
        <v>1207</v>
      </c>
      <c r="G421" t="s">
        <v>2326</v>
      </c>
      <c r="H421">
        <v>1</v>
      </c>
      <c r="I421" t="s">
        <v>3185</v>
      </c>
      <c r="J421" s="30" t="str">
        <f t="shared" si="21"/>
        <v>[441]=1207,</v>
      </c>
      <c r="K421" s="3">
        <f t="shared" si="22"/>
        <v>441</v>
      </c>
      <c r="L421" s="3">
        <f t="shared" si="23"/>
        <v>1207</v>
      </c>
      <c r="M421" s="8" t="str">
        <f>VLOOKUP(A421,'ESO wayshrine names'!$A$3:$B$9992,2,)</f>
        <v>Briar Rock Wayshrine</v>
      </c>
      <c r="N421" s="3" t="str">
        <f>VLOOKUP(F421,'ESO zone constants'!$A$3:$D$9999,4,FALSE)</f>
        <v>The Reach</v>
      </c>
    </row>
    <row r="422" spans="1:14" x14ac:dyDescent="0.25">
      <c r="A422" s="79">
        <v>442</v>
      </c>
      <c r="B422">
        <v>42</v>
      </c>
      <c r="C422">
        <v>1814</v>
      </c>
      <c r="D422" t="s">
        <v>2326</v>
      </c>
      <c r="E422">
        <v>783</v>
      </c>
      <c r="F422">
        <v>1207</v>
      </c>
      <c r="G422" t="s">
        <v>2326</v>
      </c>
      <c r="H422">
        <v>1</v>
      </c>
      <c r="I422" t="s">
        <v>3186</v>
      </c>
      <c r="J422" s="30" t="str">
        <f t="shared" si="21"/>
        <v>[442]=1207,</v>
      </c>
      <c r="K422" s="3">
        <f t="shared" si="22"/>
        <v>442</v>
      </c>
      <c r="L422" s="3">
        <f t="shared" si="23"/>
        <v>1207</v>
      </c>
      <c r="M422" s="8" t="str">
        <f>VLOOKUP(A422,'ESO wayshrine names'!$A$3:$B$9992,2,)</f>
        <v>Druadach Mountains Wayshrine</v>
      </c>
      <c r="N422" s="3" t="str">
        <f>VLOOKUP(F422,'ESO zone constants'!$A$3:$D$9999,4,FALSE)</f>
        <v>The Reach</v>
      </c>
    </row>
    <row r="423" spans="1:14" x14ac:dyDescent="0.25">
      <c r="A423" s="79">
        <v>443</v>
      </c>
      <c r="B423">
        <v>42</v>
      </c>
      <c r="C423">
        <v>1814</v>
      </c>
      <c r="D423" t="s">
        <v>2326</v>
      </c>
      <c r="E423">
        <v>783</v>
      </c>
      <c r="F423">
        <v>1207</v>
      </c>
      <c r="G423" t="s">
        <v>2326</v>
      </c>
      <c r="H423">
        <v>1</v>
      </c>
      <c r="I423" t="s">
        <v>3187</v>
      </c>
      <c r="J423" s="30" t="str">
        <f t="shared" si="21"/>
        <v>[443]=1207,</v>
      </c>
      <c r="K423" s="3">
        <f t="shared" si="22"/>
        <v>443</v>
      </c>
      <c r="L423" s="3">
        <f t="shared" si="23"/>
        <v>1207</v>
      </c>
      <c r="M423" s="8" t="str">
        <f>VLOOKUP(A423,'ESO wayshrine names'!$A$3:$B$9992,2,)</f>
        <v>North Markarth Wayshrine</v>
      </c>
      <c r="N423" s="3" t="str">
        <f>VLOOKUP(F423,'ESO zone constants'!$A$3:$D$9999,4,FALSE)</f>
        <v>The Reach</v>
      </c>
    </row>
    <row r="424" spans="1:14" x14ac:dyDescent="0.25">
      <c r="A424" s="79">
        <v>444</v>
      </c>
      <c r="B424">
        <v>42</v>
      </c>
      <c r="C424">
        <v>1814</v>
      </c>
      <c r="D424" t="s">
        <v>2326</v>
      </c>
      <c r="E424">
        <v>783</v>
      </c>
      <c r="F424">
        <v>1207</v>
      </c>
      <c r="G424" t="s">
        <v>2326</v>
      </c>
      <c r="H424">
        <v>1</v>
      </c>
      <c r="I424" t="s">
        <v>3188</v>
      </c>
      <c r="J424" s="30" t="str">
        <f t="shared" si="21"/>
        <v>[444]=1207,</v>
      </c>
      <c r="K424" s="3">
        <f t="shared" si="22"/>
        <v>444</v>
      </c>
      <c r="L424" s="3">
        <f t="shared" si="23"/>
        <v>1207</v>
      </c>
      <c r="M424" s="8" t="str">
        <f>VLOOKUP(A424,'ESO wayshrine names'!$A$3:$B$9992,2,)</f>
        <v>Lost Valley Wayshrine</v>
      </c>
      <c r="N424" s="3" t="str">
        <f>VLOOKUP(F424,'ESO zone constants'!$A$3:$D$9999,4,FALSE)</f>
        <v>The Reach</v>
      </c>
    </row>
    <row r="425" spans="1:14" x14ac:dyDescent="0.25">
      <c r="A425" s="79">
        <v>445</v>
      </c>
      <c r="B425">
        <v>42</v>
      </c>
      <c r="C425">
        <v>1814</v>
      </c>
      <c r="D425" t="s">
        <v>2326</v>
      </c>
      <c r="E425">
        <v>783</v>
      </c>
      <c r="F425">
        <v>1207</v>
      </c>
      <c r="G425" t="s">
        <v>2326</v>
      </c>
      <c r="H425">
        <v>1</v>
      </c>
      <c r="I425" t="s">
        <v>3189</v>
      </c>
      <c r="J425" s="30" t="str">
        <f t="shared" si="21"/>
        <v>[445]=1207,</v>
      </c>
      <c r="K425" s="3">
        <f t="shared" si="22"/>
        <v>445</v>
      </c>
      <c r="L425" s="3">
        <f t="shared" si="23"/>
        <v>1207</v>
      </c>
      <c r="M425" s="8" t="str">
        <f>VLOOKUP(A425,'ESO wayshrine names'!$A$3:$B$9992,2,)</f>
        <v>Karthwasten Wayshrine</v>
      </c>
      <c r="N425" s="3" t="str">
        <f>VLOOKUP(F425,'ESO zone constants'!$A$3:$D$9999,4,FALSE)</f>
        <v>The Reach</v>
      </c>
    </row>
    <row r="426" spans="1:14" x14ac:dyDescent="0.25">
      <c r="A426" s="79">
        <v>446</v>
      </c>
      <c r="B426">
        <v>40</v>
      </c>
      <c r="C426">
        <v>1782</v>
      </c>
      <c r="D426" t="s">
        <v>3153</v>
      </c>
      <c r="E426">
        <v>4294967296</v>
      </c>
      <c r="F426">
        <v>1161</v>
      </c>
      <c r="H426">
        <v>1</v>
      </c>
      <c r="I426" t="s">
        <v>3190</v>
      </c>
      <c r="J426" s="30" t="str">
        <f t="shared" si="21"/>
        <v>[446]=1161,</v>
      </c>
      <c r="K426" s="3">
        <f t="shared" si="22"/>
        <v>446</v>
      </c>
      <c r="L426" s="3">
        <f t="shared" si="23"/>
        <v>1161</v>
      </c>
      <c r="M426" s="8" t="str">
        <f>VLOOKUP(A426,'ESO wayshrine names'!$A$3:$B$9992,2,)</f>
        <v>Arkthzand Wayshrine</v>
      </c>
      <c r="N426" s="3" t="str">
        <f>VLOOKUP(F426,'ESO zone constants'!$A$3:$D$9999,4,FALSE)</f>
        <v>Blackreach: Greymoor Caverns</v>
      </c>
    </row>
    <row r="427" spans="1:14" x14ac:dyDescent="0.25">
      <c r="A427" s="79">
        <v>447</v>
      </c>
      <c r="B427">
        <v>42</v>
      </c>
      <c r="C427">
        <v>1814</v>
      </c>
      <c r="D427" t="s">
        <v>2326</v>
      </c>
      <c r="E427">
        <v>783</v>
      </c>
      <c r="F427">
        <v>1207</v>
      </c>
      <c r="G427" t="s">
        <v>2326</v>
      </c>
      <c r="H427">
        <v>1</v>
      </c>
      <c r="I427" t="s">
        <v>3191</v>
      </c>
      <c r="J427" s="30" t="str">
        <f t="shared" si="21"/>
        <v>[447]=1207,</v>
      </c>
      <c r="K427" s="3">
        <f t="shared" si="22"/>
        <v>447</v>
      </c>
      <c r="L427" s="3">
        <f t="shared" si="23"/>
        <v>1207</v>
      </c>
      <c r="M427" s="8" t="str">
        <f>VLOOKUP(A427,'ESO wayshrine names'!$A$3:$B$9992,2,)</f>
        <v>Rebel's Retreat Wayshrine</v>
      </c>
      <c r="N427" s="3" t="str">
        <f>VLOOKUP(F427,'ESO zone constants'!$A$3:$D$9999,4,FALSE)</f>
        <v>The Reach</v>
      </c>
    </row>
    <row r="428" spans="1:14" x14ac:dyDescent="0.25">
      <c r="A428" s="79">
        <v>448</v>
      </c>
      <c r="B428">
        <v>40</v>
      </c>
      <c r="C428">
        <v>1782</v>
      </c>
      <c r="D428" t="s">
        <v>3153</v>
      </c>
      <c r="E428">
        <v>4294967296</v>
      </c>
      <c r="F428">
        <v>1161</v>
      </c>
      <c r="H428">
        <v>1</v>
      </c>
      <c r="I428" t="s">
        <v>3192</v>
      </c>
      <c r="J428" s="30" t="str">
        <f t="shared" si="21"/>
        <v>[448]=1161,</v>
      </c>
      <c r="K428" s="3">
        <f t="shared" si="22"/>
        <v>448</v>
      </c>
      <c r="L428" s="3">
        <f t="shared" si="23"/>
        <v>1161</v>
      </c>
      <c r="M428" s="8" t="str">
        <f>VLOOKUP(A428,'ESO wayshrine names'!$A$3:$B$9992,2,)</f>
        <v>Nighthollow Wayshrine</v>
      </c>
      <c r="N428" s="3" t="str">
        <f>VLOOKUP(F428,'ESO zone constants'!$A$3:$D$9999,4,FALSE)</f>
        <v>Blackreach: Greymoor Caverns</v>
      </c>
    </row>
    <row r="429" spans="1:14" x14ac:dyDescent="0.25">
      <c r="A429" s="79">
        <v>449</v>
      </c>
      <c r="B429">
        <v>42</v>
      </c>
      <c r="C429">
        <v>1814</v>
      </c>
      <c r="D429" t="s">
        <v>2326</v>
      </c>
      <c r="E429">
        <v>783</v>
      </c>
      <c r="F429">
        <v>1207</v>
      </c>
      <c r="G429" t="s">
        <v>2326</v>
      </c>
      <c r="H429">
        <v>1</v>
      </c>
      <c r="I429" t="s">
        <v>3193</v>
      </c>
      <c r="J429" s="30" t="str">
        <f t="shared" si="18"/>
        <v>[449]=1207,</v>
      </c>
      <c r="K429" s="3">
        <f t="shared" si="19"/>
        <v>449</v>
      </c>
      <c r="L429" s="3">
        <f t="shared" si="20"/>
        <v>1207</v>
      </c>
      <c r="M429" s="8" t="str">
        <f>VLOOKUP(A429,'ESO wayshrine names'!$A$3:$B$9992,2,)</f>
        <v>Markarth Wayshrine</v>
      </c>
      <c r="N429" s="3" t="str">
        <f>VLOOKUP(F429,'ESO zone constants'!$A$3:$D$9999,4,FALSE)</f>
        <v>The Reach</v>
      </c>
    </row>
    <row r="430" spans="1:14" x14ac:dyDescent="0.25">
      <c r="A430" s="79">
        <v>450</v>
      </c>
      <c r="B430">
        <v>38</v>
      </c>
      <c r="C430">
        <v>1719</v>
      </c>
      <c r="D430" t="s">
        <v>3158</v>
      </c>
      <c r="E430">
        <v>743</v>
      </c>
      <c r="F430">
        <v>1160</v>
      </c>
      <c r="G430" t="s">
        <v>3158</v>
      </c>
      <c r="H430">
        <v>1</v>
      </c>
      <c r="I430" t="s">
        <v>3194</v>
      </c>
      <c r="J430" s="30" t="str">
        <f t="shared" si="18"/>
        <v>[450]=1160,</v>
      </c>
      <c r="K430" s="3">
        <f t="shared" si="19"/>
        <v>450</v>
      </c>
      <c r="L430" s="3">
        <f t="shared" si="20"/>
        <v>1160</v>
      </c>
      <c r="M430" s="8" t="str">
        <f>VLOOKUP(A430,'ESO wayshrine names'!$A$3:$B$9992,2,)</f>
        <v>Giant's Coast Wayshrine</v>
      </c>
      <c r="N430" s="3" t="str">
        <f>VLOOKUP(F430,'ESO zone constants'!$A$3:$D$9999,4,FALSE)</f>
        <v>Western Skyrim</v>
      </c>
    </row>
    <row r="431" spans="1:14" x14ac:dyDescent="0.25">
      <c r="A431" s="79">
        <v>451</v>
      </c>
      <c r="B431">
        <v>38</v>
      </c>
      <c r="C431">
        <v>1719</v>
      </c>
      <c r="D431" t="s">
        <v>3158</v>
      </c>
      <c r="E431">
        <v>743</v>
      </c>
      <c r="F431">
        <v>1160</v>
      </c>
      <c r="G431" t="s">
        <v>3158</v>
      </c>
      <c r="H431">
        <v>1</v>
      </c>
      <c r="I431" t="s">
        <v>3195</v>
      </c>
      <c r="J431" s="30" t="str">
        <f t="shared" si="18"/>
        <v>[451]=1160,</v>
      </c>
      <c r="K431" s="3">
        <f t="shared" si="19"/>
        <v>451</v>
      </c>
      <c r="L431" s="3">
        <f t="shared" si="20"/>
        <v>1160</v>
      </c>
      <c r="M431" s="8" t="str">
        <f>VLOOKUP(A431,'ESO wayshrine names'!$A$3:$B$9992,2,)</f>
        <v>Northern Watch Wayshrine</v>
      </c>
      <c r="N431" s="3" t="str">
        <f>VLOOKUP(F431,'ESO zone constants'!$A$3:$D$9999,4,FALSE)</f>
        <v>Western Skyrim</v>
      </c>
    </row>
    <row r="432" spans="1:14" x14ac:dyDescent="0.25">
      <c r="A432" s="79">
        <v>452</v>
      </c>
      <c r="B432">
        <v>38</v>
      </c>
      <c r="C432">
        <v>1719</v>
      </c>
      <c r="D432" t="s">
        <v>3158</v>
      </c>
      <c r="E432">
        <v>743</v>
      </c>
      <c r="F432">
        <v>1160</v>
      </c>
      <c r="G432" t="s">
        <v>3158</v>
      </c>
      <c r="H432">
        <v>7</v>
      </c>
      <c r="I432" t="s">
        <v>3196</v>
      </c>
      <c r="J432" s="30" t="str">
        <f t="shared" si="18"/>
        <v>[452]=1160,</v>
      </c>
      <c r="K432" s="3">
        <f t="shared" si="19"/>
        <v>452</v>
      </c>
      <c r="L432" s="3">
        <f t="shared" si="20"/>
        <v>1160</v>
      </c>
      <c r="M432" s="8" t="str">
        <f>VLOOKUP(A432,'ESO wayshrine names'!$A$3:$B$9992,2,)</f>
        <v>Antiquarian's Alpine Gallery</v>
      </c>
      <c r="N432" s="3" t="str">
        <f>VLOOKUP(F432,'ESO zone constants'!$A$3:$D$9999,4,FALSE)</f>
        <v>Western Skyrim</v>
      </c>
    </row>
    <row r="433" spans="1:14" x14ac:dyDescent="0.25">
      <c r="A433" s="79">
        <v>453</v>
      </c>
      <c r="B433">
        <v>38</v>
      </c>
      <c r="C433">
        <v>1719</v>
      </c>
      <c r="D433" t="s">
        <v>3158</v>
      </c>
      <c r="E433">
        <v>743</v>
      </c>
      <c r="F433">
        <v>1160</v>
      </c>
      <c r="G433" t="s">
        <v>3158</v>
      </c>
      <c r="H433">
        <v>7</v>
      </c>
      <c r="I433" t="s">
        <v>3197</v>
      </c>
      <c r="J433" s="30" t="str">
        <f t="shared" si="18"/>
        <v>[453]=1160,</v>
      </c>
      <c r="K433" s="3">
        <f t="shared" si="19"/>
        <v>453</v>
      </c>
      <c r="L433" s="3">
        <f t="shared" si="20"/>
        <v>1160</v>
      </c>
      <c r="M433" s="8" t="str">
        <f>VLOOKUP(A433,'ESO wayshrine names'!$A$3:$B$9992,2,)</f>
        <v>Stillwaters Retreat</v>
      </c>
      <c r="N433" s="3" t="str">
        <f>VLOOKUP(F433,'ESO zone constants'!$A$3:$D$9999,4,FALSE)</f>
        <v>Western Skyrim</v>
      </c>
    </row>
    <row r="434" spans="1:14" x14ac:dyDescent="0.25">
      <c r="A434" s="79">
        <v>454</v>
      </c>
      <c r="B434">
        <v>10</v>
      </c>
      <c r="C434">
        <v>13</v>
      </c>
      <c r="D434" t="s">
        <v>107</v>
      </c>
      <c r="E434">
        <v>10</v>
      </c>
      <c r="F434">
        <v>57</v>
      </c>
      <c r="G434" t="s">
        <v>107</v>
      </c>
      <c r="H434">
        <v>6</v>
      </c>
      <c r="I434" t="s">
        <v>3198</v>
      </c>
      <c r="J434" s="30" t="str">
        <f t="shared" si="18"/>
        <v>[454]=57,</v>
      </c>
      <c r="K434" s="3">
        <f t="shared" si="19"/>
        <v>454</v>
      </c>
      <c r="L434" s="3">
        <f t="shared" si="20"/>
        <v>57</v>
      </c>
      <c r="M434" s="8" t="str">
        <f>VLOOKUP(A434,'ESO wayshrine names'!$A$3:$B$9992,2,)</f>
        <v>Dungeon: The Cauldron</v>
      </c>
      <c r="N434" s="3" t="str">
        <f>VLOOKUP(F434,'ESO zone constants'!$A$3:$D$9999,4,FALSE)</f>
        <v>Deshaan</v>
      </c>
    </row>
    <row r="435" spans="1:14" x14ac:dyDescent="0.25">
      <c r="A435" s="79">
        <v>455</v>
      </c>
      <c r="B435">
        <v>38</v>
      </c>
      <c r="C435">
        <v>1719</v>
      </c>
      <c r="D435" t="s">
        <v>3158</v>
      </c>
      <c r="E435">
        <v>743</v>
      </c>
      <c r="F435">
        <v>1160</v>
      </c>
      <c r="G435" t="s">
        <v>3158</v>
      </c>
      <c r="H435">
        <v>7</v>
      </c>
      <c r="I435" t="s">
        <v>3199</v>
      </c>
      <c r="J435" s="30" t="str">
        <f t="shared" si="18"/>
        <v>[455]=1160,</v>
      </c>
      <c r="K435" s="3">
        <f t="shared" si="19"/>
        <v>455</v>
      </c>
      <c r="L435" s="3">
        <f t="shared" si="20"/>
        <v>1160</v>
      </c>
      <c r="M435" s="8" t="str">
        <f>VLOOKUP(A435,'ESO wayshrine names'!$A$3:$B$9992,2,)</f>
        <v>Shalidor's Shrouded Realm</v>
      </c>
      <c r="N435" s="3" t="str">
        <f>VLOOKUP(F435,'ESO zone constants'!$A$3:$D$9999,4,FALSE)</f>
        <v>Western Skyrim</v>
      </c>
    </row>
    <row r="436" spans="1:14" x14ac:dyDescent="0.25">
      <c r="A436" s="79">
        <v>456</v>
      </c>
      <c r="B436">
        <v>42</v>
      </c>
      <c r="C436">
        <v>1814</v>
      </c>
      <c r="D436" t="s">
        <v>2326</v>
      </c>
      <c r="E436">
        <v>783</v>
      </c>
      <c r="F436">
        <v>1207</v>
      </c>
      <c r="G436" t="s">
        <v>2326</v>
      </c>
      <c r="H436">
        <v>7</v>
      </c>
      <c r="I436" t="s">
        <v>3200</v>
      </c>
      <c r="J436" s="30" t="str">
        <f t="shared" si="18"/>
        <v>[456]=1207,</v>
      </c>
      <c r="K436" s="3">
        <f t="shared" si="19"/>
        <v>456</v>
      </c>
      <c r="L436" s="3">
        <f t="shared" si="20"/>
        <v>1207</v>
      </c>
      <c r="M436" s="8" t="str">
        <f>VLOOKUP(A436,'ESO wayshrine names'!$A$3:$B$9992,2,)</f>
        <v>Stone Eagle Aerie</v>
      </c>
      <c r="N436" s="3" t="str">
        <f>VLOOKUP(F436,'ESO zone constants'!$A$3:$D$9999,4,FALSE)</f>
        <v>The Reach</v>
      </c>
    </row>
    <row r="437" spans="1:14" x14ac:dyDescent="0.25">
      <c r="A437" s="79">
        <v>457</v>
      </c>
      <c r="B437">
        <v>42</v>
      </c>
      <c r="C437">
        <v>1814</v>
      </c>
      <c r="D437" t="s">
        <v>2326</v>
      </c>
      <c r="E437">
        <v>783</v>
      </c>
      <c r="F437">
        <v>1207</v>
      </c>
      <c r="G437" t="s">
        <v>2326</v>
      </c>
      <c r="H437">
        <v>0</v>
      </c>
      <c r="I437" t="s">
        <v>3201</v>
      </c>
      <c r="J437" s="30" t="str">
        <f t="shared" si="18"/>
        <v>[457]=1207,</v>
      </c>
      <c r="K437" s="3">
        <f t="shared" si="19"/>
        <v>457</v>
      </c>
      <c r="L437" s="3">
        <f t="shared" si="20"/>
        <v>1207</v>
      </c>
      <c r="M437" s="8" t="str">
        <f>VLOOKUP(A437,'ESO wayshrine names'!$A$3:$B$9992,2,)</f>
        <v>Vateshran Hollows</v>
      </c>
      <c r="N437" s="3" t="str">
        <f>VLOOKUP(F437,'ESO zone constants'!$A$3:$D$9999,4,FALSE)</f>
        <v>The Reach</v>
      </c>
    </row>
    <row r="438" spans="1:14" x14ac:dyDescent="0.25">
      <c r="A438" s="79">
        <v>458</v>
      </c>
      <c r="B438">
        <v>43</v>
      </c>
      <c r="C438">
        <v>1887</v>
      </c>
      <c r="D438" t="s">
        <v>3202</v>
      </c>
      <c r="E438">
        <v>834</v>
      </c>
      <c r="F438">
        <v>1261</v>
      </c>
      <c r="G438" t="s">
        <v>3202</v>
      </c>
      <c r="H438">
        <v>1</v>
      </c>
      <c r="I438" t="s">
        <v>3203</v>
      </c>
      <c r="J438" s="30" t="str">
        <f t="shared" si="18"/>
        <v>[458]=1261,</v>
      </c>
      <c r="K438" s="3">
        <f t="shared" si="19"/>
        <v>458</v>
      </c>
      <c r="L438" s="3">
        <f t="shared" si="20"/>
        <v>1261</v>
      </c>
      <c r="M438" s="8" t="str">
        <f>VLOOKUP(A438,'ESO wayshrine names'!$A$3:$B$9992,2,)</f>
        <v>Leyawiin Wayshrine</v>
      </c>
      <c r="N438" s="3" t="str">
        <f>VLOOKUP(F438,'ESO zone constants'!$A$3:$D$9999,4,FALSE)</f>
        <v>Blackwood</v>
      </c>
    </row>
    <row r="439" spans="1:14" x14ac:dyDescent="0.25">
      <c r="A439" s="79">
        <v>459</v>
      </c>
      <c r="B439">
        <v>43</v>
      </c>
      <c r="C439">
        <v>1887</v>
      </c>
      <c r="D439" t="s">
        <v>3202</v>
      </c>
      <c r="E439">
        <v>834</v>
      </c>
      <c r="F439">
        <v>1261</v>
      </c>
      <c r="G439" t="s">
        <v>3202</v>
      </c>
      <c r="H439">
        <v>1</v>
      </c>
      <c r="I439" t="s">
        <v>3204</v>
      </c>
      <c r="J439" s="30" t="str">
        <f t="shared" si="18"/>
        <v>[459]=1261,</v>
      </c>
      <c r="K439" s="3">
        <f t="shared" si="19"/>
        <v>459</v>
      </c>
      <c r="L439" s="3">
        <f t="shared" si="20"/>
        <v>1261</v>
      </c>
      <c r="M439" s="8" t="str">
        <f>VLOOKUP(A439,'ESO wayshrine names'!$A$3:$B$9992,2,)</f>
        <v>Gideon Wayshrine</v>
      </c>
      <c r="N439" s="3" t="str">
        <f>VLOOKUP(F439,'ESO zone constants'!$A$3:$D$9999,4,FALSE)</f>
        <v>Blackwood</v>
      </c>
    </row>
    <row r="440" spans="1:14" x14ac:dyDescent="0.25">
      <c r="A440" s="79">
        <v>460</v>
      </c>
      <c r="B440">
        <v>43</v>
      </c>
      <c r="C440">
        <v>1887</v>
      </c>
      <c r="D440" t="s">
        <v>3202</v>
      </c>
      <c r="E440">
        <v>834</v>
      </c>
      <c r="F440">
        <v>1261</v>
      </c>
      <c r="G440" t="s">
        <v>3202</v>
      </c>
      <c r="H440">
        <v>1</v>
      </c>
      <c r="I440" t="s">
        <v>3205</v>
      </c>
      <c r="J440" s="30" t="str">
        <f t="shared" si="18"/>
        <v>[460]=1261,</v>
      </c>
      <c r="K440" s="3">
        <f t="shared" si="19"/>
        <v>460</v>
      </c>
      <c r="L440" s="3">
        <f t="shared" si="20"/>
        <v>1261</v>
      </c>
      <c r="M440" s="8" t="str">
        <f>VLOOKUP(A440,'ESO wayshrine names'!$A$3:$B$9992,2,)</f>
        <v>Borderwatch Wayshrine</v>
      </c>
      <c r="N440" s="3" t="str">
        <f>VLOOKUP(F440,'ESO zone constants'!$A$3:$D$9999,4,FALSE)</f>
        <v>Blackwood</v>
      </c>
    </row>
    <row r="441" spans="1:14" x14ac:dyDescent="0.25">
      <c r="A441" s="79">
        <v>461</v>
      </c>
      <c r="B441">
        <v>43</v>
      </c>
      <c r="C441">
        <v>1887</v>
      </c>
      <c r="D441" t="s">
        <v>3202</v>
      </c>
      <c r="E441">
        <v>834</v>
      </c>
      <c r="F441">
        <v>1261</v>
      </c>
      <c r="G441" t="s">
        <v>3202</v>
      </c>
      <c r="H441">
        <v>1</v>
      </c>
      <c r="I441" t="s">
        <v>3206</v>
      </c>
      <c r="J441" s="30" t="str">
        <f t="shared" si="18"/>
        <v>[461]=1261,</v>
      </c>
      <c r="K441" s="3">
        <f t="shared" si="19"/>
        <v>461</v>
      </c>
      <c r="L441" s="3">
        <f t="shared" si="20"/>
        <v>1261</v>
      </c>
      <c r="M441" s="8" t="str">
        <f>VLOOKUP(A441,'ESO wayshrine names'!$A$3:$B$9992,2,)</f>
        <v>Fort Redmane Wayshrine</v>
      </c>
      <c r="N441" s="3" t="str">
        <f>VLOOKUP(F441,'ESO zone constants'!$A$3:$D$9999,4,FALSE)</f>
        <v>Blackwood</v>
      </c>
    </row>
    <row r="442" spans="1:14" x14ac:dyDescent="0.25">
      <c r="A442" s="79">
        <v>462</v>
      </c>
      <c r="B442">
        <v>43</v>
      </c>
      <c r="C442">
        <v>1887</v>
      </c>
      <c r="D442" t="s">
        <v>3202</v>
      </c>
      <c r="E442">
        <v>834</v>
      </c>
      <c r="F442">
        <v>1261</v>
      </c>
      <c r="G442" t="s">
        <v>3202</v>
      </c>
      <c r="H442">
        <v>1</v>
      </c>
      <c r="I442" t="s">
        <v>3207</v>
      </c>
      <c r="J442" s="30" t="str">
        <f t="shared" si="18"/>
        <v>[462]=1261,</v>
      </c>
      <c r="K442" s="3">
        <f t="shared" si="19"/>
        <v>462</v>
      </c>
      <c r="L442" s="3">
        <f t="shared" si="20"/>
        <v>1261</v>
      </c>
      <c r="M442" s="8" t="str">
        <f>VLOOKUP(A442,'ESO wayshrine names'!$A$3:$B$9992,2,)</f>
        <v>Bloodrun Wayshrine</v>
      </c>
      <c r="N442" s="3" t="str">
        <f>VLOOKUP(F442,'ESO zone constants'!$A$3:$D$9999,4,FALSE)</f>
        <v>Blackwood</v>
      </c>
    </row>
    <row r="443" spans="1:14" x14ac:dyDescent="0.25">
      <c r="A443" s="79">
        <v>463</v>
      </c>
      <c r="B443">
        <v>43</v>
      </c>
      <c r="C443">
        <v>1887</v>
      </c>
      <c r="D443" t="s">
        <v>3202</v>
      </c>
      <c r="E443">
        <v>834</v>
      </c>
      <c r="F443">
        <v>1261</v>
      </c>
      <c r="G443" t="s">
        <v>3202</v>
      </c>
      <c r="H443">
        <v>1</v>
      </c>
      <c r="I443" t="s">
        <v>3208</v>
      </c>
      <c r="J443" s="30" t="str">
        <f t="shared" si="18"/>
        <v>[463]=1261,</v>
      </c>
      <c r="K443" s="3">
        <f t="shared" si="19"/>
        <v>463</v>
      </c>
      <c r="L443" s="3">
        <f t="shared" si="20"/>
        <v>1261</v>
      </c>
      <c r="M443" s="8" t="str">
        <f>VLOOKUP(A443,'ESO wayshrine names'!$A$3:$B$9992,2,)</f>
        <v>Blueblood Wayshrine</v>
      </c>
      <c r="N443" s="3" t="str">
        <f>VLOOKUP(F443,'ESO zone constants'!$A$3:$D$9999,4,FALSE)</f>
        <v>Blackwood</v>
      </c>
    </row>
    <row r="444" spans="1:14" x14ac:dyDescent="0.25">
      <c r="A444" s="79">
        <v>464</v>
      </c>
      <c r="B444">
        <v>43</v>
      </c>
      <c r="C444">
        <v>1887</v>
      </c>
      <c r="D444" t="s">
        <v>3202</v>
      </c>
      <c r="E444">
        <v>834</v>
      </c>
      <c r="F444">
        <v>1261</v>
      </c>
      <c r="G444" t="s">
        <v>3202</v>
      </c>
      <c r="H444">
        <v>1</v>
      </c>
      <c r="I444" t="s">
        <v>3209</v>
      </c>
      <c r="J444" s="30" t="str">
        <f t="shared" si="18"/>
        <v>[464]=1261,</v>
      </c>
      <c r="K444" s="3">
        <f t="shared" si="19"/>
        <v>464</v>
      </c>
      <c r="L444" s="3">
        <f t="shared" si="20"/>
        <v>1261</v>
      </c>
      <c r="M444" s="8" t="str">
        <f>VLOOKUP(A444,'ESO wayshrine names'!$A$3:$B$9992,2,)</f>
        <v>Stonewastes Wayshrine</v>
      </c>
      <c r="N444" s="3" t="str">
        <f>VLOOKUP(F444,'ESO zone constants'!$A$3:$D$9999,4,FALSE)</f>
        <v>Blackwood</v>
      </c>
    </row>
    <row r="445" spans="1:14" x14ac:dyDescent="0.25">
      <c r="A445" s="79">
        <v>465</v>
      </c>
      <c r="B445">
        <v>30</v>
      </c>
      <c r="C445">
        <v>1060</v>
      </c>
      <c r="D445" t="s">
        <v>532</v>
      </c>
      <c r="E445">
        <v>467</v>
      </c>
      <c r="F445">
        <v>849</v>
      </c>
      <c r="G445" t="s">
        <v>532</v>
      </c>
      <c r="H445">
        <v>7</v>
      </c>
      <c r="I445" t="s">
        <v>3210</v>
      </c>
      <c r="J445" s="30" t="str">
        <f t="shared" si="18"/>
        <v>[465]=849,</v>
      </c>
      <c r="K445" s="3">
        <f t="shared" si="19"/>
        <v>465</v>
      </c>
      <c r="L445" s="3">
        <f t="shared" si="20"/>
        <v>849</v>
      </c>
      <c r="M445" s="8" t="str">
        <f>VLOOKUP(A445,'ESO wayshrine names'!$A$3:$B$9992,2,)</f>
        <v>Kushalit Sanctuary</v>
      </c>
      <c r="N445" s="3" t="str">
        <f>VLOOKUP(F445,'ESO zone constants'!$A$3:$D$9999,4,FALSE)</f>
        <v>Vvardenfell</v>
      </c>
    </row>
    <row r="446" spans="1:14" s="57" customFormat="1" x14ac:dyDescent="0.25">
      <c r="A446" s="79">
        <v>466</v>
      </c>
      <c r="B446">
        <v>29</v>
      </c>
      <c r="C446">
        <v>1006</v>
      </c>
      <c r="D446" t="s">
        <v>2327</v>
      </c>
      <c r="E446">
        <v>448</v>
      </c>
      <c r="F446">
        <v>823</v>
      </c>
      <c r="G446" t="s">
        <v>3017</v>
      </c>
      <c r="H446">
        <v>7</v>
      </c>
      <c r="I446" t="s">
        <v>3211</v>
      </c>
      <c r="J446" s="30" t="str">
        <f t="shared" si="18"/>
        <v>[466]=823,</v>
      </c>
      <c r="K446" s="3">
        <f t="shared" si="19"/>
        <v>466</v>
      </c>
      <c r="L446" s="3">
        <f t="shared" si="20"/>
        <v>823</v>
      </c>
      <c r="M446" s="8" t="str">
        <f>VLOOKUP(A446,'ESO wayshrine names'!$A$3:$B$9992,2,)</f>
        <v>Varlaisvea Ayleid Ruins</v>
      </c>
      <c r="N446" s="3" t="str">
        <f>VLOOKUP(F446,'ESO zone constants'!$A$3:$D$9999,4,FALSE)</f>
        <v>Gold Coast</v>
      </c>
    </row>
    <row r="447" spans="1:14" s="57" customFormat="1" x14ac:dyDescent="0.25">
      <c r="A447" s="79">
        <v>467</v>
      </c>
      <c r="B447">
        <v>43</v>
      </c>
      <c r="C447">
        <v>1887</v>
      </c>
      <c r="D447" t="s">
        <v>3202</v>
      </c>
      <c r="E447">
        <v>834</v>
      </c>
      <c r="F447">
        <v>1261</v>
      </c>
      <c r="G447" t="s">
        <v>3202</v>
      </c>
      <c r="H447">
        <v>1</v>
      </c>
      <c r="I447" t="s">
        <v>3212</v>
      </c>
      <c r="J447" s="30" t="str">
        <f t="shared" si="18"/>
        <v>[467]=1261,</v>
      </c>
      <c r="K447" s="3">
        <f t="shared" si="19"/>
        <v>467</v>
      </c>
      <c r="L447" s="3">
        <f t="shared" si="20"/>
        <v>1261</v>
      </c>
      <c r="M447" s="8" t="str">
        <f>VLOOKUP(A447,'ESO wayshrine names'!$A$3:$B$9992,2,)</f>
        <v>Leyawiin Outskirts Wayshrine</v>
      </c>
      <c r="N447" s="3" t="str">
        <f>VLOOKUP(F447,'ESO zone constants'!$A$3:$D$9999,4,FALSE)</f>
        <v>Blackwood</v>
      </c>
    </row>
    <row r="448" spans="1:14" x14ac:dyDescent="0.25">
      <c r="A448" s="79">
        <v>468</v>
      </c>
      <c r="B448">
        <v>43</v>
      </c>
      <c r="C448">
        <v>1887</v>
      </c>
      <c r="D448" t="s">
        <v>3202</v>
      </c>
      <c r="E448">
        <v>834</v>
      </c>
      <c r="F448">
        <v>1261</v>
      </c>
      <c r="G448" t="s">
        <v>3202</v>
      </c>
      <c r="H448">
        <v>3</v>
      </c>
      <c r="I448" t="s">
        <v>3213</v>
      </c>
      <c r="J448" s="30" t="str">
        <f t="shared" si="18"/>
        <v>[468]=1261,</v>
      </c>
      <c r="K448" s="3">
        <f t="shared" si="19"/>
        <v>468</v>
      </c>
      <c r="L448" s="3">
        <f t="shared" si="20"/>
        <v>1261</v>
      </c>
      <c r="M448" s="8" t="str">
        <f>VLOOKUP(A448,'ESO wayshrine names'!$A$3:$B$9992,2,)</f>
        <v>Trial: Rockgrove</v>
      </c>
      <c r="N448" s="3" t="str">
        <f>VLOOKUP(F448,'ESO zone constants'!$A$3:$D$9999,4,FALSE)</f>
        <v>Blackwood</v>
      </c>
    </row>
    <row r="449" spans="1:14" x14ac:dyDescent="0.25">
      <c r="A449" s="79">
        <v>469</v>
      </c>
      <c r="B449">
        <v>43</v>
      </c>
      <c r="C449">
        <v>1887</v>
      </c>
      <c r="D449" t="s">
        <v>3202</v>
      </c>
      <c r="E449">
        <v>834</v>
      </c>
      <c r="F449">
        <v>1261</v>
      </c>
      <c r="G449" t="s">
        <v>3202</v>
      </c>
      <c r="H449">
        <v>6</v>
      </c>
      <c r="I449" t="s">
        <v>3214</v>
      </c>
      <c r="J449" s="30" t="str">
        <f t="shared" si="18"/>
        <v>[469]=1261,</v>
      </c>
      <c r="K449" s="3">
        <f t="shared" si="19"/>
        <v>469</v>
      </c>
      <c r="L449" s="3">
        <f t="shared" si="20"/>
        <v>1261</v>
      </c>
      <c r="M449" s="8" t="str">
        <f>VLOOKUP(A449,'ESO wayshrine names'!$A$3:$B$9992,2,)</f>
        <v>Dungeon: The Dread Cellar</v>
      </c>
      <c r="N449" s="3" t="str">
        <f>VLOOKUP(F449,'ESO zone constants'!$A$3:$D$9999,4,FALSE)</f>
        <v>Blackwood</v>
      </c>
    </row>
    <row r="450" spans="1:14" x14ac:dyDescent="0.25">
      <c r="A450" s="79">
        <v>470</v>
      </c>
      <c r="B450">
        <v>2</v>
      </c>
      <c r="C450">
        <v>1</v>
      </c>
      <c r="D450" t="s">
        <v>103</v>
      </c>
      <c r="E450">
        <v>2</v>
      </c>
      <c r="F450">
        <v>3</v>
      </c>
      <c r="G450" t="s">
        <v>103</v>
      </c>
      <c r="H450">
        <v>6</v>
      </c>
      <c r="I450" t="s">
        <v>3215</v>
      </c>
      <c r="J450" s="30" t="str">
        <f t="shared" si="18"/>
        <v>[470]=3,</v>
      </c>
      <c r="K450" s="3">
        <f t="shared" si="19"/>
        <v>470</v>
      </c>
      <c r="L450" s="3">
        <f t="shared" si="20"/>
        <v>3</v>
      </c>
      <c r="M450" s="8" t="str">
        <f>VLOOKUP(A450,'ESO wayshrine names'!$A$3:$B$9992,2,)</f>
        <v>Dungeon: Red Petal Bastion</v>
      </c>
      <c r="N450" s="3" t="str">
        <f>VLOOKUP(F450,'ESO zone constants'!$A$3:$D$9999,4,FALSE)</f>
        <v>Glenumbra</v>
      </c>
    </row>
    <row r="451" spans="1:14" x14ac:dyDescent="0.25">
      <c r="A451" s="79">
        <v>471</v>
      </c>
      <c r="B451">
        <v>43</v>
      </c>
      <c r="C451">
        <v>1887</v>
      </c>
      <c r="D451" t="s">
        <v>3202</v>
      </c>
      <c r="E451">
        <v>834</v>
      </c>
      <c r="F451">
        <v>1261</v>
      </c>
      <c r="G451" t="s">
        <v>3202</v>
      </c>
      <c r="H451">
        <v>7</v>
      </c>
      <c r="I451" t="s">
        <v>3216</v>
      </c>
      <c r="J451" s="30" t="str">
        <f t="shared" ref="J451:J475" si="24">IF(A451&lt;&gt;"",IF(F451&lt;&gt;"",IF(OR(ISNA(A451),ISNA(F451)),"","["&amp;A451&amp;"]="&amp;F451&amp;","),""),"")</f>
        <v>[471]=1261,</v>
      </c>
      <c r="K451" s="3">
        <f t="shared" ref="K451:K475" si="25">A451</f>
        <v>471</v>
      </c>
      <c r="L451" s="3">
        <f t="shared" ref="L451:L475" si="26">F451</f>
        <v>1261</v>
      </c>
      <c r="M451" s="8" t="str">
        <f>VLOOKUP(A451,'ESO wayshrine names'!$A$3:$B$9992,2,)</f>
        <v>Pilgrim's Rest</v>
      </c>
      <c r="N451" s="3" t="str">
        <f>VLOOKUP(F451,'ESO zone constants'!$A$3:$D$9999,4,FALSE)</f>
        <v>Blackwood</v>
      </c>
    </row>
    <row r="452" spans="1:14" x14ac:dyDescent="0.25">
      <c r="A452" s="79">
        <v>472</v>
      </c>
      <c r="B452">
        <v>43</v>
      </c>
      <c r="C452">
        <v>1887</v>
      </c>
      <c r="D452" t="s">
        <v>3202</v>
      </c>
      <c r="E452">
        <v>834</v>
      </c>
      <c r="F452">
        <v>1261</v>
      </c>
      <c r="G452" t="s">
        <v>3202</v>
      </c>
      <c r="H452">
        <v>7</v>
      </c>
      <c r="I452" t="s">
        <v>3217</v>
      </c>
      <c r="J452" s="30" t="str">
        <f t="shared" si="24"/>
        <v>[472]=1261,</v>
      </c>
      <c r="K452" s="3">
        <f t="shared" si="25"/>
        <v>472</v>
      </c>
      <c r="L452" s="3">
        <f t="shared" si="26"/>
        <v>1261</v>
      </c>
      <c r="M452" s="8" t="str">
        <f>VLOOKUP(A452,'ESO wayshrine names'!$A$3:$B$9992,2,)</f>
        <v>Water's Edge</v>
      </c>
      <c r="N452" s="3" t="str">
        <f>VLOOKUP(F452,'ESO zone constants'!$A$3:$D$9999,4,FALSE)</f>
        <v>Blackwood</v>
      </c>
    </row>
    <row r="453" spans="1:14" x14ac:dyDescent="0.25">
      <c r="A453" s="79">
        <v>473</v>
      </c>
      <c r="B453">
        <v>43</v>
      </c>
      <c r="C453">
        <v>1887</v>
      </c>
      <c r="D453" t="s">
        <v>3202</v>
      </c>
      <c r="E453">
        <v>834</v>
      </c>
      <c r="F453">
        <v>1261</v>
      </c>
      <c r="G453" t="s">
        <v>3202</v>
      </c>
      <c r="H453">
        <v>7</v>
      </c>
      <c r="I453" t="s">
        <v>3218</v>
      </c>
      <c r="J453" s="30" t="str">
        <f t="shared" si="24"/>
        <v>[473]=1261,</v>
      </c>
      <c r="K453" s="3">
        <f t="shared" si="25"/>
        <v>473</v>
      </c>
      <c r="L453" s="3">
        <f t="shared" si="26"/>
        <v>1261</v>
      </c>
      <c r="M453" s="8" t="str">
        <f>VLOOKUP(A453,'ESO wayshrine names'!$A$3:$B$9992,2,)</f>
        <v>Pantherfang Chapel</v>
      </c>
      <c r="N453" s="3" t="str">
        <f>VLOOKUP(F453,'ESO zone constants'!$A$3:$D$9999,4,FALSE)</f>
        <v>Blackwood</v>
      </c>
    </row>
    <row r="454" spans="1:14" x14ac:dyDescent="0.25">
      <c r="A454" s="79">
        <v>476</v>
      </c>
      <c r="B454">
        <v>45</v>
      </c>
      <c r="C454">
        <v>2021</v>
      </c>
      <c r="D454" t="s">
        <v>3219</v>
      </c>
      <c r="E454">
        <v>857</v>
      </c>
      <c r="F454">
        <v>1286</v>
      </c>
      <c r="G454" t="s">
        <v>3219</v>
      </c>
      <c r="H454">
        <v>1</v>
      </c>
      <c r="I454" t="s">
        <v>3220</v>
      </c>
      <c r="J454" s="30" t="str">
        <f t="shared" si="24"/>
        <v>[476]=1286,</v>
      </c>
      <c r="K454" s="3">
        <f t="shared" si="25"/>
        <v>476</v>
      </c>
      <c r="L454" s="3">
        <f t="shared" si="26"/>
        <v>1286</v>
      </c>
      <c r="M454" s="8" t="str">
        <f>VLOOKUP(A454,'ESO wayshrine names'!$A$3:$B$9992,2,)</f>
        <v>The Blood Pit Wayshrine</v>
      </c>
      <c r="N454" s="3" t="str">
        <f>VLOOKUP(F454,'ESO zone constants'!$A$3:$D$9999,4,FALSE)</f>
        <v>The Deadlands</v>
      </c>
    </row>
    <row r="455" spans="1:14" x14ac:dyDescent="0.25">
      <c r="A455" s="79">
        <v>477</v>
      </c>
      <c r="B455">
        <v>45</v>
      </c>
      <c r="C455">
        <v>2021</v>
      </c>
      <c r="D455" t="s">
        <v>3219</v>
      </c>
      <c r="E455">
        <v>857</v>
      </c>
      <c r="F455">
        <v>1286</v>
      </c>
      <c r="G455" t="s">
        <v>3219</v>
      </c>
      <c r="H455">
        <v>1</v>
      </c>
      <c r="I455" t="s">
        <v>3221</v>
      </c>
      <c r="J455" s="30" t="str">
        <f t="shared" si="24"/>
        <v>[477]=1286,</v>
      </c>
      <c r="K455" s="3">
        <f t="shared" si="25"/>
        <v>477</v>
      </c>
      <c r="L455" s="3">
        <f t="shared" si="26"/>
        <v>1286</v>
      </c>
      <c r="M455" s="8" t="str">
        <f>VLOOKUP(A455,'ESO wayshrine names'!$A$3:$B$9992,2,)</f>
        <v>Ardent Hope Wayshrine</v>
      </c>
      <c r="N455" s="3" t="str">
        <f>VLOOKUP(F455,'ESO zone constants'!$A$3:$D$9999,4,FALSE)</f>
        <v>The Deadlands</v>
      </c>
    </row>
    <row r="456" spans="1:14" x14ac:dyDescent="0.25">
      <c r="A456" s="79">
        <v>478</v>
      </c>
      <c r="B456">
        <v>45</v>
      </c>
      <c r="C456">
        <v>2021</v>
      </c>
      <c r="D456" t="s">
        <v>3219</v>
      </c>
      <c r="E456">
        <v>857</v>
      </c>
      <c r="F456">
        <v>1286</v>
      </c>
      <c r="G456" t="s">
        <v>3219</v>
      </c>
      <c r="H456">
        <v>1</v>
      </c>
      <c r="I456" t="s">
        <v>3222</v>
      </c>
      <c r="J456" s="30" t="str">
        <f t="shared" si="24"/>
        <v>[478]=1286,</v>
      </c>
      <c r="K456" s="3">
        <f t="shared" si="25"/>
        <v>478</v>
      </c>
      <c r="L456" s="3">
        <f t="shared" si="26"/>
        <v>1286</v>
      </c>
      <c r="M456" s="8" t="str">
        <f>VLOOKUP(A456,'ESO wayshrine names'!$A$3:$B$9992,2,)</f>
        <v>Wretched Spire Wayshrine</v>
      </c>
      <c r="N456" s="3" t="str">
        <f>VLOOKUP(F456,'ESO zone constants'!$A$3:$D$9999,4,FALSE)</f>
        <v>The Deadlands</v>
      </c>
    </row>
    <row r="457" spans="1:14" x14ac:dyDescent="0.25">
      <c r="A457" s="79">
        <v>479</v>
      </c>
      <c r="B457">
        <v>45</v>
      </c>
      <c r="C457">
        <v>2021</v>
      </c>
      <c r="D457" t="s">
        <v>3219</v>
      </c>
      <c r="E457">
        <v>857</v>
      </c>
      <c r="F457">
        <v>1286</v>
      </c>
      <c r="G457" t="s">
        <v>3219</v>
      </c>
      <c r="H457">
        <v>1</v>
      </c>
      <c r="I457" t="s">
        <v>3223</v>
      </c>
      <c r="J457" s="30" t="str">
        <f t="shared" si="24"/>
        <v>[479]=1286,</v>
      </c>
      <c r="K457" s="3">
        <f t="shared" si="25"/>
        <v>479</v>
      </c>
      <c r="L457" s="3">
        <f t="shared" si="26"/>
        <v>1286</v>
      </c>
      <c r="M457" s="8" t="str">
        <f>VLOOKUP(A457,'ESO wayshrine names'!$A$3:$B$9992,2,)</f>
        <v>False Martyrs' Folly Wayshrine</v>
      </c>
      <c r="N457" s="3" t="str">
        <f>VLOOKUP(F457,'ESO zone constants'!$A$3:$D$9999,4,FALSE)</f>
        <v>The Deadlands</v>
      </c>
    </row>
    <row r="458" spans="1:14" x14ac:dyDescent="0.25">
      <c r="A458" s="79">
        <v>480</v>
      </c>
      <c r="B458">
        <v>45</v>
      </c>
      <c r="C458">
        <v>2021</v>
      </c>
      <c r="D458" t="s">
        <v>3219</v>
      </c>
      <c r="E458">
        <v>857</v>
      </c>
      <c r="F458">
        <v>1286</v>
      </c>
      <c r="G458" t="s">
        <v>3219</v>
      </c>
      <c r="H458">
        <v>1</v>
      </c>
      <c r="I458" t="s">
        <v>3224</v>
      </c>
      <c r="J458" s="30" t="str">
        <f t="shared" si="24"/>
        <v>[480]=1286,</v>
      </c>
      <c r="K458" s="3">
        <f t="shared" si="25"/>
        <v>480</v>
      </c>
      <c r="L458" s="3">
        <f t="shared" si="26"/>
        <v>1286</v>
      </c>
      <c r="M458" s="8" t="str">
        <f>VLOOKUP(A458,'ESO wayshrine names'!$A$3:$B$9992,2,)</f>
        <v>Annihilarch's Summit Wayshrine</v>
      </c>
      <c r="N458" s="3" t="str">
        <f>VLOOKUP(F458,'ESO zone constants'!$A$3:$D$9999,4,FALSE)</f>
        <v>The Deadlands</v>
      </c>
    </row>
    <row r="459" spans="1:14" x14ac:dyDescent="0.25">
      <c r="A459" s="79">
        <v>481</v>
      </c>
      <c r="B459">
        <v>43</v>
      </c>
      <c r="C459">
        <v>1887</v>
      </c>
      <c r="D459" t="s">
        <v>3202</v>
      </c>
      <c r="E459">
        <v>834</v>
      </c>
      <c r="F459">
        <v>1261</v>
      </c>
      <c r="G459" t="s">
        <v>3202</v>
      </c>
      <c r="H459">
        <v>1</v>
      </c>
      <c r="I459" t="s">
        <v>3225</v>
      </c>
      <c r="J459" s="30" t="str">
        <f t="shared" si="24"/>
        <v>[481]=1261,</v>
      </c>
      <c r="K459" s="3">
        <f t="shared" si="25"/>
        <v>481</v>
      </c>
      <c r="L459" s="3">
        <f t="shared" si="26"/>
        <v>1261</v>
      </c>
      <c r="M459" s="8" t="str">
        <f>VLOOKUP(A459,'ESO wayshrine names'!$A$3:$B$9992,2,)</f>
        <v>Doomvault Vulpinaz Wayshrine</v>
      </c>
      <c r="N459" s="3" t="str">
        <f>VLOOKUP(F459,'ESO zone constants'!$A$3:$D$9999,4,FALSE)</f>
        <v>Blackwood</v>
      </c>
    </row>
    <row r="460" spans="1:14" x14ac:dyDescent="0.25">
      <c r="A460" s="79">
        <v>482</v>
      </c>
      <c r="B460">
        <v>43</v>
      </c>
      <c r="C460">
        <v>1887</v>
      </c>
      <c r="D460" t="s">
        <v>3202</v>
      </c>
      <c r="E460">
        <v>834</v>
      </c>
      <c r="F460">
        <v>1261</v>
      </c>
      <c r="G460" t="s">
        <v>3202</v>
      </c>
      <c r="H460">
        <v>1</v>
      </c>
      <c r="I460" t="s">
        <v>3226</v>
      </c>
      <c r="J460" s="30" t="str">
        <f t="shared" si="24"/>
        <v>[482]=1261,</v>
      </c>
      <c r="K460" s="3">
        <f t="shared" si="25"/>
        <v>482</v>
      </c>
      <c r="L460" s="3">
        <f t="shared" si="26"/>
        <v>1261</v>
      </c>
      <c r="M460" s="8" t="str">
        <f>VLOOKUP(A460,'ESO wayshrine names'!$A$3:$B$9992,2,)</f>
        <v>Blackwood Crossroads Wayshrine</v>
      </c>
      <c r="N460" s="3" t="str">
        <f>VLOOKUP(F460,'ESO zone constants'!$A$3:$D$9999,4,FALSE)</f>
        <v>Blackwood</v>
      </c>
    </row>
    <row r="461" spans="1:14" x14ac:dyDescent="0.25">
      <c r="A461" s="79">
        <v>483</v>
      </c>
      <c r="B461">
        <v>43</v>
      </c>
      <c r="C461">
        <v>1887</v>
      </c>
      <c r="D461" t="s">
        <v>3202</v>
      </c>
      <c r="E461">
        <v>834</v>
      </c>
      <c r="F461">
        <v>1261</v>
      </c>
      <c r="G461" t="s">
        <v>3202</v>
      </c>
      <c r="H461">
        <v>1</v>
      </c>
      <c r="I461" t="s">
        <v>3227</v>
      </c>
      <c r="J461" s="30" t="str">
        <f t="shared" si="24"/>
        <v>[483]=1261,</v>
      </c>
      <c r="K461" s="3">
        <f t="shared" si="25"/>
        <v>483</v>
      </c>
      <c r="L461" s="3">
        <f t="shared" si="26"/>
        <v>1261</v>
      </c>
      <c r="M461" s="8" t="str">
        <f>VLOOKUP(A461,'ESO wayshrine names'!$A$3:$B$9992,2,)</f>
        <v>Hutan-Tzel Wayshrine</v>
      </c>
      <c r="N461" s="3" t="str">
        <f>VLOOKUP(F461,'ESO zone constants'!$A$3:$D$9999,4,FALSE)</f>
        <v>Blackwood</v>
      </c>
    </row>
    <row r="462" spans="1:14" x14ac:dyDescent="0.25">
      <c r="A462" s="79">
        <v>484</v>
      </c>
      <c r="B462">
        <v>43</v>
      </c>
      <c r="C462">
        <v>1887</v>
      </c>
      <c r="D462" t="s">
        <v>3202</v>
      </c>
      <c r="E462">
        <v>834</v>
      </c>
      <c r="F462">
        <v>1261</v>
      </c>
      <c r="G462" t="s">
        <v>3202</v>
      </c>
      <c r="H462">
        <v>1</v>
      </c>
      <c r="I462" t="s">
        <v>3228</v>
      </c>
      <c r="J462" s="30" t="str">
        <f t="shared" si="24"/>
        <v>[484]=1261,</v>
      </c>
      <c r="K462" s="3">
        <f t="shared" si="25"/>
        <v>484</v>
      </c>
      <c r="L462" s="3">
        <f t="shared" si="26"/>
        <v>1261</v>
      </c>
      <c r="M462" s="8" t="str">
        <f>VLOOKUP(A462,'ESO wayshrine names'!$A$3:$B$9992,2,)</f>
        <v>Vunalk Wayshrine</v>
      </c>
      <c r="N462" s="3" t="str">
        <f>VLOOKUP(F462,'ESO zone constants'!$A$3:$D$9999,4,FALSE)</f>
        <v>Blackwood</v>
      </c>
    </row>
    <row r="463" spans="1:14" x14ac:dyDescent="0.25">
      <c r="A463" s="79">
        <v>485</v>
      </c>
      <c r="B463">
        <v>8</v>
      </c>
      <c r="C463">
        <v>22</v>
      </c>
      <c r="D463" t="s">
        <v>108</v>
      </c>
      <c r="E463">
        <v>11</v>
      </c>
      <c r="F463">
        <v>58</v>
      </c>
      <c r="G463" t="s">
        <v>108</v>
      </c>
      <c r="H463">
        <v>7</v>
      </c>
      <c r="I463" t="s">
        <v>3229</v>
      </c>
      <c r="J463" s="30" t="str">
        <f t="shared" si="24"/>
        <v>[485]=58,</v>
      </c>
      <c r="K463" s="3">
        <f t="shared" si="25"/>
        <v>485</v>
      </c>
      <c r="L463" s="3">
        <f t="shared" si="26"/>
        <v>58</v>
      </c>
      <c r="M463" s="8" t="str">
        <f>VLOOKUP(A463,'ESO wayshrine names'!$A$3:$B$9992,2,)</f>
        <v>Doomchar Plateau</v>
      </c>
      <c r="N463" s="3" t="str">
        <f>VLOOKUP(F463,'ESO zone constants'!$A$3:$D$9999,4,FALSE)</f>
        <v>Malabal Tor</v>
      </c>
    </row>
    <row r="464" spans="1:14" x14ac:dyDescent="0.25">
      <c r="A464" s="79">
        <v>486</v>
      </c>
      <c r="B464">
        <v>43</v>
      </c>
      <c r="C464">
        <v>1887</v>
      </c>
      <c r="D464" t="s">
        <v>3202</v>
      </c>
      <c r="E464">
        <v>834</v>
      </c>
      <c r="F464">
        <v>1261</v>
      </c>
      <c r="G464" t="s">
        <v>3202</v>
      </c>
      <c r="H464">
        <v>7</v>
      </c>
      <c r="I464" t="s">
        <v>3230</v>
      </c>
      <c r="J464" s="30" t="str">
        <f t="shared" si="24"/>
        <v>[486]=1261,</v>
      </c>
      <c r="K464" s="3">
        <f t="shared" si="25"/>
        <v>486</v>
      </c>
      <c r="L464" s="3">
        <f t="shared" si="26"/>
        <v>1261</v>
      </c>
      <c r="M464" s="8" t="str">
        <f>VLOOKUP(A464,'ESO wayshrine names'!$A$3:$B$9992,2,)</f>
        <v>Sweetwater Cascades</v>
      </c>
      <c r="N464" s="3" t="str">
        <f>VLOOKUP(F464,'ESO zone constants'!$A$3:$D$9999,4,FALSE)</f>
        <v>Blackwood</v>
      </c>
    </row>
    <row r="465" spans="1:14" x14ac:dyDescent="0.25">
      <c r="A465" s="79">
        <v>487</v>
      </c>
      <c r="B465">
        <v>44</v>
      </c>
      <c r="C465">
        <v>2119</v>
      </c>
      <c r="D465" t="s">
        <v>2715</v>
      </c>
      <c r="E465">
        <v>854</v>
      </c>
      <c r="F465">
        <v>1283</v>
      </c>
      <c r="G465" t="s">
        <v>2716</v>
      </c>
      <c r="H465">
        <v>1</v>
      </c>
      <c r="I465" t="s">
        <v>2718</v>
      </c>
      <c r="J465" s="30" t="str">
        <f t="shared" si="24"/>
        <v>[487]=1283,</v>
      </c>
      <c r="K465" s="3">
        <f t="shared" si="25"/>
        <v>487</v>
      </c>
      <c r="L465" s="3">
        <f t="shared" si="26"/>
        <v>1283</v>
      </c>
      <c r="M465" s="8" t="str">
        <f>VLOOKUP(A465,'ESO wayshrine names'!$A$3:$B$9992,2,)</f>
        <v>Fargrave Outskirts Wayshrine</v>
      </c>
      <c r="N465" s="3" t="str">
        <f>VLOOKUP(F465,'ESO zone constants'!$A$3:$D$9999,4,FALSE)</f>
        <v>The Shambles</v>
      </c>
    </row>
    <row r="466" spans="1:14" x14ac:dyDescent="0.25">
      <c r="A466" s="79">
        <v>489</v>
      </c>
      <c r="B466">
        <v>44</v>
      </c>
      <c r="C466">
        <v>2119</v>
      </c>
      <c r="D466" t="s">
        <v>2715</v>
      </c>
      <c r="E466">
        <v>854</v>
      </c>
      <c r="F466">
        <v>1283</v>
      </c>
      <c r="G466" t="s">
        <v>2716</v>
      </c>
      <c r="H466">
        <v>1</v>
      </c>
      <c r="I466" t="s">
        <v>3231</v>
      </c>
      <c r="J466" s="30" t="str">
        <f t="shared" si="24"/>
        <v>[489]=1283,</v>
      </c>
      <c r="K466" s="3">
        <f t="shared" si="25"/>
        <v>489</v>
      </c>
      <c r="L466" s="3">
        <f t="shared" si="26"/>
        <v>1283</v>
      </c>
      <c r="M466" s="8" t="str">
        <f>VLOOKUP(A466,'ESO wayshrine names'!$A$3:$B$9992,2,)</f>
        <v>The Shambles Wayshrine</v>
      </c>
      <c r="N466" s="3" t="str">
        <f>VLOOKUP(F466,'ESO zone constants'!$A$3:$D$9999,4,FALSE)</f>
        <v>The Shambles</v>
      </c>
    </row>
    <row r="467" spans="1:14" x14ac:dyDescent="0.25">
      <c r="A467" s="79">
        <v>490</v>
      </c>
      <c r="B467">
        <v>45</v>
      </c>
      <c r="C467">
        <v>2021</v>
      </c>
      <c r="D467" t="s">
        <v>3219</v>
      </c>
      <c r="E467">
        <v>857</v>
      </c>
      <c r="F467">
        <v>1286</v>
      </c>
      <c r="G467" t="s">
        <v>3219</v>
      </c>
      <c r="H467">
        <v>1</v>
      </c>
      <c r="I467" t="s">
        <v>3232</v>
      </c>
      <c r="J467" s="30" t="str">
        <f t="shared" si="24"/>
        <v>[490]=1286,</v>
      </c>
      <c r="K467" s="3">
        <f t="shared" si="25"/>
        <v>490</v>
      </c>
      <c r="L467" s="3">
        <f t="shared" si="26"/>
        <v>1286</v>
      </c>
      <c r="M467" s="8" t="str">
        <f>VLOOKUP(A467,'ESO wayshrine names'!$A$3:$B$9992,2,)</f>
        <v>Wounded Crossing Wayshrine</v>
      </c>
      <c r="N467" s="3" t="str">
        <f>VLOOKUP(F467,'ESO zone constants'!$A$3:$D$9999,4,FALSE)</f>
        <v>The Deadlands</v>
      </c>
    </row>
    <row r="468" spans="1:14" x14ac:dyDescent="0.25">
      <c r="A468" s="79">
        <v>491</v>
      </c>
      <c r="B468">
        <v>45</v>
      </c>
      <c r="C468">
        <v>2021</v>
      </c>
      <c r="D468" t="s">
        <v>3219</v>
      </c>
      <c r="E468">
        <v>857</v>
      </c>
      <c r="F468">
        <v>1286</v>
      </c>
      <c r="G468" t="s">
        <v>3219</v>
      </c>
      <c r="H468">
        <v>1</v>
      </c>
      <c r="I468" t="s">
        <v>3233</v>
      </c>
      <c r="J468" s="30" t="str">
        <f t="shared" si="24"/>
        <v>[491]=1286,</v>
      </c>
      <c r="K468" s="3">
        <f t="shared" si="25"/>
        <v>491</v>
      </c>
      <c r="L468" s="3">
        <f t="shared" si="26"/>
        <v>1286</v>
      </c>
      <c r="M468" s="8" t="str">
        <f>VLOOKUP(A468,'ESO wayshrine names'!$A$3:$B$9992,2,)</f>
        <v>The Scourshales Wayshrine</v>
      </c>
      <c r="N468" s="3" t="str">
        <f>VLOOKUP(F468,'ESO zone constants'!$A$3:$D$9999,4,FALSE)</f>
        <v>The Deadlands</v>
      </c>
    </row>
    <row r="469" spans="1:14" x14ac:dyDescent="0.25">
      <c r="A469" s="79">
        <v>493</v>
      </c>
      <c r="B469">
        <v>44</v>
      </c>
      <c r="C469">
        <v>2119</v>
      </c>
      <c r="D469" t="s">
        <v>2715</v>
      </c>
      <c r="E469">
        <v>854</v>
      </c>
      <c r="F469">
        <v>1283</v>
      </c>
      <c r="G469" t="s">
        <v>2716</v>
      </c>
      <c r="H469">
        <v>1</v>
      </c>
      <c r="I469" t="s">
        <v>2717</v>
      </c>
      <c r="J469" s="30" t="str">
        <f t="shared" si="24"/>
        <v>[493]=1283,</v>
      </c>
      <c r="K469" s="3">
        <f t="shared" si="25"/>
        <v>493</v>
      </c>
      <c r="L469" s="3">
        <f t="shared" si="26"/>
        <v>1283</v>
      </c>
      <c r="M469" s="8" t="str">
        <f>VLOOKUP(A469,'ESO wayshrine names'!$A$3:$B$9992,2,)</f>
        <v>Fargrave Wayshrine</v>
      </c>
      <c r="N469" s="3" t="str">
        <f>VLOOKUP(F469,'ESO zone constants'!$A$3:$D$9999,4,FALSE)</f>
        <v>The Shambles</v>
      </c>
    </row>
    <row r="470" spans="1:14" x14ac:dyDescent="0.25">
      <c r="A470" s="79">
        <v>494</v>
      </c>
      <c r="B470">
        <v>45</v>
      </c>
      <c r="C470">
        <v>2021</v>
      </c>
      <c r="D470" t="s">
        <v>3219</v>
      </c>
      <c r="E470">
        <v>857</v>
      </c>
      <c r="F470">
        <v>1286</v>
      </c>
      <c r="G470" t="s">
        <v>3219</v>
      </c>
      <c r="H470">
        <v>1</v>
      </c>
      <c r="I470" t="s">
        <v>3234</v>
      </c>
      <c r="J470" s="30" t="str">
        <f t="shared" si="24"/>
        <v>[494]=1286,</v>
      </c>
      <c r="K470" s="3">
        <f t="shared" si="25"/>
        <v>494</v>
      </c>
      <c r="L470" s="3">
        <f t="shared" si="26"/>
        <v>1286</v>
      </c>
      <c r="M470" s="8" t="str">
        <f>VLOOKUP(A470,'ESO wayshrine names'!$A$3:$B$9992,2,)</f>
        <v>Raging Coast Wayshrine</v>
      </c>
      <c r="N470" s="3" t="str">
        <f>VLOOKUP(F470,'ESO zone constants'!$A$3:$D$9999,4,FALSE)</f>
        <v>The Deadlands</v>
      </c>
    </row>
    <row r="471" spans="1:14" x14ac:dyDescent="0.25">
      <c r="A471" s="79">
        <v>495</v>
      </c>
      <c r="B471">
        <v>44</v>
      </c>
      <c r="C471">
        <v>2119</v>
      </c>
      <c r="D471" t="s">
        <v>2715</v>
      </c>
      <c r="E471">
        <v>854</v>
      </c>
      <c r="F471">
        <v>1283</v>
      </c>
      <c r="G471" t="s">
        <v>2716</v>
      </c>
      <c r="H471">
        <v>7</v>
      </c>
      <c r="I471" t="s">
        <v>2719</v>
      </c>
      <c r="J471" s="30" t="str">
        <f t="shared" si="24"/>
        <v>[495]=1283,</v>
      </c>
      <c r="K471" s="3">
        <f t="shared" si="25"/>
        <v>495</v>
      </c>
      <c r="L471" s="3">
        <f t="shared" si="26"/>
        <v>1283</v>
      </c>
      <c r="M471" s="8" t="str">
        <f>VLOOKUP(A471,'ESO wayshrine names'!$A$3:$B$9992,2,)</f>
        <v>Ossa Accentium</v>
      </c>
      <c r="N471" s="3" t="str">
        <f>VLOOKUP(F471,'ESO zone constants'!$A$3:$D$9999,4,FALSE)</f>
        <v>The Shambles</v>
      </c>
    </row>
    <row r="472" spans="1:14" x14ac:dyDescent="0.25">
      <c r="A472" s="79">
        <v>496</v>
      </c>
      <c r="B472">
        <v>45</v>
      </c>
      <c r="C472">
        <v>2021</v>
      </c>
      <c r="D472" t="s">
        <v>3219</v>
      </c>
      <c r="E472">
        <v>857</v>
      </c>
      <c r="F472">
        <v>1286</v>
      </c>
      <c r="G472" t="s">
        <v>3219</v>
      </c>
      <c r="H472">
        <v>7</v>
      </c>
      <c r="I472" t="s">
        <v>3235</v>
      </c>
      <c r="J472" s="30" t="str">
        <f t="shared" si="24"/>
        <v>[496]=1286,</v>
      </c>
      <c r="K472" s="3">
        <f t="shared" si="25"/>
        <v>496</v>
      </c>
      <c r="L472" s="3">
        <f t="shared" si="26"/>
        <v>1286</v>
      </c>
      <c r="M472" s="8" t="str">
        <f>VLOOKUP(A472,'ESO wayshrine names'!$A$3:$B$9992,2,)</f>
        <v>Agony's Ascent</v>
      </c>
      <c r="N472" s="3" t="str">
        <f>VLOOKUP(F472,'ESO zone constants'!$A$3:$D$9999,4,FALSE)</f>
        <v>The Deadlands</v>
      </c>
    </row>
    <row r="473" spans="1:14" x14ac:dyDescent="0.25">
      <c r="A473" s="79">
        <v>497</v>
      </c>
      <c r="B473">
        <v>32</v>
      </c>
      <c r="C473">
        <v>1349</v>
      </c>
      <c r="D473" t="s">
        <v>2330</v>
      </c>
      <c r="E473">
        <v>616</v>
      </c>
      <c r="F473">
        <v>1011</v>
      </c>
      <c r="G473" t="s">
        <v>2330</v>
      </c>
      <c r="H473">
        <v>6</v>
      </c>
      <c r="I473" t="s">
        <v>3236</v>
      </c>
      <c r="J473" s="30" t="str">
        <f t="shared" si="24"/>
        <v>[497]=1011,</v>
      </c>
      <c r="K473" s="3">
        <f t="shared" si="25"/>
        <v>497</v>
      </c>
      <c r="L473" s="3">
        <f t="shared" si="26"/>
        <v>1011</v>
      </c>
      <c r="M473" s="8" t="str">
        <f>VLOOKUP(A473,'ESO wayshrine names'!$A$3:$B$9992,2,)</f>
        <v>Dungeon: Coral Aerie</v>
      </c>
      <c r="N473" s="3" t="str">
        <f>VLOOKUP(F473,'ESO zone constants'!$A$3:$D$9999,4,FALSE)</f>
        <v>Summerset</v>
      </c>
    </row>
    <row r="474" spans="1:14" x14ac:dyDescent="0.25">
      <c r="A474" s="79">
        <v>498</v>
      </c>
      <c r="B474">
        <v>3</v>
      </c>
      <c r="C474">
        <v>10</v>
      </c>
      <c r="D474" t="s">
        <v>2320</v>
      </c>
      <c r="E474">
        <v>5</v>
      </c>
      <c r="F474">
        <v>20</v>
      </c>
      <c r="G474" t="s">
        <v>2320</v>
      </c>
      <c r="H474">
        <v>6</v>
      </c>
      <c r="I474" t="s">
        <v>3237</v>
      </c>
      <c r="J474" s="30" t="str">
        <f t="shared" si="24"/>
        <v>[498]=20,</v>
      </c>
      <c r="K474" s="3">
        <f t="shared" si="25"/>
        <v>498</v>
      </c>
      <c r="L474" s="3">
        <f t="shared" si="26"/>
        <v>20</v>
      </c>
      <c r="M474" s="8" t="str">
        <f>VLOOKUP(A474,'ESO wayshrine names'!$A$3:$B$9992,2,)</f>
        <v>Dungeon: Shipwright's Regret</v>
      </c>
      <c r="N474" s="3" t="str">
        <f>VLOOKUP(F474,'ESO zone constants'!$A$3:$D$9999,4,FALSE)</f>
        <v>Rivenspire</v>
      </c>
    </row>
    <row r="475" spans="1:14" x14ac:dyDescent="0.25">
      <c r="A475" s="79">
        <v>499</v>
      </c>
      <c r="B475">
        <v>20</v>
      </c>
      <c r="C475">
        <v>227</v>
      </c>
      <c r="D475" t="s">
        <v>386</v>
      </c>
      <c r="E475">
        <v>305</v>
      </c>
      <c r="F475">
        <v>535</v>
      </c>
      <c r="G475" t="s">
        <v>386</v>
      </c>
      <c r="H475">
        <v>7</v>
      </c>
      <c r="I475" t="s">
        <v>3238</v>
      </c>
      <c r="J475" s="30" t="str">
        <f t="shared" si="24"/>
        <v>[499]=535,</v>
      </c>
      <c r="K475" s="3">
        <f t="shared" si="25"/>
        <v>499</v>
      </c>
      <c r="L475" s="3">
        <f t="shared" si="26"/>
        <v>535</v>
      </c>
      <c r="M475" s="8" t="str">
        <f>VLOOKUP(A475,'ESO wayshrine names'!$A$3:$B$9992,2,)</f>
        <v>Seaveil Spire</v>
      </c>
      <c r="N475" s="3" t="str">
        <f>VLOOKUP(F475,'ESO zone constants'!$A$3:$D$9999,4,FALSE)</f>
        <v>Betnikh</v>
      </c>
    </row>
    <row r="476" spans="1:14" x14ac:dyDescent="0.25">
      <c r="A476" s="78"/>
    </row>
    <row r="477" spans="1:14" x14ac:dyDescent="0.25">
      <c r="A477" s="78"/>
    </row>
    <row r="478" spans="1:14" x14ac:dyDescent="0.25">
      <c r="A478" s="78"/>
    </row>
    <row r="479" spans="1:14" x14ac:dyDescent="0.25">
      <c r="A479" s="78"/>
    </row>
  </sheetData>
  <autoFilter ref="A2:N479" xr:uid="{00000000-0001-0000-0800-000000000000}">
    <sortState xmlns:xlrd2="http://schemas.microsoft.com/office/spreadsheetml/2017/richdata2" ref="A391:N428">
      <sortCondition ref="A2:A479"/>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3" activePane="bottomRight" state="frozen"/>
      <selection pane="topRight" activeCell="B1" sqref="B1"/>
      <selection pane="bottomLeft" activeCell="A2" sqref="A2"/>
      <selection pane="bottomRight" activeCell="A496" sqref="A49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2758</v>
      </c>
      <c r="C1" s="55"/>
      <c r="D1" s="55"/>
      <c r="E1" s="55"/>
      <c r="F1" s="55"/>
      <c r="G1" s="55"/>
      <c r="H1" s="55"/>
      <c r="I1" s="55"/>
      <c r="J1" s="55"/>
      <c r="K1" s="55"/>
      <c r="L1" s="55"/>
    </row>
    <row r="2" spans="1:12" s="1" customFormat="1" x14ac:dyDescent="0.25">
      <c r="A2" s="5" t="s">
        <v>1389</v>
      </c>
      <c r="B2" s="1" t="s">
        <v>82</v>
      </c>
    </row>
    <row r="3" spans="1:12" x14ac:dyDescent="0.25">
      <c r="A3" s="12">
        <v>1</v>
      </c>
      <c r="B3" t="s">
        <v>1818</v>
      </c>
    </row>
    <row r="4" spans="1:12" x14ac:dyDescent="0.25">
      <c r="A4" s="12">
        <v>2</v>
      </c>
      <c r="B4" t="s">
        <v>1819</v>
      </c>
    </row>
    <row r="5" spans="1:12" x14ac:dyDescent="0.25">
      <c r="A5" s="12">
        <v>3</v>
      </c>
      <c r="B5" t="s">
        <v>1820</v>
      </c>
    </row>
    <row r="6" spans="1:12" x14ac:dyDescent="0.25">
      <c r="A6" s="12">
        <v>4</v>
      </c>
      <c r="B6" t="s">
        <v>1821</v>
      </c>
    </row>
    <row r="7" spans="1:12" x14ac:dyDescent="0.25">
      <c r="A7" s="12">
        <v>5</v>
      </c>
      <c r="B7" t="s">
        <v>1822</v>
      </c>
    </row>
    <row r="8" spans="1:12" x14ac:dyDescent="0.25">
      <c r="A8" s="12">
        <v>6</v>
      </c>
      <c r="B8" t="s">
        <v>1823</v>
      </c>
    </row>
    <row r="9" spans="1:12" x14ac:dyDescent="0.25">
      <c r="A9" s="12">
        <v>7</v>
      </c>
      <c r="B9" t="s">
        <v>1824</v>
      </c>
    </row>
    <row r="10" spans="1:12" x14ac:dyDescent="0.25">
      <c r="A10" s="12">
        <v>8</v>
      </c>
      <c r="B10" t="s">
        <v>1825</v>
      </c>
    </row>
    <row r="11" spans="1:12" x14ac:dyDescent="0.25">
      <c r="A11" s="12">
        <v>9</v>
      </c>
      <c r="B11" t="s">
        <v>1826</v>
      </c>
    </row>
    <row r="12" spans="1:12" x14ac:dyDescent="0.25">
      <c r="A12" s="12">
        <v>10</v>
      </c>
      <c r="B12" t="s">
        <v>1827</v>
      </c>
    </row>
    <row r="13" spans="1:12" x14ac:dyDescent="0.25">
      <c r="A13" s="12">
        <v>11</v>
      </c>
      <c r="B13" t="s">
        <v>1828</v>
      </c>
    </row>
    <row r="14" spans="1:12" x14ac:dyDescent="0.25">
      <c r="A14" s="12">
        <v>12</v>
      </c>
      <c r="B14" t="s">
        <v>1829</v>
      </c>
    </row>
    <row r="15" spans="1:12" x14ac:dyDescent="0.25">
      <c r="A15" s="12">
        <v>13</v>
      </c>
      <c r="B15" t="s">
        <v>1830</v>
      </c>
    </row>
    <row r="16" spans="1:12" x14ac:dyDescent="0.25">
      <c r="A16" s="12">
        <v>14</v>
      </c>
      <c r="B16" t="s">
        <v>1831</v>
      </c>
    </row>
    <row r="17" spans="1:2" x14ac:dyDescent="0.25">
      <c r="A17" s="12">
        <v>15</v>
      </c>
      <c r="B17" t="s">
        <v>1832</v>
      </c>
    </row>
    <row r="18" spans="1:2" x14ac:dyDescent="0.25">
      <c r="A18" s="12">
        <v>16</v>
      </c>
      <c r="B18" t="s">
        <v>1833</v>
      </c>
    </row>
    <row r="19" spans="1:2" x14ac:dyDescent="0.25">
      <c r="A19" s="12">
        <v>17</v>
      </c>
      <c r="B19" t="s">
        <v>1834</v>
      </c>
    </row>
    <row r="20" spans="1:2" x14ac:dyDescent="0.25">
      <c r="A20" s="12">
        <v>18</v>
      </c>
      <c r="B20" t="s">
        <v>1835</v>
      </c>
    </row>
    <row r="21" spans="1:2" x14ac:dyDescent="0.25">
      <c r="A21" s="12">
        <v>19</v>
      </c>
      <c r="B21" t="s">
        <v>1836</v>
      </c>
    </row>
    <row r="22" spans="1:2" x14ac:dyDescent="0.25">
      <c r="A22" s="12">
        <v>20</v>
      </c>
      <c r="B22" t="s">
        <v>1837</v>
      </c>
    </row>
    <row r="23" spans="1:2" x14ac:dyDescent="0.25">
      <c r="A23" s="12">
        <v>21</v>
      </c>
      <c r="B23" t="s">
        <v>1838</v>
      </c>
    </row>
    <row r="24" spans="1:2" x14ac:dyDescent="0.25">
      <c r="A24" s="12">
        <v>22</v>
      </c>
      <c r="B24" t="s">
        <v>1839</v>
      </c>
    </row>
    <row r="25" spans="1:2" x14ac:dyDescent="0.25">
      <c r="A25" s="12">
        <v>23</v>
      </c>
      <c r="B25" t="s">
        <v>1840</v>
      </c>
    </row>
    <row r="26" spans="1:2" x14ac:dyDescent="0.25">
      <c r="A26" s="12">
        <v>24</v>
      </c>
      <c r="B26" t="s">
        <v>1841</v>
      </c>
    </row>
    <row r="27" spans="1:2" x14ac:dyDescent="0.25">
      <c r="A27" s="12">
        <v>25</v>
      </c>
      <c r="B27" t="s">
        <v>1842</v>
      </c>
    </row>
    <row r="28" spans="1:2" x14ac:dyDescent="0.25">
      <c r="A28" s="12">
        <v>26</v>
      </c>
      <c r="B28" t="s">
        <v>1843</v>
      </c>
    </row>
    <row r="29" spans="1:2" x14ac:dyDescent="0.25">
      <c r="A29" s="12">
        <v>27</v>
      </c>
      <c r="B29" t="s">
        <v>1844</v>
      </c>
    </row>
    <row r="30" spans="1:2" x14ac:dyDescent="0.25">
      <c r="A30" s="12">
        <v>28</v>
      </c>
      <c r="B30" t="s">
        <v>1845</v>
      </c>
    </row>
    <row r="31" spans="1:2" x14ac:dyDescent="0.25">
      <c r="A31" s="12">
        <v>29</v>
      </c>
      <c r="B31" t="s">
        <v>1846</v>
      </c>
    </row>
    <row r="32" spans="1:2" x14ac:dyDescent="0.25">
      <c r="A32" s="12">
        <v>30</v>
      </c>
      <c r="B32" t="s">
        <v>1847</v>
      </c>
    </row>
    <row r="33" spans="1:2" x14ac:dyDescent="0.25">
      <c r="A33" s="12">
        <v>31</v>
      </c>
      <c r="B33" t="s">
        <v>1848</v>
      </c>
    </row>
    <row r="34" spans="1:2" x14ac:dyDescent="0.25">
      <c r="A34" s="12">
        <v>32</v>
      </c>
      <c r="B34" t="s">
        <v>1849</v>
      </c>
    </row>
    <row r="35" spans="1:2" x14ac:dyDescent="0.25">
      <c r="A35" s="12">
        <v>33</v>
      </c>
      <c r="B35" t="s">
        <v>1850</v>
      </c>
    </row>
    <row r="36" spans="1:2" x14ac:dyDescent="0.25">
      <c r="A36" s="12">
        <v>34</v>
      </c>
      <c r="B36" t="s">
        <v>1851</v>
      </c>
    </row>
    <row r="37" spans="1:2" x14ac:dyDescent="0.25">
      <c r="A37" s="12">
        <v>35</v>
      </c>
      <c r="B37" t="s">
        <v>1852</v>
      </c>
    </row>
    <row r="38" spans="1:2" x14ac:dyDescent="0.25">
      <c r="A38" s="12">
        <v>36</v>
      </c>
      <c r="B38" t="s">
        <v>1853</v>
      </c>
    </row>
    <row r="39" spans="1:2" x14ac:dyDescent="0.25">
      <c r="A39" s="12">
        <v>37</v>
      </c>
      <c r="B39" t="s">
        <v>1854</v>
      </c>
    </row>
    <row r="40" spans="1:2" x14ac:dyDescent="0.25">
      <c r="A40" s="12">
        <v>38</v>
      </c>
      <c r="B40" t="s">
        <v>1855</v>
      </c>
    </row>
    <row r="41" spans="1:2" x14ac:dyDescent="0.25">
      <c r="A41" s="12">
        <v>39</v>
      </c>
      <c r="B41" t="s">
        <v>1856</v>
      </c>
    </row>
    <row r="42" spans="1:2" x14ac:dyDescent="0.25">
      <c r="A42" s="12">
        <v>40</v>
      </c>
      <c r="B42" t="s">
        <v>1857</v>
      </c>
    </row>
    <row r="43" spans="1:2" x14ac:dyDescent="0.25">
      <c r="A43" s="12">
        <v>41</v>
      </c>
      <c r="B43" t="s">
        <v>1858</v>
      </c>
    </row>
    <row r="44" spans="1:2" x14ac:dyDescent="0.25">
      <c r="A44" s="12">
        <v>42</v>
      </c>
      <c r="B44" t="s">
        <v>1859</v>
      </c>
    </row>
    <row r="45" spans="1:2" x14ac:dyDescent="0.25">
      <c r="A45" s="12">
        <v>43</v>
      </c>
      <c r="B45" t="s">
        <v>1860</v>
      </c>
    </row>
    <row r="46" spans="1:2" x14ac:dyDescent="0.25">
      <c r="A46" s="12">
        <v>44</v>
      </c>
      <c r="B46" t="s">
        <v>1861</v>
      </c>
    </row>
    <row r="47" spans="1:2" x14ac:dyDescent="0.25">
      <c r="A47" s="12">
        <v>45</v>
      </c>
      <c r="B47" t="s">
        <v>1862</v>
      </c>
    </row>
    <row r="48" spans="1:2" x14ac:dyDescent="0.25">
      <c r="A48" s="12">
        <v>46</v>
      </c>
      <c r="B48" t="s">
        <v>1863</v>
      </c>
    </row>
    <row r="49" spans="1:2" x14ac:dyDescent="0.25">
      <c r="A49" s="12">
        <v>47</v>
      </c>
      <c r="B49" t="s">
        <v>1864</v>
      </c>
    </row>
    <row r="50" spans="1:2" x14ac:dyDescent="0.25">
      <c r="A50" s="12">
        <v>48</v>
      </c>
      <c r="B50" t="s">
        <v>1865</v>
      </c>
    </row>
    <row r="51" spans="1:2" x14ac:dyDescent="0.25">
      <c r="A51" s="12">
        <v>49</v>
      </c>
      <c r="B51" t="s">
        <v>1866</v>
      </c>
    </row>
    <row r="52" spans="1:2" x14ac:dyDescent="0.25">
      <c r="A52" s="12">
        <v>50</v>
      </c>
      <c r="B52" t="s">
        <v>1867</v>
      </c>
    </row>
    <row r="53" spans="1:2" x14ac:dyDescent="0.25">
      <c r="A53" s="12">
        <v>51</v>
      </c>
      <c r="B53" t="s">
        <v>1868</v>
      </c>
    </row>
    <row r="54" spans="1:2" x14ac:dyDescent="0.25">
      <c r="A54" s="12">
        <v>52</v>
      </c>
      <c r="B54" t="s">
        <v>1869</v>
      </c>
    </row>
    <row r="55" spans="1:2" x14ac:dyDescent="0.25">
      <c r="A55" s="12">
        <v>53</v>
      </c>
      <c r="B55" t="s">
        <v>1870</v>
      </c>
    </row>
    <row r="56" spans="1:2" x14ac:dyDescent="0.25">
      <c r="A56" s="12">
        <v>54</v>
      </c>
    </row>
    <row r="57" spans="1:2" x14ac:dyDescent="0.25">
      <c r="A57" s="12">
        <v>55</v>
      </c>
      <c r="B57" t="s">
        <v>1871</v>
      </c>
    </row>
    <row r="58" spans="1:2" x14ac:dyDescent="0.25">
      <c r="A58" s="12">
        <v>56</v>
      </c>
      <c r="B58" t="s">
        <v>1872</v>
      </c>
    </row>
    <row r="59" spans="1:2" x14ac:dyDescent="0.25">
      <c r="A59" s="12">
        <v>57</v>
      </c>
      <c r="B59" t="s">
        <v>1873</v>
      </c>
    </row>
    <row r="60" spans="1:2" x14ac:dyDescent="0.25">
      <c r="A60" s="12">
        <v>58</v>
      </c>
      <c r="B60" t="s">
        <v>1874</v>
      </c>
    </row>
    <row r="61" spans="1:2" x14ac:dyDescent="0.25">
      <c r="A61" s="12">
        <v>59</v>
      </c>
      <c r="B61" t="s">
        <v>1875</v>
      </c>
    </row>
    <row r="62" spans="1:2" x14ac:dyDescent="0.25">
      <c r="A62" s="12">
        <v>60</v>
      </c>
      <c r="B62" t="s">
        <v>1876</v>
      </c>
    </row>
    <row r="63" spans="1:2" x14ac:dyDescent="0.25">
      <c r="A63" s="12">
        <v>61</v>
      </c>
      <c r="B63" t="s">
        <v>1877</v>
      </c>
    </row>
    <row r="64" spans="1:2" x14ac:dyDescent="0.25">
      <c r="A64" s="12">
        <v>62</v>
      </c>
      <c r="B64" t="s">
        <v>1878</v>
      </c>
    </row>
    <row r="65" spans="1:2" x14ac:dyDescent="0.25">
      <c r="A65" s="12">
        <v>63</v>
      </c>
      <c r="B65" t="s">
        <v>1879</v>
      </c>
    </row>
    <row r="66" spans="1:2" x14ac:dyDescent="0.25">
      <c r="A66" s="12">
        <v>64</v>
      </c>
      <c r="B66" t="s">
        <v>1880</v>
      </c>
    </row>
    <row r="67" spans="1:2" x14ac:dyDescent="0.25">
      <c r="A67" s="12">
        <v>65</v>
      </c>
      <c r="B67" t="s">
        <v>1881</v>
      </c>
    </row>
    <row r="68" spans="1:2" x14ac:dyDescent="0.25">
      <c r="A68" s="12">
        <v>66</v>
      </c>
      <c r="B68" t="s">
        <v>1882</v>
      </c>
    </row>
    <row r="69" spans="1:2" x14ac:dyDescent="0.25">
      <c r="A69" s="12">
        <v>67</v>
      </c>
      <c r="B69" t="s">
        <v>1883</v>
      </c>
    </row>
    <row r="70" spans="1:2" x14ac:dyDescent="0.25">
      <c r="A70" s="12">
        <v>68</v>
      </c>
      <c r="B70" t="s">
        <v>1884</v>
      </c>
    </row>
    <row r="71" spans="1:2" x14ac:dyDescent="0.25">
      <c r="A71" s="12">
        <v>69</v>
      </c>
      <c r="B71" t="s">
        <v>1885</v>
      </c>
    </row>
    <row r="72" spans="1:2" x14ac:dyDescent="0.25">
      <c r="A72" s="12">
        <v>70</v>
      </c>
    </row>
    <row r="73" spans="1:2" x14ac:dyDescent="0.25">
      <c r="A73" s="12">
        <v>71</v>
      </c>
      <c r="B73" t="s">
        <v>1886</v>
      </c>
    </row>
    <row r="74" spans="1:2" x14ac:dyDescent="0.25">
      <c r="A74" s="12">
        <v>72</v>
      </c>
      <c r="B74" t="s">
        <v>1887</v>
      </c>
    </row>
    <row r="75" spans="1:2" x14ac:dyDescent="0.25">
      <c r="A75" s="12">
        <v>73</v>
      </c>
      <c r="B75" t="s">
        <v>1888</v>
      </c>
    </row>
    <row r="76" spans="1:2" x14ac:dyDescent="0.25">
      <c r="A76" s="12">
        <v>74</v>
      </c>
      <c r="B76" t="s">
        <v>1889</v>
      </c>
    </row>
    <row r="77" spans="1:2" x14ac:dyDescent="0.25">
      <c r="A77" s="12">
        <v>75</v>
      </c>
      <c r="B77" t="s">
        <v>1890</v>
      </c>
    </row>
    <row r="78" spans="1:2" x14ac:dyDescent="0.25">
      <c r="A78" s="12">
        <v>76</v>
      </c>
      <c r="B78" t="s">
        <v>1891</v>
      </c>
    </row>
    <row r="79" spans="1:2" x14ac:dyDescent="0.25">
      <c r="A79" s="12">
        <v>77</v>
      </c>
      <c r="B79" t="s">
        <v>1892</v>
      </c>
    </row>
    <row r="80" spans="1:2" x14ac:dyDescent="0.25">
      <c r="A80" s="12">
        <v>78</v>
      </c>
      <c r="B80" t="s">
        <v>1893</v>
      </c>
    </row>
    <row r="81" spans="1:2" x14ac:dyDescent="0.25">
      <c r="A81" s="12">
        <v>79</v>
      </c>
      <c r="B81" t="s">
        <v>1894</v>
      </c>
    </row>
    <row r="82" spans="1:2" x14ac:dyDescent="0.25">
      <c r="A82" s="12">
        <v>80</v>
      </c>
      <c r="B82" t="s">
        <v>1895</v>
      </c>
    </row>
    <row r="83" spans="1:2" x14ac:dyDescent="0.25">
      <c r="A83" s="12">
        <v>81</v>
      </c>
      <c r="B83" t="s">
        <v>1896</v>
      </c>
    </row>
    <row r="84" spans="1:2" x14ac:dyDescent="0.25">
      <c r="A84" s="12">
        <v>82</v>
      </c>
      <c r="B84" t="s">
        <v>1897</v>
      </c>
    </row>
    <row r="85" spans="1:2" x14ac:dyDescent="0.25">
      <c r="A85" s="12">
        <v>83</v>
      </c>
      <c r="B85" t="s">
        <v>1898</v>
      </c>
    </row>
    <row r="86" spans="1:2" x14ac:dyDescent="0.25">
      <c r="A86" s="12">
        <v>84</v>
      </c>
      <c r="B86" t="s">
        <v>1899</v>
      </c>
    </row>
    <row r="87" spans="1:2" x14ac:dyDescent="0.25">
      <c r="A87" s="12">
        <v>85</v>
      </c>
      <c r="B87" t="s">
        <v>1900</v>
      </c>
    </row>
    <row r="88" spans="1:2" x14ac:dyDescent="0.25">
      <c r="A88" s="12">
        <v>86</v>
      </c>
      <c r="B88" t="s">
        <v>1901</v>
      </c>
    </row>
    <row r="89" spans="1:2" x14ac:dyDescent="0.25">
      <c r="A89" s="12">
        <v>87</v>
      </c>
      <c r="B89" t="s">
        <v>1902</v>
      </c>
    </row>
    <row r="90" spans="1:2" x14ac:dyDescent="0.25">
      <c r="A90" s="12">
        <v>88</v>
      </c>
      <c r="B90" t="s">
        <v>1903</v>
      </c>
    </row>
    <row r="91" spans="1:2" x14ac:dyDescent="0.25">
      <c r="A91" s="12">
        <v>89</v>
      </c>
      <c r="B91" t="s">
        <v>1904</v>
      </c>
    </row>
    <row r="92" spans="1:2" x14ac:dyDescent="0.25">
      <c r="A92" s="12">
        <v>90</v>
      </c>
      <c r="B92" t="s">
        <v>1905</v>
      </c>
    </row>
    <row r="93" spans="1:2" x14ac:dyDescent="0.25">
      <c r="A93" s="12">
        <v>91</v>
      </c>
      <c r="B93" t="s">
        <v>1906</v>
      </c>
    </row>
    <row r="94" spans="1:2" x14ac:dyDescent="0.25">
      <c r="A94" s="12">
        <v>92</v>
      </c>
      <c r="B94" t="s">
        <v>1907</v>
      </c>
    </row>
    <row r="95" spans="1:2" x14ac:dyDescent="0.25">
      <c r="A95" s="12">
        <v>93</v>
      </c>
      <c r="B95" t="s">
        <v>1908</v>
      </c>
    </row>
    <row r="96" spans="1:2" x14ac:dyDescent="0.25">
      <c r="A96" s="12">
        <v>94</v>
      </c>
      <c r="B96" t="s">
        <v>1909</v>
      </c>
    </row>
    <row r="97" spans="1:2" x14ac:dyDescent="0.25">
      <c r="A97" s="12">
        <v>95</v>
      </c>
      <c r="B97" t="s">
        <v>1910</v>
      </c>
    </row>
    <row r="98" spans="1:2" x14ac:dyDescent="0.25">
      <c r="A98" s="12">
        <v>96</v>
      </c>
      <c r="B98" t="s">
        <v>1911</v>
      </c>
    </row>
    <row r="99" spans="1:2" x14ac:dyDescent="0.25">
      <c r="A99" s="12">
        <v>97</v>
      </c>
      <c r="B99" t="s">
        <v>1912</v>
      </c>
    </row>
    <row r="100" spans="1:2" x14ac:dyDescent="0.25">
      <c r="A100" s="12">
        <v>98</v>
      </c>
      <c r="B100" t="s">
        <v>1913</v>
      </c>
    </row>
    <row r="101" spans="1:2" x14ac:dyDescent="0.25">
      <c r="A101" s="12">
        <v>99</v>
      </c>
      <c r="B101" t="s">
        <v>1914</v>
      </c>
    </row>
    <row r="102" spans="1:2" x14ac:dyDescent="0.25">
      <c r="A102" s="12">
        <v>100</v>
      </c>
      <c r="B102" t="s">
        <v>1915</v>
      </c>
    </row>
    <row r="103" spans="1:2" x14ac:dyDescent="0.25">
      <c r="A103" s="12">
        <v>101</v>
      </c>
      <c r="B103" t="s">
        <v>1916</v>
      </c>
    </row>
    <row r="104" spans="1:2" x14ac:dyDescent="0.25">
      <c r="A104" s="12">
        <v>102</v>
      </c>
      <c r="B104" t="s">
        <v>1917</v>
      </c>
    </row>
    <row r="105" spans="1:2" x14ac:dyDescent="0.25">
      <c r="A105" s="12">
        <v>103</v>
      </c>
      <c r="B105" t="s">
        <v>1918</v>
      </c>
    </row>
    <row r="106" spans="1:2" x14ac:dyDescent="0.25">
      <c r="A106" s="12">
        <v>104</v>
      </c>
      <c r="B106" t="s">
        <v>1919</v>
      </c>
    </row>
    <row r="107" spans="1:2" x14ac:dyDescent="0.25">
      <c r="A107" s="12">
        <v>105</v>
      </c>
      <c r="B107" t="s">
        <v>1920</v>
      </c>
    </row>
    <row r="108" spans="1:2" x14ac:dyDescent="0.25">
      <c r="A108" s="12">
        <v>106</v>
      </c>
      <c r="B108" t="s">
        <v>1921</v>
      </c>
    </row>
    <row r="109" spans="1:2" x14ac:dyDescent="0.25">
      <c r="A109" s="12">
        <v>107</v>
      </c>
      <c r="B109" t="s">
        <v>1922</v>
      </c>
    </row>
    <row r="110" spans="1:2" x14ac:dyDescent="0.25">
      <c r="A110" s="12">
        <v>108</v>
      </c>
      <c r="B110" t="s">
        <v>1923</v>
      </c>
    </row>
    <row r="111" spans="1:2" x14ac:dyDescent="0.25">
      <c r="A111" s="12">
        <v>109</v>
      </c>
      <c r="B111" t="s">
        <v>1924</v>
      </c>
    </row>
    <row r="112" spans="1:2" x14ac:dyDescent="0.25">
      <c r="A112" s="12">
        <v>110</v>
      </c>
      <c r="B112" t="s">
        <v>1925</v>
      </c>
    </row>
    <row r="113" spans="1:2" x14ac:dyDescent="0.25">
      <c r="A113" s="12">
        <v>111</v>
      </c>
      <c r="B113" t="s">
        <v>1926</v>
      </c>
    </row>
    <row r="114" spans="1:2" x14ac:dyDescent="0.25">
      <c r="A114" s="12">
        <v>112</v>
      </c>
      <c r="B114" t="s">
        <v>1927</v>
      </c>
    </row>
    <row r="115" spans="1:2" x14ac:dyDescent="0.25">
      <c r="A115" s="12">
        <v>113</v>
      </c>
      <c r="B115" t="s">
        <v>1928</v>
      </c>
    </row>
    <row r="116" spans="1:2" x14ac:dyDescent="0.25">
      <c r="A116" s="12">
        <v>114</v>
      </c>
      <c r="B116" t="s">
        <v>1929</v>
      </c>
    </row>
    <row r="117" spans="1:2" x14ac:dyDescent="0.25">
      <c r="A117" s="12">
        <v>115</v>
      </c>
      <c r="B117" t="s">
        <v>1930</v>
      </c>
    </row>
    <row r="118" spans="1:2" x14ac:dyDescent="0.25">
      <c r="A118" s="12">
        <v>116</v>
      </c>
      <c r="B118" t="s">
        <v>1931</v>
      </c>
    </row>
    <row r="119" spans="1:2" x14ac:dyDescent="0.25">
      <c r="A119" s="12">
        <v>117</v>
      </c>
      <c r="B119" t="s">
        <v>1932</v>
      </c>
    </row>
    <row r="120" spans="1:2" x14ac:dyDescent="0.25">
      <c r="A120" s="12">
        <v>118</v>
      </c>
      <c r="B120" t="s">
        <v>1933</v>
      </c>
    </row>
    <row r="121" spans="1:2" x14ac:dyDescent="0.25">
      <c r="A121" s="12">
        <v>119</v>
      </c>
      <c r="B121" t="s">
        <v>1934</v>
      </c>
    </row>
    <row r="122" spans="1:2" x14ac:dyDescent="0.25">
      <c r="A122" s="12">
        <v>120</v>
      </c>
      <c r="B122" t="s">
        <v>1935</v>
      </c>
    </row>
    <row r="123" spans="1:2" x14ac:dyDescent="0.25">
      <c r="A123" s="12">
        <v>121</v>
      </c>
      <c r="B123" t="s">
        <v>1936</v>
      </c>
    </row>
    <row r="124" spans="1:2" x14ac:dyDescent="0.25">
      <c r="A124" s="12">
        <v>122</v>
      </c>
      <c r="B124" t="s">
        <v>1937</v>
      </c>
    </row>
    <row r="125" spans="1:2" x14ac:dyDescent="0.25">
      <c r="A125" s="12">
        <v>123</v>
      </c>
      <c r="B125" t="s">
        <v>1938</v>
      </c>
    </row>
    <row r="126" spans="1:2" x14ac:dyDescent="0.25">
      <c r="A126" s="12">
        <v>124</v>
      </c>
      <c r="B126" t="s">
        <v>1939</v>
      </c>
    </row>
    <row r="127" spans="1:2" x14ac:dyDescent="0.25">
      <c r="A127" s="12">
        <v>125</v>
      </c>
      <c r="B127" t="s">
        <v>1940</v>
      </c>
    </row>
    <row r="128" spans="1:2" x14ac:dyDescent="0.25">
      <c r="A128" s="12">
        <v>126</v>
      </c>
      <c r="B128" t="s">
        <v>1941</v>
      </c>
    </row>
    <row r="129" spans="1:2" x14ac:dyDescent="0.25">
      <c r="A129" s="12">
        <v>127</v>
      </c>
      <c r="B129" t="s">
        <v>1942</v>
      </c>
    </row>
    <row r="130" spans="1:2" x14ac:dyDescent="0.25">
      <c r="A130" s="12">
        <v>128</v>
      </c>
      <c r="B130" t="s">
        <v>1943</v>
      </c>
    </row>
    <row r="131" spans="1:2" x14ac:dyDescent="0.25">
      <c r="A131" s="12">
        <v>129</v>
      </c>
      <c r="B131" t="s">
        <v>1944</v>
      </c>
    </row>
    <row r="132" spans="1:2" x14ac:dyDescent="0.25">
      <c r="A132" s="12">
        <v>130</v>
      </c>
      <c r="B132" t="s">
        <v>1945</v>
      </c>
    </row>
    <row r="133" spans="1:2" x14ac:dyDescent="0.25">
      <c r="A133" s="12">
        <v>131</v>
      </c>
      <c r="B133" t="s">
        <v>1946</v>
      </c>
    </row>
    <row r="134" spans="1:2" x14ac:dyDescent="0.25">
      <c r="A134" s="12">
        <v>132</v>
      </c>
      <c r="B134" t="s">
        <v>1947</v>
      </c>
    </row>
    <row r="135" spans="1:2" x14ac:dyDescent="0.25">
      <c r="A135" s="12">
        <v>133</v>
      </c>
      <c r="B135" t="s">
        <v>1948</v>
      </c>
    </row>
    <row r="136" spans="1:2" x14ac:dyDescent="0.25">
      <c r="A136" s="12">
        <v>134</v>
      </c>
      <c r="B136" t="s">
        <v>1949</v>
      </c>
    </row>
    <row r="137" spans="1:2" x14ac:dyDescent="0.25">
      <c r="A137" s="12">
        <v>135</v>
      </c>
      <c r="B137" t="s">
        <v>1950</v>
      </c>
    </row>
    <row r="138" spans="1:2" x14ac:dyDescent="0.25">
      <c r="A138" s="12">
        <v>136</v>
      </c>
      <c r="B138" t="s">
        <v>1951</v>
      </c>
    </row>
    <row r="139" spans="1:2" x14ac:dyDescent="0.25">
      <c r="A139" s="12">
        <v>137</v>
      </c>
      <c r="B139" t="s">
        <v>1952</v>
      </c>
    </row>
    <row r="140" spans="1:2" x14ac:dyDescent="0.25">
      <c r="A140" s="12">
        <v>138</v>
      </c>
      <c r="B140" t="s">
        <v>1953</v>
      </c>
    </row>
    <row r="141" spans="1:2" x14ac:dyDescent="0.25">
      <c r="A141" s="12">
        <v>139</v>
      </c>
      <c r="B141" t="s">
        <v>1954</v>
      </c>
    </row>
    <row r="142" spans="1:2" x14ac:dyDescent="0.25">
      <c r="A142" s="12">
        <v>140</v>
      </c>
      <c r="B142" t="s">
        <v>1955</v>
      </c>
    </row>
    <row r="143" spans="1:2" x14ac:dyDescent="0.25">
      <c r="A143" s="12">
        <v>141</v>
      </c>
      <c r="B143" t="s">
        <v>1956</v>
      </c>
    </row>
    <row r="144" spans="1:2" x14ac:dyDescent="0.25">
      <c r="A144" s="12">
        <v>142</v>
      </c>
      <c r="B144" t="s">
        <v>1957</v>
      </c>
    </row>
    <row r="145" spans="1:2" x14ac:dyDescent="0.25">
      <c r="A145" s="12">
        <v>143</v>
      </c>
      <c r="B145" t="s">
        <v>1958</v>
      </c>
    </row>
    <row r="146" spans="1:2" x14ac:dyDescent="0.25">
      <c r="A146" s="12">
        <v>144</v>
      </c>
      <c r="B146" t="s">
        <v>1959</v>
      </c>
    </row>
    <row r="147" spans="1:2" x14ac:dyDescent="0.25">
      <c r="A147" s="12">
        <v>145</v>
      </c>
      <c r="B147" t="s">
        <v>1960</v>
      </c>
    </row>
    <row r="148" spans="1:2" x14ac:dyDescent="0.25">
      <c r="A148" s="12">
        <v>146</v>
      </c>
      <c r="B148" t="s">
        <v>1961</v>
      </c>
    </row>
    <row r="149" spans="1:2" x14ac:dyDescent="0.25">
      <c r="A149" s="12">
        <v>147</v>
      </c>
      <c r="B149" t="s">
        <v>1962</v>
      </c>
    </row>
    <row r="150" spans="1:2" x14ac:dyDescent="0.25">
      <c r="A150" s="12">
        <v>148</v>
      </c>
      <c r="B150" t="s">
        <v>1963</v>
      </c>
    </row>
    <row r="151" spans="1:2" x14ac:dyDescent="0.25">
      <c r="A151" s="12">
        <v>149</v>
      </c>
      <c r="B151" t="s">
        <v>1964</v>
      </c>
    </row>
    <row r="152" spans="1:2" x14ac:dyDescent="0.25">
      <c r="A152" s="12">
        <v>150</v>
      </c>
      <c r="B152" t="s">
        <v>1965</v>
      </c>
    </row>
    <row r="153" spans="1:2" x14ac:dyDescent="0.25">
      <c r="A153" s="12">
        <v>151</v>
      </c>
      <c r="B153" t="s">
        <v>1966</v>
      </c>
    </row>
    <row r="154" spans="1:2" x14ac:dyDescent="0.25">
      <c r="A154" s="12">
        <v>152</v>
      </c>
      <c r="B154" t="s">
        <v>1967</v>
      </c>
    </row>
    <row r="155" spans="1:2" x14ac:dyDescent="0.25">
      <c r="A155" s="12">
        <v>153</v>
      </c>
      <c r="B155" t="s">
        <v>1968</v>
      </c>
    </row>
    <row r="156" spans="1:2" x14ac:dyDescent="0.25">
      <c r="A156" s="12">
        <v>154</v>
      </c>
      <c r="B156" t="s">
        <v>1969</v>
      </c>
    </row>
    <row r="157" spans="1:2" x14ac:dyDescent="0.25">
      <c r="A157" s="12">
        <v>155</v>
      </c>
      <c r="B157" t="s">
        <v>1970</v>
      </c>
    </row>
    <row r="158" spans="1:2" x14ac:dyDescent="0.25">
      <c r="A158" s="12">
        <v>156</v>
      </c>
      <c r="B158" t="s">
        <v>1971</v>
      </c>
    </row>
    <row r="159" spans="1:2" x14ac:dyDescent="0.25">
      <c r="A159" s="12">
        <v>157</v>
      </c>
      <c r="B159" t="s">
        <v>1972</v>
      </c>
    </row>
    <row r="160" spans="1:2" x14ac:dyDescent="0.25">
      <c r="A160" s="12">
        <v>158</v>
      </c>
      <c r="B160" t="s">
        <v>1973</v>
      </c>
    </row>
    <row r="161" spans="1:2" x14ac:dyDescent="0.25">
      <c r="A161" s="12">
        <v>159</v>
      </c>
      <c r="B161" t="s">
        <v>1974</v>
      </c>
    </row>
    <row r="162" spans="1:2" x14ac:dyDescent="0.25">
      <c r="A162" s="12">
        <v>160</v>
      </c>
      <c r="B162" t="s">
        <v>1975</v>
      </c>
    </row>
    <row r="163" spans="1:2" x14ac:dyDescent="0.25">
      <c r="A163" s="12">
        <v>161</v>
      </c>
      <c r="B163" t="s">
        <v>1976</v>
      </c>
    </row>
    <row r="164" spans="1:2" x14ac:dyDescent="0.25">
      <c r="A164" s="12">
        <v>162</v>
      </c>
      <c r="B164" t="s">
        <v>1977</v>
      </c>
    </row>
    <row r="165" spans="1:2" x14ac:dyDescent="0.25">
      <c r="A165" s="12">
        <v>163</v>
      </c>
      <c r="B165" t="s">
        <v>1978</v>
      </c>
    </row>
    <row r="166" spans="1:2" x14ac:dyDescent="0.25">
      <c r="A166" s="12">
        <v>164</v>
      </c>
      <c r="B166" t="s">
        <v>1979</v>
      </c>
    </row>
    <row r="167" spans="1:2" x14ac:dyDescent="0.25">
      <c r="A167" s="12">
        <v>165</v>
      </c>
      <c r="B167" t="s">
        <v>1980</v>
      </c>
    </row>
    <row r="168" spans="1:2" x14ac:dyDescent="0.25">
      <c r="A168" s="12">
        <v>166</v>
      </c>
      <c r="B168" t="s">
        <v>1981</v>
      </c>
    </row>
    <row r="169" spans="1:2" x14ac:dyDescent="0.25">
      <c r="A169" s="12">
        <v>167</v>
      </c>
      <c r="B169" t="s">
        <v>1982</v>
      </c>
    </row>
    <row r="170" spans="1:2" x14ac:dyDescent="0.25">
      <c r="A170" s="12">
        <v>168</v>
      </c>
      <c r="B170" t="s">
        <v>1983</v>
      </c>
    </row>
    <row r="171" spans="1:2" x14ac:dyDescent="0.25">
      <c r="A171" s="12">
        <v>169</v>
      </c>
      <c r="B171" t="s">
        <v>1984</v>
      </c>
    </row>
    <row r="172" spans="1:2" x14ac:dyDescent="0.25">
      <c r="A172" s="12">
        <v>170</v>
      </c>
      <c r="B172" t="s">
        <v>1985</v>
      </c>
    </row>
    <row r="173" spans="1:2" x14ac:dyDescent="0.25">
      <c r="A173" s="12">
        <v>171</v>
      </c>
      <c r="B173" t="s">
        <v>1986</v>
      </c>
    </row>
    <row r="174" spans="1:2" x14ac:dyDescent="0.25">
      <c r="A174" s="12">
        <v>172</v>
      </c>
      <c r="B174" t="s">
        <v>1987</v>
      </c>
    </row>
    <row r="175" spans="1:2" x14ac:dyDescent="0.25">
      <c r="A175" s="12">
        <v>173</v>
      </c>
      <c r="B175" t="s">
        <v>1988</v>
      </c>
    </row>
    <row r="176" spans="1:2" x14ac:dyDescent="0.25">
      <c r="A176" s="12">
        <v>174</v>
      </c>
      <c r="B176" t="s">
        <v>1989</v>
      </c>
    </row>
    <row r="177" spans="1:2" x14ac:dyDescent="0.25">
      <c r="A177" s="12">
        <v>175</v>
      </c>
      <c r="B177" t="s">
        <v>1990</v>
      </c>
    </row>
    <row r="178" spans="1:2" x14ac:dyDescent="0.25">
      <c r="A178" s="12">
        <v>176</v>
      </c>
      <c r="B178" t="s">
        <v>1991</v>
      </c>
    </row>
    <row r="179" spans="1:2" x14ac:dyDescent="0.25">
      <c r="A179" s="12">
        <v>177</v>
      </c>
      <c r="B179" t="s">
        <v>1992</v>
      </c>
    </row>
    <row r="180" spans="1:2" x14ac:dyDescent="0.25">
      <c r="A180" s="12">
        <v>178</v>
      </c>
      <c r="B180" t="s">
        <v>1993</v>
      </c>
    </row>
    <row r="181" spans="1:2" x14ac:dyDescent="0.25">
      <c r="A181" s="12">
        <v>179</v>
      </c>
      <c r="B181" t="s">
        <v>1994</v>
      </c>
    </row>
    <row r="182" spans="1:2" x14ac:dyDescent="0.25">
      <c r="A182" s="12">
        <v>180</v>
      </c>
      <c r="B182" t="s">
        <v>1995</v>
      </c>
    </row>
    <row r="183" spans="1:2" x14ac:dyDescent="0.25">
      <c r="A183" s="12">
        <v>181</v>
      </c>
      <c r="B183" t="s">
        <v>1996</v>
      </c>
    </row>
    <row r="184" spans="1:2" x14ac:dyDescent="0.25">
      <c r="A184" s="12">
        <v>182</v>
      </c>
      <c r="B184" t="s">
        <v>1997</v>
      </c>
    </row>
    <row r="185" spans="1:2" x14ac:dyDescent="0.25">
      <c r="A185" s="12">
        <v>183</v>
      </c>
      <c r="B185" t="s">
        <v>1998</v>
      </c>
    </row>
    <row r="186" spans="1:2" x14ac:dyDescent="0.25">
      <c r="A186" s="12">
        <v>184</v>
      </c>
      <c r="B186" t="s">
        <v>1999</v>
      </c>
    </row>
    <row r="187" spans="1:2" x14ac:dyDescent="0.25">
      <c r="A187" s="12">
        <v>185</v>
      </c>
      <c r="B187" t="s">
        <v>2000</v>
      </c>
    </row>
    <row r="188" spans="1:2" x14ac:dyDescent="0.25">
      <c r="A188" s="12">
        <v>186</v>
      </c>
      <c r="B188" t="s">
        <v>2001</v>
      </c>
    </row>
    <row r="189" spans="1:2" x14ac:dyDescent="0.25">
      <c r="A189" s="12">
        <v>187</v>
      </c>
      <c r="B189" t="s">
        <v>2002</v>
      </c>
    </row>
    <row r="190" spans="1:2" x14ac:dyDescent="0.25">
      <c r="A190" s="12">
        <v>188</v>
      </c>
      <c r="B190" t="s">
        <v>2003</v>
      </c>
    </row>
    <row r="191" spans="1:2" x14ac:dyDescent="0.25">
      <c r="A191" s="12">
        <v>189</v>
      </c>
      <c r="B191" t="s">
        <v>2004</v>
      </c>
    </row>
    <row r="192" spans="1:2" x14ac:dyDescent="0.25">
      <c r="A192" s="12">
        <v>190</v>
      </c>
      <c r="B192" t="s">
        <v>2005</v>
      </c>
    </row>
    <row r="193" spans="1:2" x14ac:dyDescent="0.25">
      <c r="A193" s="12">
        <v>191</v>
      </c>
      <c r="B193" t="s">
        <v>2006</v>
      </c>
    </row>
    <row r="194" spans="1:2" x14ac:dyDescent="0.25">
      <c r="A194" s="12">
        <v>192</v>
      </c>
      <c r="B194" t="s">
        <v>2007</v>
      </c>
    </row>
    <row r="195" spans="1:2" x14ac:dyDescent="0.25">
      <c r="A195" s="12">
        <v>193</v>
      </c>
      <c r="B195" t="s">
        <v>2008</v>
      </c>
    </row>
    <row r="196" spans="1:2" x14ac:dyDescent="0.25">
      <c r="A196" s="12">
        <v>194</v>
      </c>
      <c r="B196" t="s">
        <v>2009</v>
      </c>
    </row>
    <row r="197" spans="1:2" x14ac:dyDescent="0.25">
      <c r="A197" s="12">
        <v>195</v>
      </c>
      <c r="B197" t="s">
        <v>2010</v>
      </c>
    </row>
    <row r="198" spans="1:2" x14ac:dyDescent="0.25">
      <c r="A198" s="12">
        <v>196</v>
      </c>
      <c r="B198" t="s">
        <v>2011</v>
      </c>
    </row>
    <row r="199" spans="1:2" x14ac:dyDescent="0.25">
      <c r="A199" s="12">
        <v>197</v>
      </c>
      <c r="B199" t="s">
        <v>2012</v>
      </c>
    </row>
    <row r="200" spans="1:2" x14ac:dyDescent="0.25">
      <c r="A200" s="12">
        <v>198</v>
      </c>
      <c r="B200" t="s">
        <v>2013</v>
      </c>
    </row>
    <row r="201" spans="1:2" x14ac:dyDescent="0.25">
      <c r="A201" s="12">
        <v>199</v>
      </c>
      <c r="B201" t="s">
        <v>2014</v>
      </c>
    </row>
    <row r="202" spans="1:2" x14ac:dyDescent="0.25">
      <c r="A202" s="12">
        <v>200</v>
      </c>
      <c r="B202" t="s">
        <v>2015</v>
      </c>
    </row>
    <row r="203" spans="1:2" x14ac:dyDescent="0.25">
      <c r="A203" s="12">
        <v>201</v>
      </c>
      <c r="B203" t="s">
        <v>2016</v>
      </c>
    </row>
    <row r="204" spans="1:2" x14ac:dyDescent="0.25">
      <c r="A204" s="12">
        <v>202</v>
      </c>
      <c r="B204" t="s">
        <v>2017</v>
      </c>
    </row>
    <row r="205" spans="1:2" x14ac:dyDescent="0.25">
      <c r="A205" s="12">
        <v>203</v>
      </c>
      <c r="B205" t="s">
        <v>2018</v>
      </c>
    </row>
    <row r="206" spans="1:2" x14ac:dyDescent="0.25">
      <c r="A206" s="12">
        <v>204</v>
      </c>
      <c r="B206" t="s">
        <v>2019</v>
      </c>
    </row>
    <row r="207" spans="1:2" x14ac:dyDescent="0.25">
      <c r="A207" s="12">
        <v>205</v>
      </c>
      <c r="B207" t="s">
        <v>2020</v>
      </c>
    </row>
    <row r="208" spans="1:2" x14ac:dyDescent="0.25">
      <c r="A208" s="12">
        <v>206</v>
      </c>
      <c r="B208" t="s">
        <v>2021</v>
      </c>
    </row>
    <row r="209" spans="1:2" x14ac:dyDescent="0.25">
      <c r="A209" s="12">
        <v>207</v>
      </c>
      <c r="B209" t="s">
        <v>2022</v>
      </c>
    </row>
    <row r="210" spans="1:2" x14ac:dyDescent="0.25">
      <c r="A210" s="12">
        <v>208</v>
      </c>
      <c r="B210" t="s">
        <v>2023</v>
      </c>
    </row>
    <row r="211" spans="1:2" x14ac:dyDescent="0.25">
      <c r="A211" s="12">
        <v>209</v>
      </c>
    </row>
    <row r="212" spans="1:2" x14ac:dyDescent="0.25">
      <c r="A212" s="12">
        <v>210</v>
      </c>
      <c r="B212" t="s">
        <v>133</v>
      </c>
    </row>
    <row r="213" spans="1:2" x14ac:dyDescent="0.25">
      <c r="A213" s="12">
        <v>211</v>
      </c>
      <c r="B213" t="s">
        <v>133</v>
      </c>
    </row>
    <row r="214" spans="1:2" x14ac:dyDescent="0.25">
      <c r="A214" s="12">
        <v>212</v>
      </c>
      <c r="B214" t="s">
        <v>133</v>
      </c>
    </row>
    <row r="215" spans="1:2" x14ac:dyDescent="0.25">
      <c r="A215" s="12">
        <v>213</v>
      </c>
      <c r="B215" t="s">
        <v>2024</v>
      </c>
    </row>
    <row r="216" spans="1:2" x14ac:dyDescent="0.25">
      <c r="A216" s="12">
        <v>214</v>
      </c>
      <c r="B216" t="s">
        <v>2025</v>
      </c>
    </row>
    <row r="217" spans="1:2" x14ac:dyDescent="0.25">
      <c r="A217" s="12">
        <v>215</v>
      </c>
      <c r="B217" t="s">
        <v>187</v>
      </c>
    </row>
    <row r="218" spans="1:2" x14ac:dyDescent="0.25">
      <c r="A218" s="12">
        <v>216</v>
      </c>
      <c r="B218" t="s">
        <v>2026</v>
      </c>
    </row>
    <row r="219" spans="1:2" x14ac:dyDescent="0.25">
      <c r="A219" s="12">
        <v>217</v>
      </c>
      <c r="B219" t="s">
        <v>2027</v>
      </c>
    </row>
    <row r="220" spans="1:2" x14ac:dyDescent="0.25">
      <c r="A220" s="12">
        <v>218</v>
      </c>
      <c r="B220" t="s">
        <v>2028</v>
      </c>
    </row>
    <row r="221" spans="1:2" x14ac:dyDescent="0.25">
      <c r="A221" s="12">
        <v>219</v>
      </c>
      <c r="B221" t="s">
        <v>2029</v>
      </c>
    </row>
    <row r="222" spans="1:2" x14ac:dyDescent="0.25">
      <c r="A222" s="12">
        <v>220</v>
      </c>
      <c r="B222" t="s">
        <v>2030</v>
      </c>
    </row>
    <row r="223" spans="1:2" x14ac:dyDescent="0.25">
      <c r="A223" s="12">
        <v>221</v>
      </c>
      <c r="B223" t="s">
        <v>138</v>
      </c>
    </row>
    <row r="224" spans="1:2" x14ac:dyDescent="0.25">
      <c r="A224" s="12">
        <v>222</v>
      </c>
    </row>
    <row r="225" spans="1:2" x14ac:dyDescent="0.25">
      <c r="A225" s="12">
        <v>223</v>
      </c>
    </row>
    <row r="226" spans="1:2" x14ac:dyDescent="0.25">
      <c r="A226" s="12">
        <v>224</v>
      </c>
    </row>
    <row r="227" spans="1:2" x14ac:dyDescent="0.25">
      <c r="A227" s="12">
        <v>225</v>
      </c>
      <c r="B227" t="s">
        <v>2031</v>
      </c>
    </row>
    <row r="228" spans="1:2" x14ac:dyDescent="0.25">
      <c r="A228" s="12">
        <v>226</v>
      </c>
      <c r="B228" t="s">
        <v>2032</v>
      </c>
    </row>
    <row r="229" spans="1:2" x14ac:dyDescent="0.25">
      <c r="A229" s="12">
        <v>227</v>
      </c>
      <c r="B229" t="s">
        <v>2033</v>
      </c>
    </row>
    <row r="230" spans="1:2" x14ac:dyDescent="0.25">
      <c r="A230" s="12">
        <v>228</v>
      </c>
    </row>
    <row r="231" spans="1:2" x14ac:dyDescent="0.25">
      <c r="A231" s="12">
        <v>229</v>
      </c>
      <c r="B231" t="s">
        <v>2034</v>
      </c>
    </row>
    <row r="232" spans="1:2" x14ac:dyDescent="0.25">
      <c r="A232" s="12">
        <v>230</v>
      </c>
      <c r="B232" t="s">
        <v>2035</v>
      </c>
    </row>
    <row r="233" spans="1:2" x14ac:dyDescent="0.25">
      <c r="A233" s="12">
        <v>231</v>
      </c>
      <c r="B233" t="s">
        <v>2036</v>
      </c>
    </row>
    <row r="234" spans="1:2" x14ac:dyDescent="0.25">
      <c r="A234" s="12">
        <v>232</v>
      </c>
      <c r="B234" t="s">
        <v>2037</v>
      </c>
    </row>
    <row r="235" spans="1:2" x14ac:dyDescent="0.25">
      <c r="A235" s="12">
        <v>233</v>
      </c>
      <c r="B235" t="s">
        <v>2038</v>
      </c>
    </row>
    <row r="236" spans="1:2" x14ac:dyDescent="0.25">
      <c r="A236" s="12">
        <v>234</v>
      </c>
      <c r="B236" t="s">
        <v>2039</v>
      </c>
    </row>
    <row r="237" spans="1:2" x14ac:dyDescent="0.25">
      <c r="A237" s="12">
        <v>235</v>
      </c>
      <c r="B237" t="s">
        <v>2040</v>
      </c>
    </row>
    <row r="238" spans="1:2" x14ac:dyDescent="0.25">
      <c r="A238" s="12">
        <v>236</v>
      </c>
      <c r="B238" t="s">
        <v>2041</v>
      </c>
    </row>
    <row r="239" spans="1:2" x14ac:dyDescent="0.25">
      <c r="A239" s="12">
        <v>237</v>
      </c>
      <c r="B239" t="s">
        <v>2042</v>
      </c>
    </row>
    <row r="240" spans="1:2" x14ac:dyDescent="0.25">
      <c r="A240" s="12">
        <v>238</v>
      </c>
      <c r="B240" t="s">
        <v>2043</v>
      </c>
    </row>
    <row r="241" spans="1:2" x14ac:dyDescent="0.25">
      <c r="A241" s="12">
        <v>239</v>
      </c>
      <c r="B241" t="s">
        <v>2044</v>
      </c>
    </row>
    <row r="242" spans="1:2" x14ac:dyDescent="0.25">
      <c r="A242" s="12">
        <v>240</v>
      </c>
      <c r="B242" t="s">
        <v>2045</v>
      </c>
    </row>
    <row r="243" spans="1:2" x14ac:dyDescent="0.25">
      <c r="A243" s="12">
        <v>241</v>
      </c>
      <c r="B243" t="s">
        <v>2046</v>
      </c>
    </row>
    <row r="244" spans="1:2" x14ac:dyDescent="0.25">
      <c r="A244" s="12">
        <v>242</v>
      </c>
      <c r="B244" t="s">
        <v>2047</v>
      </c>
    </row>
    <row r="245" spans="1:2" x14ac:dyDescent="0.25">
      <c r="A245" s="12">
        <v>243</v>
      </c>
      <c r="B245" t="s">
        <v>2048</v>
      </c>
    </row>
    <row r="246" spans="1:2" x14ac:dyDescent="0.25">
      <c r="A246" s="12">
        <v>244</v>
      </c>
      <c r="B246" t="s">
        <v>2049</v>
      </c>
    </row>
    <row r="247" spans="1:2" x14ac:dyDescent="0.25">
      <c r="A247" s="12">
        <v>245</v>
      </c>
      <c r="B247" t="s">
        <v>2050</v>
      </c>
    </row>
    <row r="248" spans="1:2" x14ac:dyDescent="0.25">
      <c r="A248" s="12">
        <v>246</v>
      </c>
      <c r="B248" t="s">
        <v>2051</v>
      </c>
    </row>
    <row r="249" spans="1:2" x14ac:dyDescent="0.25">
      <c r="A249" s="12">
        <v>247</v>
      </c>
      <c r="B249" t="s">
        <v>2052</v>
      </c>
    </row>
    <row r="250" spans="1:2" x14ac:dyDescent="0.25">
      <c r="A250" s="12">
        <v>248</v>
      </c>
    </row>
    <row r="251" spans="1:2" x14ac:dyDescent="0.25">
      <c r="A251" s="12">
        <v>249</v>
      </c>
      <c r="B251" t="s">
        <v>451</v>
      </c>
    </row>
    <row r="252" spans="1:2" x14ac:dyDescent="0.25">
      <c r="A252" s="12">
        <v>250</v>
      </c>
      <c r="B252" t="s">
        <v>451</v>
      </c>
    </row>
    <row r="253" spans="1:2" x14ac:dyDescent="0.25">
      <c r="A253" s="12">
        <v>251</v>
      </c>
      <c r="B253" t="s">
        <v>2053</v>
      </c>
    </row>
    <row r="254" spans="1:2" x14ac:dyDescent="0.25">
      <c r="A254" s="12">
        <v>252</v>
      </c>
      <c r="B254" t="s">
        <v>2054</v>
      </c>
    </row>
    <row r="255" spans="1:2" x14ac:dyDescent="0.25">
      <c r="A255" s="12">
        <v>253</v>
      </c>
      <c r="B255" t="s">
        <v>2055</v>
      </c>
    </row>
    <row r="256" spans="1:2" x14ac:dyDescent="0.25">
      <c r="A256" s="12">
        <v>254</v>
      </c>
      <c r="B256" t="s">
        <v>2056</v>
      </c>
    </row>
    <row r="257" spans="1:2" x14ac:dyDescent="0.25">
      <c r="A257" s="12">
        <v>255</v>
      </c>
      <c r="B257" t="s">
        <v>2057</v>
      </c>
    </row>
    <row r="258" spans="1:2" x14ac:dyDescent="0.25">
      <c r="A258" s="12">
        <v>256</v>
      </c>
      <c r="B258" t="s">
        <v>2058</v>
      </c>
    </row>
    <row r="259" spans="1:2" x14ac:dyDescent="0.25">
      <c r="A259" s="12">
        <v>257</v>
      </c>
      <c r="B259" t="s">
        <v>2059</v>
      </c>
    </row>
    <row r="260" spans="1:2" x14ac:dyDescent="0.25">
      <c r="A260" s="12">
        <v>258</v>
      </c>
      <c r="B260" t="s">
        <v>2060</v>
      </c>
    </row>
    <row r="261" spans="1:2" x14ac:dyDescent="0.25">
      <c r="A261" s="12">
        <v>259</v>
      </c>
    </row>
    <row r="262" spans="1:2" x14ac:dyDescent="0.25">
      <c r="A262" s="12">
        <v>260</v>
      </c>
      <c r="B262" t="s">
        <v>2061</v>
      </c>
    </row>
    <row r="263" spans="1:2" x14ac:dyDescent="0.25">
      <c r="A263" s="12">
        <v>261</v>
      </c>
      <c r="B263" t="s">
        <v>2062</v>
      </c>
    </row>
    <row r="264" spans="1:2" x14ac:dyDescent="0.25">
      <c r="A264" s="12">
        <v>262</v>
      </c>
      <c r="B264" t="s">
        <v>2063</v>
      </c>
    </row>
    <row r="265" spans="1:2" x14ac:dyDescent="0.25">
      <c r="A265" s="12">
        <v>263</v>
      </c>
      <c r="B265" t="s">
        <v>2064</v>
      </c>
    </row>
    <row r="266" spans="1:2" x14ac:dyDescent="0.25">
      <c r="A266" s="12">
        <v>264</v>
      </c>
      <c r="B266" t="s">
        <v>2065</v>
      </c>
    </row>
    <row r="267" spans="1:2" x14ac:dyDescent="0.25">
      <c r="A267" s="12">
        <v>265</v>
      </c>
      <c r="B267" t="s">
        <v>2066</v>
      </c>
    </row>
    <row r="268" spans="1:2" x14ac:dyDescent="0.25">
      <c r="A268" s="12">
        <v>266</v>
      </c>
      <c r="B268" t="s">
        <v>2067</v>
      </c>
    </row>
    <row r="269" spans="1:2" x14ac:dyDescent="0.25">
      <c r="A269" s="12">
        <v>267</v>
      </c>
      <c r="B269" t="s">
        <v>2068</v>
      </c>
    </row>
    <row r="270" spans="1:2" x14ac:dyDescent="0.25">
      <c r="A270" s="12">
        <v>268</v>
      </c>
      <c r="B270" t="s">
        <v>2069</v>
      </c>
    </row>
    <row r="271" spans="1:2" x14ac:dyDescent="0.25">
      <c r="A271" s="12">
        <v>269</v>
      </c>
      <c r="B271" t="s">
        <v>2070</v>
      </c>
    </row>
    <row r="272" spans="1:2" x14ac:dyDescent="0.25">
      <c r="A272" s="12">
        <v>270</v>
      </c>
      <c r="B272" t="s">
        <v>441</v>
      </c>
    </row>
    <row r="273" spans="1:2" x14ac:dyDescent="0.25">
      <c r="A273" s="12">
        <v>271</v>
      </c>
    </row>
    <row r="274" spans="1:2" x14ac:dyDescent="0.25">
      <c r="A274" s="12">
        <v>272</v>
      </c>
      <c r="B274" t="s">
        <v>2071</v>
      </c>
    </row>
    <row r="275" spans="1:2" x14ac:dyDescent="0.25">
      <c r="A275" s="12">
        <v>273</v>
      </c>
      <c r="B275" t="s">
        <v>2072</v>
      </c>
    </row>
    <row r="276" spans="1:2" x14ac:dyDescent="0.25">
      <c r="A276" s="12">
        <v>274</v>
      </c>
      <c r="B276" t="s">
        <v>2073</v>
      </c>
    </row>
    <row r="277" spans="1:2" x14ac:dyDescent="0.25">
      <c r="A277" s="12">
        <v>275</v>
      </c>
      <c r="B277" t="s">
        <v>2074</v>
      </c>
    </row>
    <row r="278" spans="1:2" x14ac:dyDescent="0.25">
      <c r="A278" s="12">
        <v>276</v>
      </c>
      <c r="B278" t="s">
        <v>2075</v>
      </c>
    </row>
    <row r="279" spans="1:2" x14ac:dyDescent="0.25">
      <c r="A279" s="12">
        <v>277</v>
      </c>
      <c r="B279" t="s">
        <v>2076</v>
      </c>
    </row>
    <row r="280" spans="1:2" x14ac:dyDescent="0.25">
      <c r="A280" s="12">
        <v>278</v>
      </c>
      <c r="B280" t="s">
        <v>2077</v>
      </c>
    </row>
    <row r="281" spans="1:2" x14ac:dyDescent="0.25">
      <c r="A281" s="12">
        <v>279</v>
      </c>
      <c r="B281" t="s">
        <v>2078</v>
      </c>
    </row>
    <row r="282" spans="1:2" x14ac:dyDescent="0.25">
      <c r="A282" s="12">
        <v>280</v>
      </c>
      <c r="B282" t="s">
        <v>2079</v>
      </c>
    </row>
    <row r="283" spans="1:2" x14ac:dyDescent="0.25">
      <c r="A283" s="12">
        <v>281</v>
      </c>
      <c r="B283" t="s">
        <v>2080</v>
      </c>
    </row>
    <row r="284" spans="1:2" x14ac:dyDescent="0.25">
      <c r="A284" s="12">
        <v>282</v>
      </c>
      <c r="B284" t="s">
        <v>2081</v>
      </c>
    </row>
    <row r="285" spans="1:2" x14ac:dyDescent="0.25">
      <c r="A285" s="12">
        <v>283</v>
      </c>
    </row>
    <row r="286" spans="1:2" x14ac:dyDescent="0.25">
      <c r="A286" s="12">
        <v>284</v>
      </c>
      <c r="B286" t="s">
        <v>2082</v>
      </c>
    </row>
    <row r="287" spans="1:2" x14ac:dyDescent="0.25">
      <c r="A287" s="12">
        <v>285</v>
      </c>
      <c r="B287" t="s">
        <v>606</v>
      </c>
    </row>
    <row r="288" spans="1:2" x14ac:dyDescent="0.25">
      <c r="A288" s="12">
        <v>286</v>
      </c>
      <c r="B288" t="s">
        <v>605</v>
      </c>
    </row>
    <row r="289" spans="1:2" x14ac:dyDescent="0.25">
      <c r="A289" s="12">
        <v>287</v>
      </c>
      <c r="B289" t="s">
        <v>604</v>
      </c>
    </row>
    <row r="290" spans="1:2" x14ac:dyDescent="0.25">
      <c r="A290" s="12">
        <v>288</v>
      </c>
      <c r="B290" t="s">
        <v>607</v>
      </c>
    </row>
    <row r="291" spans="1:2" x14ac:dyDescent="0.25">
      <c r="A291" s="12">
        <v>289</v>
      </c>
      <c r="B291" t="s">
        <v>609</v>
      </c>
    </row>
    <row r="292" spans="1:2" x14ac:dyDescent="0.25">
      <c r="A292" s="12">
        <v>290</v>
      </c>
      <c r="B292" t="s">
        <v>608</v>
      </c>
    </row>
    <row r="293" spans="1:2" x14ac:dyDescent="0.25">
      <c r="A293" s="12">
        <v>291</v>
      </c>
      <c r="B293" t="s">
        <v>611</v>
      </c>
    </row>
    <row r="294" spans="1:2" x14ac:dyDescent="0.25">
      <c r="A294" s="12">
        <v>292</v>
      </c>
      <c r="B294" t="s">
        <v>610</v>
      </c>
    </row>
    <row r="295" spans="1:2" x14ac:dyDescent="0.25">
      <c r="A295" s="12">
        <v>293</v>
      </c>
      <c r="B295" t="s">
        <v>612</v>
      </c>
    </row>
    <row r="296" spans="1:2" x14ac:dyDescent="0.25">
      <c r="A296" s="12">
        <v>294</v>
      </c>
      <c r="B296" t="s">
        <v>540</v>
      </c>
    </row>
    <row r="297" spans="1:2" x14ac:dyDescent="0.25">
      <c r="A297" s="12">
        <v>295</v>
      </c>
      <c r="B297" t="s">
        <v>549</v>
      </c>
    </row>
    <row r="298" spans="1:2" x14ac:dyDescent="0.25">
      <c r="A298" s="12">
        <v>296</v>
      </c>
      <c r="B298" t="s">
        <v>541</v>
      </c>
    </row>
    <row r="299" spans="1:2" x14ac:dyDescent="0.25">
      <c r="A299" s="12">
        <v>297</v>
      </c>
      <c r="B299" t="s">
        <v>533</v>
      </c>
    </row>
    <row r="300" spans="1:2" x14ac:dyDescent="0.25">
      <c r="A300" s="12">
        <v>298</v>
      </c>
      <c r="B300" t="s">
        <v>548</v>
      </c>
    </row>
    <row r="301" spans="1:2" x14ac:dyDescent="0.25">
      <c r="A301" s="12">
        <v>299</v>
      </c>
      <c r="B301" t="s">
        <v>552</v>
      </c>
    </row>
    <row r="302" spans="1:2" x14ac:dyDescent="0.25">
      <c r="A302" s="12">
        <v>300</v>
      </c>
      <c r="B302" t="s">
        <v>544</v>
      </c>
    </row>
    <row r="303" spans="1:2" x14ac:dyDescent="0.25">
      <c r="A303" s="12">
        <v>301</v>
      </c>
      <c r="B303" t="s">
        <v>545</v>
      </c>
    </row>
    <row r="304" spans="1:2" x14ac:dyDescent="0.25">
      <c r="A304" s="12">
        <v>302</v>
      </c>
      <c r="B304" t="s">
        <v>536</v>
      </c>
    </row>
    <row r="305" spans="1:2" x14ac:dyDescent="0.25">
      <c r="A305" s="12">
        <v>303</v>
      </c>
      <c r="B305" t="s">
        <v>537</v>
      </c>
    </row>
    <row r="306" spans="1:2" x14ac:dyDescent="0.25">
      <c r="A306" s="12">
        <v>304</v>
      </c>
      <c r="B306" t="s">
        <v>539</v>
      </c>
    </row>
    <row r="307" spans="1:2" x14ac:dyDescent="0.25">
      <c r="A307" s="12">
        <v>305</v>
      </c>
      <c r="B307" t="s">
        <v>550</v>
      </c>
    </row>
    <row r="308" spans="1:2" x14ac:dyDescent="0.25">
      <c r="A308" s="12">
        <v>306</v>
      </c>
      <c r="B308" t="s">
        <v>542</v>
      </c>
    </row>
    <row r="309" spans="1:2" x14ac:dyDescent="0.25">
      <c r="A309" s="12">
        <v>307</v>
      </c>
      <c r="B309" t="s">
        <v>534</v>
      </c>
    </row>
    <row r="310" spans="1:2" x14ac:dyDescent="0.25">
      <c r="A310" s="12">
        <v>308</v>
      </c>
    </row>
    <row r="311" spans="1:2" x14ac:dyDescent="0.25">
      <c r="A311" s="12">
        <v>309</v>
      </c>
      <c r="B311" t="s">
        <v>547</v>
      </c>
    </row>
    <row r="312" spans="1:2" x14ac:dyDescent="0.25">
      <c r="A312" s="12">
        <v>310</v>
      </c>
      <c r="B312" t="s">
        <v>551</v>
      </c>
    </row>
    <row r="313" spans="1:2" x14ac:dyDescent="0.25">
      <c r="A313" s="12">
        <v>311</v>
      </c>
      <c r="B313" t="s">
        <v>543</v>
      </c>
    </row>
    <row r="314" spans="1:2" x14ac:dyDescent="0.25">
      <c r="A314" s="12">
        <v>312</v>
      </c>
      <c r="B314" t="s">
        <v>546</v>
      </c>
    </row>
    <row r="315" spans="1:2" x14ac:dyDescent="0.25">
      <c r="A315" s="12">
        <v>313</v>
      </c>
      <c r="B315" t="s">
        <v>535</v>
      </c>
    </row>
    <row r="316" spans="1:2" x14ac:dyDescent="0.25">
      <c r="A316" s="12">
        <v>314</v>
      </c>
      <c r="B316" t="s">
        <v>538</v>
      </c>
    </row>
    <row r="317" spans="1:2" x14ac:dyDescent="0.25">
      <c r="A317" s="12">
        <v>315</v>
      </c>
      <c r="B317" t="s">
        <v>559</v>
      </c>
    </row>
    <row r="318" spans="1:2" x14ac:dyDescent="0.25">
      <c r="A318" s="12">
        <v>316</v>
      </c>
      <c r="B318" t="s">
        <v>554</v>
      </c>
    </row>
    <row r="319" spans="1:2" x14ac:dyDescent="0.25">
      <c r="A319" s="12">
        <v>317</v>
      </c>
      <c r="B319" t="s">
        <v>558</v>
      </c>
    </row>
    <row r="320" spans="1:2" x14ac:dyDescent="0.25">
      <c r="A320" s="12">
        <v>318</v>
      </c>
      <c r="B320" t="s">
        <v>562</v>
      </c>
    </row>
    <row r="321" spans="1:2" x14ac:dyDescent="0.25">
      <c r="A321" s="12">
        <v>319</v>
      </c>
      <c r="B321" t="s">
        <v>555</v>
      </c>
    </row>
    <row r="322" spans="1:2" x14ac:dyDescent="0.25">
      <c r="A322" s="12">
        <v>320</v>
      </c>
      <c r="B322" t="s">
        <v>553</v>
      </c>
    </row>
    <row r="323" spans="1:2" x14ac:dyDescent="0.25">
      <c r="A323" s="12">
        <v>321</v>
      </c>
      <c r="B323" t="s">
        <v>557</v>
      </c>
    </row>
    <row r="324" spans="1:2" x14ac:dyDescent="0.25">
      <c r="A324" s="12">
        <v>322</v>
      </c>
      <c r="B324" t="s">
        <v>556</v>
      </c>
    </row>
    <row r="325" spans="1:2" x14ac:dyDescent="0.25">
      <c r="A325" s="12">
        <v>323</v>
      </c>
      <c r="B325" t="s">
        <v>561</v>
      </c>
    </row>
    <row r="326" spans="1:2" x14ac:dyDescent="0.25">
      <c r="A326" s="12">
        <v>324</v>
      </c>
      <c r="B326" t="s">
        <v>560</v>
      </c>
    </row>
    <row r="327" spans="1:2" x14ac:dyDescent="0.25">
      <c r="A327" s="12">
        <v>325</v>
      </c>
      <c r="B327" t="s">
        <v>563</v>
      </c>
    </row>
    <row r="328" spans="1:2" x14ac:dyDescent="0.25">
      <c r="A328" s="12">
        <v>326</v>
      </c>
      <c r="B328" t="s">
        <v>2083</v>
      </c>
    </row>
    <row r="329" spans="1:2" x14ac:dyDescent="0.25">
      <c r="A329" s="12">
        <v>327</v>
      </c>
      <c r="B329" t="s">
        <v>564</v>
      </c>
    </row>
    <row r="330" spans="1:2" x14ac:dyDescent="0.25">
      <c r="A330" s="12">
        <v>328</v>
      </c>
      <c r="B330" t="s">
        <v>2084</v>
      </c>
    </row>
    <row r="331" spans="1:2" x14ac:dyDescent="0.25">
      <c r="A331" s="12">
        <v>329</v>
      </c>
      <c r="B331" t="s">
        <v>2085</v>
      </c>
    </row>
    <row r="332" spans="1:2" x14ac:dyDescent="0.25">
      <c r="A332" s="12">
        <v>330</v>
      </c>
      <c r="B332" t="s">
        <v>2086</v>
      </c>
    </row>
    <row r="333" spans="1:2" x14ac:dyDescent="0.25">
      <c r="A333" s="12">
        <v>331</v>
      </c>
      <c r="B333" t="s">
        <v>2087</v>
      </c>
    </row>
    <row r="334" spans="1:2" x14ac:dyDescent="0.25">
      <c r="A334" s="12">
        <v>332</v>
      </c>
      <c r="B334" t="s">
        <v>2088</v>
      </c>
    </row>
    <row r="335" spans="1:2" x14ac:dyDescent="0.25">
      <c r="A335" s="12">
        <v>333</v>
      </c>
      <c r="B335" t="s">
        <v>654</v>
      </c>
    </row>
    <row r="336" spans="1:2" x14ac:dyDescent="0.25">
      <c r="A336" s="12">
        <v>334</v>
      </c>
      <c r="B336" t="s">
        <v>655</v>
      </c>
    </row>
    <row r="337" spans="1:2" x14ac:dyDescent="0.25">
      <c r="A337" s="12">
        <v>335</v>
      </c>
      <c r="B337" t="s">
        <v>657</v>
      </c>
    </row>
    <row r="338" spans="1:2" x14ac:dyDescent="0.25">
      <c r="A338" s="12">
        <v>336</v>
      </c>
      <c r="B338" t="s">
        <v>656</v>
      </c>
    </row>
    <row r="339" spans="1:2" x14ac:dyDescent="0.25">
      <c r="A339" s="12">
        <v>337</v>
      </c>
      <c r="B339" t="s">
        <v>2089</v>
      </c>
    </row>
    <row r="340" spans="1:2" x14ac:dyDescent="0.25">
      <c r="A340" s="12">
        <v>338</v>
      </c>
      <c r="B340" t="s">
        <v>2090</v>
      </c>
    </row>
    <row r="341" spans="1:2" x14ac:dyDescent="0.25">
      <c r="A341" s="12">
        <v>339</v>
      </c>
      <c r="B341" t="s">
        <v>2091</v>
      </c>
    </row>
    <row r="342" spans="1:2" x14ac:dyDescent="0.25">
      <c r="A342" s="12">
        <v>340</v>
      </c>
      <c r="B342" t="s">
        <v>2092</v>
      </c>
    </row>
    <row r="343" spans="1:2" x14ac:dyDescent="0.25">
      <c r="A343" s="12">
        <v>341</v>
      </c>
      <c r="B343" t="s">
        <v>2093</v>
      </c>
    </row>
    <row r="344" spans="1:2" x14ac:dyDescent="0.25">
      <c r="A344" s="12">
        <v>342</v>
      </c>
      <c r="B344" t="s">
        <v>663</v>
      </c>
    </row>
    <row r="345" spans="1:2" x14ac:dyDescent="0.25">
      <c r="A345" s="12">
        <v>343</v>
      </c>
      <c r="B345" t="s">
        <v>662</v>
      </c>
    </row>
    <row r="346" spans="1:2" x14ac:dyDescent="0.25">
      <c r="A346" s="12">
        <v>344</v>
      </c>
      <c r="B346" t="s">
        <v>665</v>
      </c>
    </row>
    <row r="347" spans="1:2" x14ac:dyDescent="0.25">
      <c r="A347" s="12">
        <v>345</v>
      </c>
      <c r="B347" t="s">
        <v>664</v>
      </c>
    </row>
    <row r="348" spans="1:2" x14ac:dyDescent="0.25">
      <c r="A348" s="12">
        <v>346</v>
      </c>
      <c r="B348" t="s">
        <v>2094</v>
      </c>
    </row>
    <row r="349" spans="1:2" x14ac:dyDescent="0.25">
      <c r="A349" s="12">
        <v>347</v>
      </c>
      <c r="B349" t="s">
        <v>694</v>
      </c>
    </row>
    <row r="350" spans="1:2" x14ac:dyDescent="0.25">
      <c r="A350" s="12">
        <v>348</v>
      </c>
      <c r="B350" t="s">
        <v>693</v>
      </c>
    </row>
    <row r="351" spans="1:2" x14ac:dyDescent="0.25">
      <c r="A351" s="12">
        <v>349</v>
      </c>
      <c r="B351" t="s">
        <v>2095</v>
      </c>
    </row>
    <row r="352" spans="1:2" x14ac:dyDescent="0.25">
      <c r="A352" s="12">
        <v>350</v>
      </c>
      <c r="B352" t="s">
        <v>2096</v>
      </c>
    </row>
    <row r="353" spans="1:2" x14ac:dyDescent="0.25">
      <c r="A353" s="12">
        <v>351</v>
      </c>
      <c r="B353" t="s">
        <v>2097</v>
      </c>
    </row>
    <row r="354" spans="1:2" x14ac:dyDescent="0.25">
      <c r="A354" s="12">
        <v>352</v>
      </c>
      <c r="B354" t="s">
        <v>2098</v>
      </c>
    </row>
    <row r="355" spans="1:2" x14ac:dyDescent="0.25">
      <c r="A355" s="12">
        <v>353</v>
      </c>
      <c r="B355" t="s">
        <v>2099</v>
      </c>
    </row>
    <row r="356" spans="1:2" x14ac:dyDescent="0.25">
      <c r="A356" s="12">
        <v>354</v>
      </c>
      <c r="B356" t="s">
        <v>2100</v>
      </c>
    </row>
    <row r="357" spans="1:2" x14ac:dyDescent="0.25">
      <c r="A357" s="12">
        <v>355</v>
      </c>
      <c r="B357" t="s">
        <v>2101</v>
      </c>
    </row>
    <row r="358" spans="1:2" x14ac:dyDescent="0.25">
      <c r="A358" s="12">
        <v>356</v>
      </c>
      <c r="B358" t="s">
        <v>2102</v>
      </c>
    </row>
    <row r="359" spans="1:2" x14ac:dyDescent="0.25">
      <c r="A359" s="12">
        <v>357</v>
      </c>
      <c r="B359" t="s">
        <v>2103</v>
      </c>
    </row>
    <row r="360" spans="1:2" x14ac:dyDescent="0.25">
      <c r="A360" s="12">
        <v>358</v>
      </c>
      <c r="B360" t="s">
        <v>2104</v>
      </c>
    </row>
    <row r="361" spans="1:2" x14ac:dyDescent="0.25">
      <c r="A361" s="12">
        <v>359</v>
      </c>
      <c r="B361" t="s">
        <v>2105</v>
      </c>
    </row>
    <row r="362" spans="1:2" x14ac:dyDescent="0.25">
      <c r="A362" s="12">
        <v>360</v>
      </c>
      <c r="B362" t="s">
        <v>2106</v>
      </c>
    </row>
    <row r="363" spans="1:2" x14ac:dyDescent="0.25">
      <c r="A363" s="12">
        <v>361</v>
      </c>
      <c r="B363" t="s">
        <v>696</v>
      </c>
    </row>
    <row r="364" spans="1:2" x14ac:dyDescent="0.25">
      <c r="A364" s="12">
        <v>362</v>
      </c>
      <c r="B364" t="s">
        <v>695</v>
      </c>
    </row>
    <row r="365" spans="1:2" x14ac:dyDescent="0.25">
      <c r="A365" s="12">
        <v>363</v>
      </c>
      <c r="B365" t="s">
        <v>2107</v>
      </c>
    </row>
    <row r="366" spans="1:2" x14ac:dyDescent="0.25">
      <c r="A366" s="12">
        <v>364</v>
      </c>
      <c r="B366" t="s">
        <v>2108</v>
      </c>
    </row>
    <row r="367" spans="1:2" x14ac:dyDescent="0.25">
      <c r="A367" s="12">
        <v>365</v>
      </c>
      <c r="B367" t="s">
        <v>2109</v>
      </c>
    </row>
    <row r="368" spans="1:2" x14ac:dyDescent="0.25">
      <c r="A368" s="12">
        <v>366</v>
      </c>
      <c r="B368" t="s">
        <v>702</v>
      </c>
    </row>
    <row r="369" spans="1:2" x14ac:dyDescent="0.25">
      <c r="A369" s="12">
        <v>367</v>
      </c>
      <c r="B369" t="s">
        <v>703</v>
      </c>
    </row>
    <row r="370" spans="1:2" x14ac:dyDescent="0.25">
      <c r="A370" s="12">
        <v>368</v>
      </c>
      <c r="B370" t="s">
        <v>704</v>
      </c>
    </row>
    <row r="371" spans="1:2" x14ac:dyDescent="0.25">
      <c r="A371" s="12">
        <v>369</v>
      </c>
      <c r="B371" t="s">
        <v>2110</v>
      </c>
    </row>
    <row r="372" spans="1:2" x14ac:dyDescent="0.25">
      <c r="A372" s="12">
        <v>370</v>
      </c>
      <c r="B372" t="s">
        <v>2111</v>
      </c>
    </row>
    <row r="373" spans="1:2" x14ac:dyDescent="0.25">
      <c r="A373" s="12">
        <v>371</v>
      </c>
      <c r="B373" t="s">
        <v>2112</v>
      </c>
    </row>
    <row r="374" spans="1:2" x14ac:dyDescent="0.25">
      <c r="A374" s="12">
        <v>372</v>
      </c>
      <c r="B374" t="s">
        <v>707</v>
      </c>
    </row>
    <row r="375" spans="1:2" x14ac:dyDescent="0.25">
      <c r="A375" s="12">
        <v>373</v>
      </c>
      <c r="B375" t="s">
        <v>706</v>
      </c>
    </row>
    <row r="376" spans="1:2" x14ac:dyDescent="0.25">
      <c r="A376" s="12">
        <v>374</v>
      </c>
      <c r="B376" t="s">
        <v>2113</v>
      </c>
    </row>
    <row r="377" spans="1:2" x14ac:dyDescent="0.25">
      <c r="A377" s="12">
        <v>375</v>
      </c>
      <c r="B377" t="s">
        <v>2114</v>
      </c>
    </row>
    <row r="378" spans="1:2" x14ac:dyDescent="0.25">
      <c r="A378" s="12">
        <v>376</v>
      </c>
      <c r="B378" t="s">
        <v>2115</v>
      </c>
    </row>
    <row r="379" spans="1:2" x14ac:dyDescent="0.25">
      <c r="A379" s="12">
        <v>377</v>
      </c>
      <c r="B379" t="s">
        <v>2116</v>
      </c>
    </row>
    <row r="380" spans="1:2" x14ac:dyDescent="0.25">
      <c r="A380" s="12">
        <v>378</v>
      </c>
      <c r="B380" t="s">
        <v>721</v>
      </c>
    </row>
    <row r="381" spans="1:2" x14ac:dyDescent="0.25">
      <c r="A381" s="12">
        <v>379</v>
      </c>
      <c r="B381" t="s">
        <v>2117</v>
      </c>
    </row>
    <row r="382" spans="1:2" x14ac:dyDescent="0.25">
      <c r="A382" s="12">
        <v>380</v>
      </c>
      <c r="B382" t="s">
        <v>723</v>
      </c>
    </row>
    <row r="383" spans="1:2" x14ac:dyDescent="0.25">
      <c r="A383" s="12">
        <v>381</v>
      </c>
      <c r="B383" t="s">
        <v>2118</v>
      </c>
    </row>
    <row r="384" spans="1:2" x14ac:dyDescent="0.25">
      <c r="A384" s="12">
        <v>382</v>
      </c>
      <c r="B384" t="s">
        <v>2119</v>
      </c>
    </row>
    <row r="385" spans="1:2" x14ac:dyDescent="0.25">
      <c r="A385" s="12">
        <v>383</v>
      </c>
      <c r="B385" t="s">
        <v>2120</v>
      </c>
    </row>
    <row r="386" spans="1:2" x14ac:dyDescent="0.25">
      <c r="A386" s="12">
        <v>384</v>
      </c>
      <c r="B386" t="s">
        <v>2121</v>
      </c>
    </row>
    <row r="387" spans="1:2" x14ac:dyDescent="0.25">
      <c r="A387" s="12">
        <v>385</v>
      </c>
    </row>
    <row r="388" spans="1:2" x14ac:dyDescent="0.25">
      <c r="A388" s="12">
        <v>386</v>
      </c>
      <c r="B388" t="s">
        <v>2122</v>
      </c>
    </row>
    <row r="389" spans="1:2" x14ac:dyDescent="0.25">
      <c r="A389" s="12">
        <v>387</v>
      </c>
      <c r="B389" t="s">
        <v>2123</v>
      </c>
    </row>
    <row r="390" spans="1:2" x14ac:dyDescent="0.25">
      <c r="A390" s="12">
        <v>388</v>
      </c>
      <c r="B390" t="s">
        <v>725</v>
      </c>
    </row>
    <row r="391" spans="1:2" x14ac:dyDescent="0.25">
      <c r="A391" s="12">
        <v>389</v>
      </c>
      <c r="B391" t="s">
        <v>2124</v>
      </c>
    </row>
    <row r="392" spans="1:2" x14ac:dyDescent="0.25">
      <c r="A392" s="12">
        <v>390</v>
      </c>
      <c r="B392" t="s">
        <v>2125</v>
      </c>
    </row>
    <row r="393" spans="1:2" x14ac:dyDescent="0.25">
      <c r="A393" s="12">
        <v>391</v>
      </c>
      <c r="B393" t="s">
        <v>2126</v>
      </c>
    </row>
    <row r="394" spans="1:2" x14ac:dyDescent="0.25">
      <c r="A394" s="12">
        <v>392</v>
      </c>
      <c r="B394" t="s">
        <v>701</v>
      </c>
    </row>
    <row r="395" spans="1:2" x14ac:dyDescent="0.25">
      <c r="A395" s="12">
        <v>393</v>
      </c>
    </row>
    <row r="396" spans="1:2" x14ac:dyDescent="0.25">
      <c r="A396" s="12">
        <v>394</v>
      </c>
    </row>
    <row r="397" spans="1:2" x14ac:dyDescent="0.25">
      <c r="A397" s="12">
        <v>395</v>
      </c>
      <c r="B397" t="s">
        <v>705</v>
      </c>
    </row>
    <row r="398" spans="1:2" x14ac:dyDescent="0.25">
      <c r="A398" s="12">
        <v>396</v>
      </c>
      <c r="B398" t="s">
        <v>1386</v>
      </c>
    </row>
    <row r="399" spans="1:2" x14ac:dyDescent="0.25">
      <c r="A399" s="12">
        <v>397</v>
      </c>
      <c r="B399" t="s">
        <v>2127</v>
      </c>
    </row>
    <row r="400" spans="1:2" x14ac:dyDescent="0.25">
      <c r="A400" s="12">
        <v>398</v>
      </c>
      <c r="B400" t="s">
        <v>2128</v>
      </c>
    </row>
    <row r="401" spans="1:2" x14ac:dyDescent="0.25">
      <c r="A401" s="12">
        <v>399</v>
      </c>
      <c r="B401" t="s">
        <v>2129</v>
      </c>
    </row>
    <row r="402" spans="1:2" x14ac:dyDescent="0.25">
      <c r="A402" s="12">
        <v>400</v>
      </c>
      <c r="B402" t="s">
        <v>1387</v>
      </c>
    </row>
    <row r="403" spans="1:2" x14ac:dyDescent="0.25">
      <c r="A403" s="12">
        <v>401</v>
      </c>
      <c r="B403" t="s">
        <v>1388</v>
      </c>
    </row>
    <row r="404" spans="1:2" x14ac:dyDescent="0.25">
      <c r="A404" s="12">
        <v>402</v>
      </c>
      <c r="B404" t="s">
        <v>2130</v>
      </c>
    </row>
    <row r="405" spans="1:2" x14ac:dyDescent="0.25">
      <c r="A405" s="12">
        <v>403</v>
      </c>
      <c r="B405" t="s">
        <v>2131</v>
      </c>
    </row>
    <row r="406" spans="1:2" x14ac:dyDescent="0.25">
      <c r="A406" s="12">
        <v>404</v>
      </c>
      <c r="B406" t="s">
        <v>2132</v>
      </c>
    </row>
    <row r="407" spans="1:2" x14ac:dyDescent="0.25">
      <c r="A407" s="12">
        <v>405</v>
      </c>
      <c r="B407" t="s">
        <v>2133</v>
      </c>
    </row>
    <row r="408" spans="1:2" x14ac:dyDescent="0.25">
      <c r="A408" s="12">
        <v>406</v>
      </c>
      <c r="B408" t="s">
        <v>2134</v>
      </c>
    </row>
    <row r="409" spans="1:2" x14ac:dyDescent="0.25">
      <c r="A409" s="12">
        <v>407</v>
      </c>
      <c r="B409" t="s">
        <v>2135</v>
      </c>
    </row>
    <row r="410" spans="1:2" x14ac:dyDescent="0.25">
      <c r="A410" s="12">
        <v>408</v>
      </c>
    </row>
    <row r="411" spans="1:2" x14ac:dyDescent="0.25">
      <c r="A411" s="12">
        <v>409</v>
      </c>
      <c r="B411" t="s">
        <v>1500</v>
      </c>
    </row>
    <row r="412" spans="1:2" x14ac:dyDescent="0.25">
      <c r="A412" s="12">
        <v>410</v>
      </c>
      <c r="B412" t="s">
        <v>1499</v>
      </c>
    </row>
    <row r="413" spans="1:2" x14ac:dyDescent="0.25">
      <c r="A413" s="12">
        <v>411</v>
      </c>
      <c r="B413" t="s">
        <v>2136</v>
      </c>
    </row>
    <row r="414" spans="1:2" x14ac:dyDescent="0.25">
      <c r="A414" s="12">
        <v>412</v>
      </c>
      <c r="B414" t="s">
        <v>2137</v>
      </c>
    </row>
    <row r="415" spans="1:2" x14ac:dyDescent="0.25">
      <c r="A415" s="12">
        <v>413</v>
      </c>
      <c r="B415" t="s">
        <v>2138</v>
      </c>
    </row>
    <row r="416" spans="1:2" x14ac:dyDescent="0.25">
      <c r="A416" s="12">
        <v>414</v>
      </c>
      <c r="B416" t="s">
        <v>2139</v>
      </c>
    </row>
    <row r="417" spans="1:2" x14ac:dyDescent="0.25">
      <c r="A417" s="12">
        <v>415</v>
      </c>
      <c r="B417" t="s">
        <v>2140</v>
      </c>
    </row>
    <row r="418" spans="1:2" x14ac:dyDescent="0.25">
      <c r="A418" s="12">
        <v>416</v>
      </c>
      <c r="B418" t="s">
        <v>2141</v>
      </c>
    </row>
    <row r="419" spans="1:2" x14ac:dyDescent="0.25">
      <c r="A419" s="12">
        <v>417</v>
      </c>
      <c r="B419" t="s">
        <v>2142</v>
      </c>
    </row>
    <row r="420" spans="1:2" x14ac:dyDescent="0.25">
      <c r="A420" s="12">
        <v>418</v>
      </c>
      <c r="B420" t="s">
        <v>2143</v>
      </c>
    </row>
    <row r="421" spans="1:2" x14ac:dyDescent="0.25">
      <c r="A421" s="12">
        <v>419</v>
      </c>
      <c r="B421" t="s">
        <v>2144</v>
      </c>
    </row>
    <row r="422" spans="1:2" x14ac:dyDescent="0.25">
      <c r="A422" s="12">
        <v>420</v>
      </c>
      <c r="B422" t="s">
        <v>2145</v>
      </c>
    </row>
    <row r="423" spans="1:2" x14ac:dyDescent="0.25">
      <c r="A423" s="12">
        <v>421</v>
      </c>
      <c r="B423" t="s">
        <v>2146</v>
      </c>
    </row>
    <row r="424" spans="1:2" x14ac:dyDescent="0.25">
      <c r="A424" s="12">
        <v>422</v>
      </c>
      <c r="B424" t="s">
        <v>1601</v>
      </c>
    </row>
    <row r="425" spans="1:2" x14ac:dyDescent="0.25">
      <c r="A425" s="12">
        <v>423</v>
      </c>
      <c r="B425" t="s">
        <v>1602</v>
      </c>
    </row>
    <row r="426" spans="1:2" x14ac:dyDescent="0.25">
      <c r="A426" s="12">
        <v>424</v>
      </c>
      <c r="B426" t="s">
        <v>2147</v>
      </c>
    </row>
    <row r="427" spans="1:2" x14ac:dyDescent="0.25">
      <c r="A427" s="12">
        <v>425</v>
      </c>
      <c r="B427" t="s">
        <v>2148</v>
      </c>
    </row>
    <row r="428" spans="1:2" x14ac:dyDescent="0.25">
      <c r="A428" s="12">
        <v>426</v>
      </c>
      <c r="B428" t="s">
        <v>2149</v>
      </c>
    </row>
    <row r="429" spans="1:2" x14ac:dyDescent="0.25">
      <c r="A429" s="12">
        <v>427</v>
      </c>
      <c r="B429" t="s">
        <v>1663</v>
      </c>
    </row>
    <row r="430" spans="1:2" x14ac:dyDescent="0.25">
      <c r="A430" s="12">
        <v>428</v>
      </c>
      <c r="B430" t="s">
        <v>1664</v>
      </c>
    </row>
    <row r="431" spans="1:2" x14ac:dyDescent="0.25">
      <c r="A431" s="12">
        <v>429</v>
      </c>
      <c r="B431" t="s">
        <v>2150</v>
      </c>
    </row>
    <row r="432" spans="1:2" x14ac:dyDescent="0.25">
      <c r="A432" s="12">
        <v>430</v>
      </c>
      <c r="B432" t="s">
        <v>2151</v>
      </c>
    </row>
    <row r="433" spans="1:2" x14ac:dyDescent="0.25">
      <c r="A433" s="12">
        <v>431</v>
      </c>
      <c r="B433" t="s">
        <v>2152</v>
      </c>
    </row>
    <row r="434" spans="1:2" x14ac:dyDescent="0.25">
      <c r="A434" s="12">
        <v>432</v>
      </c>
      <c r="B434" t="s">
        <v>2153</v>
      </c>
    </row>
    <row r="435" spans="1:2" x14ac:dyDescent="0.25">
      <c r="A435" s="12">
        <v>433</v>
      </c>
      <c r="B435" t="s">
        <v>2154</v>
      </c>
    </row>
    <row r="436" spans="1:2" x14ac:dyDescent="0.25">
      <c r="A436" s="12">
        <v>434</v>
      </c>
      <c r="B436" t="s">
        <v>2155</v>
      </c>
    </row>
    <row r="437" spans="1:2" x14ac:dyDescent="0.25">
      <c r="A437" s="12">
        <v>435</v>
      </c>
      <c r="B437" t="s">
        <v>2156</v>
      </c>
    </row>
    <row r="438" spans="1:2" x14ac:dyDescent="0.25">
      <c r="A438" s="12">
        <v>436</v>
      </c>
      <c r="B438" t="s">
        <v>2157</v>
      </c>
    </row>
    <row r="439" spans="1:2" x14ac:dyDescent="0.25">
      <c r="A439" s="12">
        <v>437</v>
      </c>
      <c r="B439" t="s">
        <v>2418</v>
      </c>
    </row>
    <row r="440" spans="1:2" x14ac:dyDescent="0.25">
      <c r="A440" s="12">
        <v>438</v>
      </c>
      <c r="B440" t="s">
        <v>1715</v>
      </c>
    </row>
    <row r="441" spans="1:2" x14ac:dyDescent="0.25">
      <c r="A441" s="12">
        <v>439</v>
      </c>
      <c r="B441" t="s">
        <v>1716</v>
      </c>
    </row>
    <row r="442" spans="1:2" x14ac:dyDescent="0.25">
      <c r="A442" s="12">
        <v>440</v>
      </c>
      <c r="B442" t="s">
        <v>1717</v>
      </c>
    </row>
    <row r="443" spans="1:2" x14ac:dyDescent="0.25">
      <c r="A443" s="12">
        <v>441</v>
      </c>
      <c r="B443" t="s">
        <v>2211</v>
      </c>
    </row>
    <row r="444" spans="1:2" x14ac:dyDescent="0.25">
      <c r="A444" s="12">
        <v>442</v>
      </c>
      <c r="B444" t="s">
        <v>2212</v>
      </c>
    </row>
    <row r="445" spans="1:2" x14ac:dyDescent="0.25">
      <c r="A445" s="12">
        <v>443</v>
      </c>
      <c r="B445" t="s">
        <v>2213</v>
      </c>
    </row>
    <row r="446" spans="1:2" x14ac:dyDescent="0.25">
      <c r="A446" s="12">
        <v>444</v>
      </c>
      <c r="B446" t="s">
        <v>2214</v>
      </c>
    </row>
    <row r="447" spans="1:2" x14ac:dyDescent="0.25">
      <c r="A447" s="12">
        <v>445</v>
      </c>
      <c r="B447" t="s">
        <v>2215</v>
      </c>
    </row>
    <row r="448" spans="1:2" x14ac:dyDescent="0.25">
      <c r="A448" s="12">
        <v>446</v>
      </c>
      <c r="B448" t="s">
        <v>2216</v>
      </c>
    </row>
    <row r="449" spans="1:2" x14ac:dyDescent="0.25">
      <c r="A449" s="12">
        <v>447</v>
      </c>
      <c r="B449" t="s">
        <v>2217</v>
      </c>
    </row>
    <row r="450" spans="1:2" x14ac:dyDescent="0.25">
      <c r="A450" s="12">
        <v>448</v>
      </c>
      <c r="B450" t="s">
        <v>2218</v>
      </c>
    </row>
    <row r="451" spans="1:2" x14ac:dyDescent="0.25">
      <c r="A451" s="12">
        <v>449</v>
      </c>
      <c r="B451" t="s">
        <v>2219</v>
      </c>
    </row>
    <row r="452" spans="1:2" x14ac:dyDescent="0.25">
      <c r="A452" s="12">
        <v>450</v>
      </c>
      <c r="B452" t="s">
        <v>2158</v>
      </c>
    </row>
    <row r="453" spans="1:2" x14ac:dyDescent="0.25">
      <c r="A453" s="12">
        <v>451</v>
      </c>
      <c r="B453" t="s">
        <v>2159</v>
      </c>
    </row>
    <row r="454" spans="1:2" x14ac:dyDescent="0.25">
      <c r="A454" s="12">
        <v>452</v>
      </c>
      <c r="B454" t="s">
        <v>2160</v>
      </c>
    </row>
    <row r="455" spans="1:2" x14ac:dyDescent="0.25">
      <c r="A455" s="12">
        <v>453</v>
      </c>
      <c r="B455" t="s">
        <v>2161</v>
      </c>
    </row>
    <row r="456" spans="1:2" x14ac:dyDescent="0.25">
      <c r="A456" s="12">
        <v>454</v>
      </c>
      <c r="B456" t="s">
        <v>2417</v>
      </c>
    </row>
    <row r="457" spans="1:2" x14ac:dyDescent="0.25">
      <c r="A457" s="12">
        <v>455</v>
      </c>
      <c r="B457" t="s">
        <v>2220</v>
      </c>
    </row>
    <row r="458" spans="1:2" x14ac:dyDescent="0.25">
      <c r="A458" s="12">
        <v>456</v>
      </c>
      <c r="B458" t="s">
        <v>2221</v>
      </c>
    </row>
    <row r="459" spans="1:2" x14ac:dyDescent="0.25">
      <c r="A459" s="12">
        <v>457</v>
      </c>
      <c r="B459" t="s">
        <v>2222</v>
      </c>
    </row>
    <row r="460" spans="1:2" x14ac:dyDescent="0.25">
      <c r="A460" s="12">
        <v>458</v>
      </c>
      <c r="B460" t="s">
        <v>2465</v>
      </c>
    </row>
    <row r="461" spans="1:2" x14ac:dyDescent="0.25">
      <c r="A461" s="12">
        <v>459</v>
      </c>
      <c r="B461" t="s">
        <v>2466</v>
      </c>
    </row>
    <row r="462" spans="1:2" x14ac:dyDescent="0.25">
      <c r="A462" s="12">
        <v>460</v>
      </c>
      <c r="B462" t="s">
        <v>2467</v>
      </c>
    </row>
    <row r="463" spans="1:2" x14ac:dyDescent="0.25">
      <c r="A463" s="12">
        <v>461</v>
      </c>
      <c r="B463" t="s">
        <v>2468</v>
      </c>
    </row>
    <row r="464" spans="1:2" x14ac:dyDescent="0.25">
      <c r="A464" s="12">
        <v>462</v>
      </c>
      <c r="B464" t="s">
        <v>2469</v>
      </c>
    </row>
    <row r="465" spans="1:3" x14ac:dyDescent="0.25">
      <c r="A465" s="12">
        <v>463</v>
      </c>
      <c r="B465" t="s">
        <v>2470</v>
      </c>
    </row>
    <row r="466" spans="1:3" x14ac:dyDescent="0.25">
      <c r="A466" s="12">
        <v>464</v>
      </c>
      <c r="B466" t="s">
        <v>2462</v>
      </c>
    </row>
    <row r="467" spans="1:3" x14ac:dyDescent="0.25">
      <c r="A467" s="12">
        <v>465</v>
      </c>
      <c r="B467" t="s">
        <v>2412</v>
      </c>
    </row>
    <row r="468" spans="1:3" x14ac:dyDescent="0.25">
      <c r="A468" s="12">
        <v>466</v>
      </c>
      <c r="B468" t="s">
        <v>2411</v>
      </c>
    </row>
    <row r="469" spans="1:3" x14ac:dyDescent="0.25">
      <c r="A469" s="12">
        <v>467</v>
      </c>
      <c r="B469" t="s">
        <v>2463</v>
      </c>
    </row>
    <row r="470" spans="1:3" x14ac:dyDescent="0.25">
      <c r="A470" s="12">
        <v>468</v>
      </c>
      <c r="B470" t="s">
        <v>2464</v>
      </c>
    </row>
    <row r="471" spans="1:3" x14ac:dyDescent="0.25">
      <c r="A471" s="12">
        <v>469</v>
      </c>
      <c r="B471" t="s">
        <v>2525</v>
      </c>
    </row>
    <row r="472" spans="1:3" x14ac:dyDescent="0.25">
      <c r="A472" s="12">
        <v>470</v>
      </c>
      <c r="B472" t="s">
        <v>2526</v>
      </c>
    </row>
    <row r="473" spans="1:3" x14ac:dyDescent="0.25">
      <c r="A473" s="12">
        <v>471</v>
      </c>
      <c r="B473" t="s">
        <v>2460</v>
      </c>
    </row>
    <row r="474" spans="1:3" x14ac:dyDescent="0.25">
      <c r="A474" s="12">
        <v>472</v>
      </c>
      <c r="B474" t="s">
        <v>2461</v>
      </c>
      <c r="C474" s="77"/>
    </row>
    <row r="475" spans="1:3" x14ac:dyDescent="0.25">
      <c r="A475" s="12">
        <v>473</v>
      </c>
      <c r="B475" t="s">
        <v>2432</v>
      </c>
      <c r="C475" s="77"/>
    </row>
    <row r="476" spans="1:3" x14ac:dyDescent="0.25">
      <c r="A476" s="12">
        <v>474</v>
      </c>
      <c r="C476" s="77"/>
    </row>
    <row r="477" spans="1:3" x14ac:dyDescent="0.25">
      <c r="A477" s="12">
        <v>475</v>
      </c>
      <c r="C477" s="77"/>
    </row>
    <row r="478" spans="1:3" x14ac:dyDescent="0.25">
      <c r="A478" s="12">
        <v>476</v>
      </c>
      <c r="B478" t="s">
        <v>2684</v>
      </c>
      <c r="C478" s="78"/>
    </row>
    <row r="479" spans="1:3" x14ac:dyDescent="0.25">
      <c r="A479" s="12">
        <v>477</v>
      </c>
      <c r="B479" t="s">
        <v>2685</v>
      </c>
      <c r="C479" s="79"/>
    </row>
    <row r="480" spans="1:3" x14ac:dyDescent="0.25">
      <c r="A480" s="12">
        <v>478</v>
      </c>
      <c r="B480" t="s">
        <v>2686</v>
      </c>
      <c r="C480" s="79"/>
    </row>
    <row r="481" spans="1:3" x14ac:dyDescent="0.25">
      <c r="A481" s="12">
        <v>479</v>
      </c>
      <c r="B481" t="s">
        <v>2687</v>
      </c>
      <c r="C481" s="79"/>
    </row>
    <row r="482" spans="1:3" x14ac:dyDescent="0.25">
      <c r="A482" s="12">
        <v>480</v>
      </c>
      <c r="B482" t="s">
        <v>2688</v>
      </c>
      <c r="C482" s="79"/>
    </row>
    <row r="483" spans="1:3" x14ac:dyDescent="0.25">
      <c r="A483" s="12">
        <v>481</v>
      </c>
      <c r="B483" t="s">
        <v>2527</v>
      </c>
      <c r="C483" s="79"/>
    </row>
    <row r="484" spans="1:3" x14ac:dyDescent="0.25">
      <c r="A484" s="12">
        <v>482</v>
      </c>
      <c r="B484" t="s">
        <v>2528</v>
      </c>
      <c r="C484" s="79"/>
    </row>
    <row r="485" spans="1:3" x14ac:dyDescent="0.25">
      <c r="A485" s="12">
        <v>483</v>
      </c>
      <c r="B485" t="s">
        <v>2529</v>
      </c>
      <c r="C485" s="79"/>
    </row>
    <row r="486" spans="1:3" x14ac:dyDescent="0.25">
      <c r="A486" s="12">
        <v>484</v>
      </c>
      <c r="B486" t="s">
        <v>2530</v>
      </c>
    </row>
    <row r="487" spans="1:3" x14ac:dyDescent="0.25">
      <c r="A487" s="12">
        <v>485</v>
      </c>
      <c r="B487" t="s">
        <v>2519</v>
      </c>
    </row>
    <row r="488" spans="1:3" x14ac:dyDescent="0.25">
      <c r="A488" s="12">
        <v>486</v>
      </c>
      <c r="B488" t="s">
        <v>2524</v>
      </c>
    </row>
    <row r="489" spans="1:3" x14ac:dyDescent="0.25">
      <c r="A489" s="12">
        <v>487</v>
      </c>
      <c r="B489" t="s">
        <v>2689</v>
      </c>
    </row>
    <row r="490" spans="1:3" x14ac:dyDescent="0.25">
      <c r="A490" s="12">
        <v>488</v>
      </c>
    </row>
    <row r="491" spans="1:3" x14ac:dyDescent="0.25">
      <c r="A491" s="12">
        <v>489</v>
      </c>
      <c r="B491" t="s">
        <v>2690</v>
      </c>
    </row>
    <row r="492" spans="1:3" x14ac:dyDescent="0.25">
      <c r="A492" s="12">
        <v>490</v>
      </c>
      <c r="B492" t="s">
        <v>2691</v>
      </c>
    </row>
    <row r="493" spans="1:3" x14ac:dyDescent="0.25">
      <c r="A493" s="12">
        <v>491</v>
      </c>
      <c r="B493" t="s">
        <v>2692</v>
      </c>
    </row>
    <row r="494" spans="1:3" x14ac:dyDescent="0.25">
      <c r="A494" s="12">
        <v>492</v>
      </c>
    </row>
    <row r="495" spans="1:3" x14ac:dyDescent="0.25">
      <c r="A495" s="12">
        <v>493</v>
      </c>
      <c r="B495" t="s">
        <v>2693</v>
      </c>
    </row>
    <row r="496" spans="1:3" x14ac:dyDescent="0.25">
      <c r="A496" s="12">
        <v>494</v>
      </c>
      <c r="B496" t="s">
        <v>2694</v>
      </c>
    </row>
    <row r="497" spans="1:2" x14ac:dyDescent="0.25">
      <c r="A497" s="12">
        <v>495</v>
      </c>
      <c r="B497" t="s">
        <v>2695</v>
      </c>
    </row>
    <row r="498" spans="1:2" x14ac:dyDescent="0.25">
      <c r="A498" s="12">
        <v>496</v>
      </c>
      <c r="B498" t="s">
        <v>2696</v>
      </c>
    </row>
    <row r="499" spans="1:2" x14ac:dyDescent="0.25">
      <c r="A499" s="12">
        <v>497</v>
      </c>
      <c r="B499" t="s">
        <v>2759</v>
      </c>
    </row>
    <row r="500" spans="1:2" x14ac:dyDescent="0.25">
      <c r="A500" s="12">
        <v>498</v>
      </c>
      <c r="B500" t="s">
        <v>2760</v>
      </c>
    </row>
    <row r="501" spans="1:2" x14ac:dyDescent="0.25">
      <c r="A501" s="12">
        <v>499</v>
      </c>
      <c r="B501" t="s">
        <v>2750</v>
      </c>
    </row>
    <row r="502" spans="1:2" x14ac:dyDescent="0.25">
      <c r="A502" s="12"/>
    </row>
    <row r="503" spans="1:2" x14ac:dyDescent="0.25">
      <c r="A503" s="12"/>
    </row>
    <row r="504" spans="1:2" x14ac:dyDescent="0.25">
      <c r="A504" s="12"/>
    </row>
    <row r="505" spans="1:2" x14ac:dyDescent="0.25">
      <c r="A505" s="12"/>
    </row>
    <row r="506" spans="1:2" x14ac:dyDescent="0.25">
      <c r="A506" s="12"/>
    </row>
    <row r="507" spans="1:2" x14ac:dyDescent="0.25">
      <c r="A507" s="12"/>
    </row>
    <row r="508" spans="1:2" x14ac:dyDescent="0.25">
      <c r="A508" s="12"/>
    </row>
    <row r="509" spans="1:2" x14ac:dyDescent="0.25">
      <c r="A509" s="12"/>
    </row>
    <row r="510" spans="1:2" x14ac:dyDescent="0.25">
      <c r="A510" s="12"/>
    </row>
  </sheetData>
  <autoFilter ref="A2:B501"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0"/>
  <sheetViews>
    <sheetView workbookViewId="0">
      <pane ySplit="2" topLeftCell="A18" activePane="bottomLeft" state="frozen"/>
      <selection pane="bottomLeft" activeCell="J26" sqref="J26"/>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8" t="s">
        <v>2309</v>
      </c>
      <c r="B1" s="108"/>
      <c r="C1" s="108"/>
      <c r="D1" s="108"/>
      <c r="E1" s="108"/>
      <c r="F1" s="108"/>
      <c r="G1" s="108"/>
      <c r="H1" s="108"/>
      <c r="I1" s="108"/>
    </row>
    <row r="2" spans="1:10" ht="75" x14ac:dyDescent="0.25">
      <c r="A2" s="1" t="s">
        <v>2300</v>
      </c>
      <c r="B2" s="1" t="s">
        <v>2301</v>
      </c>
      <c r="C2" s="1" t="s">
        <v>2302</v>
      </c>
      <c r="D2" s="11" t="s">
        <v>2399</v>
      </c>
      <c r="E2" s="1" t="s">
        <v>2307</v>
      </c>
      <c r="F2" s="1" t="s">
        <v>2308</v>
      </c>
      <c r="G2" s="1" t="s">
        <v>2336</v>
      </c>
      <c r="H2" s="1" t="s">
        <v>2386</v>
      </c>
      <c r="I2" s="1" t="s">
        <v>2387</v>
      </c>
      <c r="J2" s="74" t="s">
        <v>2389</v>
      </c>
    </row>
    <row r="3" spans="1:10" x14ac:dyDescent="0.25">
      <c r="A3">
        <v>1</v>
      </c>
      <c r="B3">
        <v>1</v>
      </c>
      <c r="C3" t="str">
        <f t="shared" ref="C3:C21" si="0">IF(A3=B3,"X","")</f>
        <v>X</v>
      </c>
      <c r="D3" s="73"/>
      <c r="E3" t="s">
        <v>2304</v>
      </c>
      <c r="F3" t="s">
        <v>2304</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9" si="1">IF(OR(A4=5,A4=6,),"X","")</f>
        <v/>
      </c>
      <c r="H4" t="str">
        <f t="shared" ref="H4:H69" si="2">IF(OR(A4=7,),"X","")</f>
        <v/>
      </c>
      <c r="I4" t="str">
        <f t="shared" ref="I4:I69" si="3">IF(OR(A4=8,),"X","")</f>
        <v/>
      </c>
      <c r="J4" s="30" t="str">
        <f t="shared" ref="J4:J69"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2303</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2305</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2306</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2390</v>
      </c>
      <c r="F9" t="s">
        <v>2310</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2319</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2320</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2321</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2391</v>
      </c>
      <c r="F15" t="s">
        <v>2311</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2322</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2323</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2324</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2325</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2392</v>
      </c>
      <c r="F21" t="s">
        <v>2312</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6" si="5">IF(A23=B23,"X","")</f>
        <v/>
      </c>
      <c r="D23">
        <f>VLOOKUP(E23,'ESO zone constants'!$D$3:$H$10001,5,FALSE)</f>
        <v>816</v>
      </c>
      <c r="E23" t="s">
        <v>509</v>
      </c>
      <c r="F23" t="s">
        <v>2328</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2327</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v>980.98099999999999</v>
      </c>
      <c r="E26" t="s">
        <v>3387</v>
      </c>
      <c r="F26" t="s">
        <v>3386</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v>1011.1027</v>
      </c>
      <c r="E27" t="s">
        <v>3379</v>
      </c>
      <c r="F27" t="s">
        <v>3380</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f>VLOOKUP(E28,'ESO zone constants'!$D$3:$H$10001,5,FALSE)</f>
        <v>726</v>
      </c>
      <c r="E28" t="s">
        <v>80</v>
      </c>
      <c r="F28" t="s">
        <v>2333</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1390</v>
      </c>
      <c r="F29" t="s">
        <v>2329</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1588</v>
      </c>
      <c r="F30" t="s">
        <v>2332</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v>1160.1161</v>
      </c>
      <c r="E31" t="s">
        <v>3388</v>
      </c>
      <c r="F31" t="s">
        <v>3389</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v>1207.1207999999999</v>
      </c>
      <c r="E32" t="s">
        <v>3390</v>
      </c>
      <c r="F32" t="s">
        <v>3391</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f>VLOOKUP(E33,'ESO zone constants'!$D$3:$H$10001,5,FALSE)</f>
        <v>1261</v>
      </c>
      <c r="E33" t="s">
        <v>2401</v>
      </c>
      <c r="F33" t="s">
        <v>3202</v>
      </c>
      <c r="G33" t="str">
        <f t="shared" si="1"/>
        <v/>
      </c>
      <c r="H33" t="str">
        <f t="shared" si="2"/>
        <v/>
      </c>
      <c r="I33" t="str">
        <f t="shared" si="3"/>
        <v/>
      </c>
      <c r="J33" s="30" t="str">
        <f t="shared" si="4"/>
        <v>{ parentCategory=4, category=93, zoneIds={1261}},--Blackwood</v>
      </c>
    </row>
    <row r="34" spans="1:10" x14ac:dyDescent="0.25">
      <c r="A34">
        <v>4</v>
      </c>
      <c r="B34">
        <v>97</v>
      </c>
      <c r="C34" t="str">
        <f t="shared" ref="C34" si="6">IF(A34=B34,"X","")</f>
        <v/>
      </c>
      <c r="D34" t="s">
        <v>3382</v>
      </c>
      <c r="E34" t="s">
        <v>3383</v>
      </c>
      <c r="F34" t="s">
        <v>3384</v>
      </c>
      <c r="G34" t="str">
        <f t="shared" ref="G34" si="7">IF(OR(A34=5,A34=6,),"X","")</f>
        <v/>
      </c>
      <c r="H34" t="str">
        <f t="shared" ref="H34" si="8">IF(OR(A34=7,),"X","")</f>
        <v/>
      </c>
      <c r="I34" t="str">
        <f t="shared" ref="I34" si="9">IF(OR(A34=8,),"X","")</f>
        <v/>
      </c>
      <c r="J34" s="30" t="str">
        <f t="shared" ref="J34"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5</v>
      </c>
      <c r="B35">
        <v>5</v>
      </c>
      <c r="C35" t="str">
        <f t="shared" si="5"/>
        <v>X</v>
      </c>
      <c r="D35" s="73" t="e">
        <f>VLOOKUP(E35,'ESO zone constants'!$D$3:$H$10001,5,FALSE)</f>
        <v>#N/A</v>
      </c>
      <c r="E35" t="s">
        <v>2393</v>
      </c>
      <c r="F35" t="s">
        <v>2313</v>
      </c>
      <c r="G35" t="str">
        <f t="shared" si="1"/>
        <v>X</v>
      </c>
      <c r="H35" t="str">
        <f t="shared" si="2"/>
        <v/>
      </c>
      <c r="I35" t="str">
        <f t="shared" si="3"/>
        <v/>
      </c>
      <c r="J35" s="30" t="str">
        <f t="shared" si="4"/>
        <v>--Dungeons</v>
      </c>
    </row>
    <row r="36" spans="1:10" x14ac:dyDescent="0.25">
      <c r="A36">
        <v>5</v>
      </c>
      <c r="B36">
        <v>39</v>
      </c>
      <c r="C36" t="str">
        <f t="shared" si="5"/>
        <v/>
      </c>
      <c r="D36">
        <f>VLOOKUP(E36,'ESO zone constants'!$D$3:$H$10001,5,FALSE)</f>
        <v>148</v>
      </c>
      <c r="E36" t="s">
        <v>60</v>
      </c>
      <c r="F36" t="s">
        <v>60</v>
      </c>
      <c r="G36" t="str">
        <f t="shared" si="1"/>
        <v>X</v>
      </c>
      <c r="H36" t="str">
        <f t="shared" si="2"/>
        <v/>
      </c>
      <c r="I36" t="str">
        <f t="shared" si="3"/>
        <v/>
      </c>
      <c r="J36" s="30" t="str">
        <f t="shared" si="4"/>
        <v>{ parentCategory=5, category=39, zoneIds={148}, isDungeon=true},--Arx Corinium</v>
      </c>
    </row>
    <row r="37" spans="1:10" x14ac:dyDescent="0.25">
      <c r="A37">
        <v>5</v>
      </c>
      <c r="B37">
        <v>40</v>
      </c>
      <c r="D37">
        <v>380.935</v>
      </c>
      <c r="E37" t="s">
        <v>96</v>
      </c>
      <c r="F37" t="s">
        <v>2348</v>
      </c>
      <c r="G37" t="str">
        <f t="shared" si="1"/>
        <v>X</v>
      </c>
      <c r="H37" t="str">
        <f t="shared" si="2"/>
        <v/>
      </c>
      <c r="I37" t="str">
        <f t="shared" si="3"/>
        <v/>
      </c>
      <c r="J37" s="30" t="str">
        <f t="shared" si="4"/>
        <v>{ parentCategory=5, category=40, zoneIds={380,935}, isDungeon=true},--The Banished Cells I</v>
      </c>
    </row>
    <row r="38" spans="1:10" x14ac:dyDescent="0.25">
      <c r="A38">
        <v>5</v>
      </c>
      <c r="B38">
        <v>41</v>
      </c>
      <c r="C38" t="str">
        <f t="shared" ref="C38:C49" si="11">IF(A38=B38,"X","")</f>
        <v/>
      </c>
      <c r="D38">
        <f>VLOOKUP(E38,'ESO zone constants'!$D$3:$H$10001,5,FALSE)</f>
        <v>38</v>
      </c>
      <c r="E38" t="s">
        <v>57</v>
      </c>
      <c r="F38" t="s">
        <v>2344</v>
      </c>
      <c r="G38" t="str">
        <f t="shared" si="1"/>
        <v>X</v>
      </c>
      <c r="H38" t="str">
        <f t="shared" si="2"/>
        <v/>
      </c>
      <c r="I38" t="str">
        <f t="shared" si="3"/>
        <v/>
      </c>
      <c r="J38" s="30" t="str">
        <f t="shared" si="4"/>
        <v>{ parentCategory=5, category=41, zoneIds={38}, isDungeon=true},--Blackheart Haven</v>
      </c>
    </row>
    <row r="39" spans="1:10" x14ac:dyDescent="0.25">
      <c r="A39">
        <v>5</v>
      </c>
      <c r="B39">
        <v>42</v>
      </c>
      <c r="C39" t="str">
        <f t="shared" si="11"/>
        <v/>
      </c>
      <c r="D39">
        <f>VLOOKUP(E39,'ESO zone constants'!$D$3:$H$10001,5,FALSE)</f>
        <v>64</v>
      </c>
      <c r="E39" t="s">
        <v>70</v>
      </c>
      <c r="F39" t="s">
        <v>2338</v>
      </c>
      <c r="G39" t="str">
        <f t="shared" si="1"/>
        <v>X</v>
      </c>
      <c r="H39" t="str">
        <f t="shared" si="2"/>
        <v/>
      </c>
      <c r="I39" t="str">
        <f t="shared" si="3"/>
        <v/>
      </c>
      <c r="J39" s="30" t="str">
        <f t="shared" si="4"/>
        <v>{ parentCategory=5, category=42, zoneIds={64}, isDungeon=true},--Blessed Crucible</v>
      </c>
    </row>
    <row r="40" spans="1:10" x14ac:dyDescent="0.25">
      <c r="A40">
        <v>5</v>
      </c>
      <c r="B40">
        <v>43</v>
      </c>
      <c r="C40" t="str">
        <f t="shared" si="11"/>
        <v/>
      </c>
      <c r="D40">
        <v>176.68100000000001</v>
      </c>
      <c r="E40" t="s">
        <v>50</v>
      </c>
      <c r="F40" t="s">
        <v>2347</v>
      </c>
      <c r="G40" t="str">
        <f t="shared" si="1"/>
        <v>X</v>
      </c>
      <c r="H40" t="str">
        <f t="shared" si="2"/>
        <v/>
      </c>
      <c r="I40" t="str">
        <f t="shared" si="3"/>
        <v/>
      </c>
      <c r="J40" s="30" t="str">
        <f t="shared" si="4"/>
        <v>{ parentCategory=5, category=43, zoneIds={176,681}, isDungeon=true},--City of Ash I</v>
      </c>
    </row>
    <row r="41" spans="1:10" x14ac:dyDescent="0.25">
      <c r="A41">
        <v>5</v>
      </c>
      <c r="B41">
        <v>44</v>
      </c>
      <c r="C41" t="str">
        <f t="shared" si="11"/>
        <v/>
      </c>
      <c r="D41">
        <v>130.93199999999999</v>
      </c>
      <c r="E41" t="s">
        <v>49</v>
      </c>
      <c r="F41" t="s">
        <v>2341</v>
      </c>
      <c r="G41" t="str">
        <f t="shared" si="1"/>
        <v>X</v>
      </c>
      <c r="H41" t="str">
        <f t="shared" si="2"/>
        <v/>
      </c>
      <c r="I41" t="str">
        <f t="shared" si="3"/>
        <v/>
      </c>
      <c r="J41" s="30" t="str">
        <f t="shared" si="4"/>
        <v>{ parentCategory=5, category=44, zoneIds={130,932}, isDungeon=true},--Crypt of Hearts I</v>
      </c>
    </row>
    <row r="42" spans="1:10" x14ac:dyDescent="0.25">
      <c r="A42">
        <v>5</v>
      </c>
      <c r="B42">
        <v>45</v>
      </c>
      <c r="C42" t="str">
        <f t="shared" si="11"/>
        <v/>
      </c>
      <c r="D42">
        <v>63.93</v>
      </c>
      <c r="E42" t="s">
        <v>61</v>
      </c>
      <c r="F42" t="s">
        <v>2335</v>
      </c>
      <c r="G42" t="str">
        <f t="shared" si="1"/>
        <v>X</v>
      </c>
      <c r="H42" t="str">
        <f t="shared" si="2"/>
        <v/>
      </c>
      <c r="I42" t="str">
        <f t="shared" si="3"/>
        <v/>
      </c>
      <c r="J42" s="30" t="str">
        <f t="shared" si="4"/>
        <v>{ parentCategory=5, category=45, zoneIds={63,93}, isDungeon=true},--Darkshade Caverns I</v>
      </c>
    </row>
    <row r="43" spans="1:10" x14ac:dyDescent="0.25">
      <c r="A43">
        <v>5</v>
      </c>
      <c r="B43">
        <v>46</v>
      </c>
      <c r="C43" t="str">
        <f t="shared" si="11"/>
        <v/>
      </c>
      <c r="D43">
        <f>VLOOKUP(E43,'ESO zone constants'!$D$3:$H$10001,5,FALSE)</f>
        <v>449</v>
      </c>
      <c r="E43" t="s">
        <v>48</v>
      </c>
      <c r="F43" t="s">
        <v>2334</v>
      </c>
      <c r="G43" t="str">
        <f t="shared" si="1"/>
        <v>X</v>
      </c>
      <c r="H43" t="str">
        <f t="shared" si="2"/>
        <v/>
      </c>
      <c r="I43" t="str">
        <f t="shared" si="3"/>
        <v/>
      </c>
      <c r="J43" s="30" t="str">
        <f t="shared" si="4"/>
        <v>{ parentCategory=5, category=46, zoneIds={449}, isDungeon=true},--Direfrost Keep</v>
      </c>
    </row>
    <row r="44" spans="1:10" x14ac:dyDescent="0.25">
      <c r="A44">
        <v>5</v>
      </c>
      <c r="B44">
        <v>47</v>
      </c>
      <c r="C44" t="str">
        <f t="shared" si="11"/>
        <v/>
      </c>
      <c r="D44">
        <v>126.931</v>
      </c>
      <c r="E44" t="s">
        <v>43</v>
      </c>
      <c r="F44" t="s">
        <v>2337</v>
      </c>
      <c r="G44" t="str">
        <f t="shared" si="1"/>
        <v>X</v>
      </c>
      <c r="H44" t="str">
        <f t="shared" si="2"/>
        <v/>
      </c>
      <c r="I44" t="str">
        <f t="shared" si="3"/>
        <v/>
      </c>
      <c r="J44" s="30" t="str">
        <f t="shared" si="4"/>
        <v>{ parentCategory=5, category=47, zoneIds={126,931}, isDungeon=true},--Elden Hollow I</v>
      </c>
    </row>
    <row r="45" spans="1:10" x14ac:dyDescent="0.25">
      <c r="A45">
        <v>5</v>
      </c>
      <c r="B45">
        <v>48</v>
      </c>
      <c r="C45" t="str">
        <f t="shared" si="11"/>
        <v/>
      </c>
      <c r="D45">
        <v>283.93400000000003</v>
      </c>
      <c r="E45" t="s">
        <v>51</v>
      </c>
      <c r="F45" t="s">
        <v>2343</v>
      </c>
      <c r="G45" t="str">
        <f t="shared" si="1"/>
        <v>X</v>
      </c>
      <c r="H45" t="str">
        <f t="shared" si="2"/>
        <v/>
      </c>
      <c r="I45" t="str">
        <f t="shared" si="3"/>
        <v/>
      </c>
      <c r="J45" s="30" t="str">
        <f t="shared" si="4"/>
        <v>{ parentCategory=5, category=48, zoneIds={283,934}, isDungeon=true},--Fungal Grotto I</v>
      </c>
    </row>
    <row r="46" spans="1:10" x14ac:dyDescent="0.25">
      <c r="A46">
        <v>5</v>
      </c>
      <c r="B46">
        <v>49</v>
      </c>
      <c r="C46" t="str">
        <f t="shared" si="11"/>
        <v/>
      </c>
      <c r="D46">
        <f>VLOOKUP(E46,'ESO zone constants'!$D$3:$H$10001,5,FALSE)</f>
        <v>31</v>
      </c>
      <c r="E46" t="s">
        <v>59</v>
      </c>
      <c r="F46" t="s">
        <v>2345</v>
      </c>
      <c r="G46" t="str">
        <f t="shared" si="1"/>
        <v>X</v>
      </c>
      <c r="H46" t="str">
        <f t="shared" si="2"/>
        <v/>
      </c>
      <c r="I46" t="str">
        <f t="shared" si="3"/>
        <v/>
      </c>
      <c r="J46" s="30" t="str">
        <f t="shared" si="4"/>
        <v>{ parentCategory=5, category=49, zoneIds={31}, isDungeon=true},--Selene's Web</v>
      </c>
    </row>
    <row r="47" spans="1:10" x14ac:dyDescent="0.25">
      <c r="A47">
        <v>5</v>
      </c>
      <c r="B47">
        <v>50</v>
      </c>
      <c r="C47" t="str">
        <f t="shared" si="11"/>
        <v/>
      </c>
      <c r="D47">
        <v>144.93600000000001</v>
      </c>
      <c r="E47" t="s">
        <v>66</v>
      </c>
      <c r="F47" t="s">
        <v>2346</v>
      </c>
      <c r="G47" t="str">
        <f t="shared" si="1"/>
        <v>X</v>
      </c>
      <c r="H47" t="str">
        <f t="shared" si="2"/>
        <v/>
      </c>
      <c r="I47" t="str">
        <f t="shared" si="3"/>
        <v/>
      </c>
      <c r="J47" s="30" t="str">
        <f t="shared" si="4"/>
        <v>{ parentCategory=5, category=50, zoneIds={144,936}, isDungeon=true},--Spindleclutch I</v>
      </c>
    </row>
    <row r="48" spans="1:10" x14ac:dyDescent="0.25">
      <c r="A48">
        <v>5</v>
      </c>
      <c r="B48">
        <v>51</v>
      </c>
      <c r="C48" t="str">
        <f t="shared" si="11"/>
        <v/>
      </c>
      <c r="D48">
        <f>VLOOKUP(E48,'ESO zone constants'!$D$3:$H$10001,5,FALSE)</f>
        <v>131</v>
      </c>
      <c r="E48" t="s">
        <v>65</v>
      </c>
      <c r="F48" t="s">
        <v>2342</v>
      </c>
      <c r="G48" t="str">
        <f t="shared" si="1"/>
        <v>X</v>
      </c>
      <c r="H48" t="str">
        <f t="shared" si="2"/>
        <v/>
      </c>
      <c r="I48" t="str">
        <f t="shared" si="3"/>
        <v/>
      </c>
      <c r="J48" s="30" t="str">
        <f t="shared" si="4"/>
        <v>{ parentCategory=5, category=51, zoneIds={131}, isDungeon=true},--Tempest Island</v>
      </c>
    </row>
    <row r="49" spans="1:10" x14ac:dyDescent="0.25">
      <c r="A49">
        <v>5</v>
      </c>
      <c r="B49">
        <v>52</v>
      </c>
      <c r="C49" t="str">
        <f t="shared" si="11"/>
        <v/>
      </c>
      <c r="D49">
        <f>VLOOKUP(E49,'ESO zone constants'!$D$3:$H$10001,5,FALSE)</f>
        <v>11</v>
      </c>
      <c r="E49" t="s">
        <v>47</v>
      </c>
      <c r="F49" t="s">
        <v>2339</v>
      </c>
      <c r="G49" t="str">
        <f t="shared" si="1"/>
        <v>X</v>
      </c>
      <c r="H49" t="str">
        <f t="shared" si="2"/>
        <v/>
      </c>
      <c r="I49" t="str">
        <f t="shared" si="3"/>
        <v/>
      </c>
      <c r="J49" s="30" t="str">
        <f t="shared" si="4"/>
        <v>{ parentCategory=5, category=52, zoneIds={11}, isDungeon=true},--Vaults of Madness</v>
      </c>
    </row>
    <row r="50" spans="1:10" x14ac:dyDescent="0.25">
      <c r="A50">
        <v>5</v>
      </c>
      <c r="B50">
        <v>53</v>
      </c>
      <c r="D50">
        <f>VLOOKUP(E50,'ESO zone constants'!$D$3:$H$10001,5,FALSE)</f>
        <v>22</v>
      </c>
      <c r="E50" t="s">
        <v>68</v>
      </c>
      <c r="F50" t="s">
        <v>68</v>
      </c>
      <c r="G50" t="str">
        <f t="shared" si="1"/>
        <v>X</v>
      </c>
      <c r="H50" t="str">
        <f t="shared" si="2"/>
        <v/>
      </c>
      <c r="I50" t="str">
        <f t="shared" si="3"/>
        <v/>
      </c>
      <c r="J50" s="30" t="str">
        <f t="shared" si="4"/>
        <v>{ parentCategory=5, category=53, zoneIds={22}, isDungeon=true},--Volenfell</v>
      </c>
    </row>
    <row r="51" spans="1:10" x14ac:dyDescent="0.25">
      <c r="A51">
        <v>5</v>
      </c>
      <c r="B51">
        <v>54</v>
      </c>
      <c r="C51" t="str">
        <f>IF(A51=B51,"X","")</f>
        <v/>
      </c>
      <c r="D51">
        <v>146.93299999999999</v>
      </c>
      <c r="E51" t="s">
        <v>62</v>
      </c>
      <c r="F51" t="s">
        <v>2340</v>
      </c>
      <c r="G51" t="str">
        <f t="shared" si="1"/>
        <v>X</v>
      </c>
      <c r="H51" t="str">
        <f t="shared" si="2"/>
        <v/>
      </c>
      <c r="I51" t="str">
        <f t="shared" si="3"/>
        <v/>
      </c>
      <c r="J51" s="30" t="str">
        <f t="shared" si="4"/>
        <v>{ parentCategory=5, category=54, zoneIds={146,933}, isDungeon=true},--Wayrest Sewers I</v>
      </c>
    </row>
    <row r="52" spans="1:10" x14ac:dyDescent="0.25">
      <c r="A52">
        <v>6</v>
      </c>
      <c r="B52">
        <v>6</v>
      </c>
      <c r="C52" t="str">
        <f>IF(A52=B52,"X","")</f>
        <v>X</v>
      </c>
      <c r="D52" s="73" t="e">
        <f>VLOOKUP(E52,'ESO zone constants'!$D$3:$H$10001,5,FALSE)</f>
        <v>#N/A</v>
      </c>
      <c r="E52" t="s">
        <v>2394</v>
      </c>
      <c r="F52" t="s">
        <v>2314</v>
      </c>
      <c r="G52" t="str">
        <f t="shared" si="1"/>
        <v>X</v>
      </c>
      <c r="H52" t="str">
        <f t="shared" si="2"/>
        <v/>
      </c>
      <c r="I52" t="str">
        <f t="shared" si="3"/>
        <v/>
      </c>
      <c r="J52" s="30" t="str">
        <f t="shared" si="4"/>
        <v>--DLC-Dungeons</v>
      </c>
    </row>
    <row r="53" spans="1:10" x14ac:dyDescent="0.25">
      <c r="A53">
        <v>6</v>
      </c>
      <c r="B53">
        <v>55</v>
      </c>
      <c r="D53">
        <f>VLOOKUP(E53,'ESO zone constants'!$D$3:$H$10001,5,FALSE)</f>
        <v>678</v>
      </c>
      <c r="E53" t="s">
        <v>52</v>
      </c>
      <c r="F53" t="s">
        <v>2353</v>
      </c>
      <c r="G53" t="str">
        <f t="shared" si="1"/>
        <v>X</v>
      </c>
      <c r="H53" t="str">
        <f t="shared" si="2"/>
        <v/>
      </c>
      <c r="I53" t="str">
        <f t="shared" si="3"/>
        <v/>
      </c>
      <c r="J53" s="30" t="str">
        <f t="shared" si="4"/>
        <v>{ parentCategory=6, category=55, zoneIds={678}, isDungeon=true},--Imperial City Prison</v>
      </c>
    </row>
    <row r="54" spans="1:10" x14ac:dyDescent="0.25">
      <c r="A54">
        <v>6</v>
      </c>
      <c r="B54">
        <v>56</v>
      </c>
      <c r="D54">
        <f>VLOOKUP(E54,'ESO zone constants'!$D$3:$H$10001,5,FALSE)</f>
        <v>688</v>
      </c>
      <c r="E54" t="s">
        <v>54</v>
      </c>
      <c r="F54" t="s">
        <v>2365</v>
      </c>
      <c r="G54" t="str">
        <f t="shared" si="1"/>
        <v>X</v>
      </c>
      <c r="H54" t="str">
        <f t="shared" si="2"/>
        <v/>
      </c>
      <c r="I54" t="str">
        <f t="shared" si="3"/>
        <v/>
      </c>
      <c r="J54" s="30" t="str">
        <f t="shared" si="4"/>
        <v>{ parentCategory=6, category=56, zoneIds={688}, isDungeon=true},--White-Gold Tower</v>
      </c>
    </row>
    <row r="55" spans="1:10" x14ac:dyDescent="0.25">
      <c r="A55">
        <v>6</v>
      </c>
      <c r="B55">
        <v>57</v>
      </c>
      <c r="D55">
        <f>VLOOKUP(E55,'ESO zone constants'!$D$3:$H$10001,5,FALSE)</f>
        <v>848</v>
      </c>
      <c r="E55" t="s">
        <v>72</v>
      </c>
      <c r="F55" t="s">
        <v>2366</v>
      </c>
      <c r="G55" t="str">
        <f t="shared" si="1"/>
        <v>X</v>
      </c>
      <c r="H55" t="str">
        <f t="shared" si="2"/>
        <v/>
      </c>
      <c r="I55" t="str">
        <f t="shared" si="3"/>
        <v/>
      </c>
      <c r="J55" s="30" t="str">
        <f t="shared" si="4"/>
        <v>{ parentCategory=6, category=57, zoneIds={848}, isDungeon=true},--Cradle of Shadows</v>
      </c>
    </row>
    <row r="56" spans="1:10" x14ac:dyDescent="0.25">
      <c r="A56">
        <v>6</v>
      </c>
      <c r="B56">
        <v>58</v>
      </c>
      <c r="D56">
        <f>VLOOKUP(E56,'ESO zone constants'!$D$3:$H$10001,5,FALSE)</f>
        <v>843</v>
      </c>
      <c r="E56" t="s">
        <v>53</v>
      </c>
      <c r="F56" t="s">
        <v>2361</v>
      </c>
      <c r="G56" t="str">
        <f t="shared" si="1"/>
        <v>X</v>
      </c>
      <c r="H56" t="str">
        <f t="shared" si="2"/>
        <v/>
      </c>
      <c r="I56" t="str">
        <f t="shared" si="3"/>
        <v/>
      </c>
      <c r="J56" s="30" t="str">
        <f t="shared" si="4"/>
        <v>{ parentCategory=6, category=58, zoneIds={843}, isDungeon=true},--Ruins of Mazzatun</v>
      </c>
    </row>
    <row r="57" spans="1:10" x14ac:dyDescent="0.25">
      <c r="A57">
        <v>6</v>
      </c>
      <c r="B57">
        <v>59</v>
      </c>
      <c r="D57">
        <f>VLOOKUP(E57,'ESO zone constants'!$D$3:$H$10001,5,FALSE)</f>
        <v>973</v>
      </c>
      <c r="E57" t="s">
        <v>45</v>
      </c>
      <c r="F57" t="s">
        <v>2349</v>
      </c>
      <c r="G57" t="str">
        <f t="shared" si="1"/>
        <v>X</v>
      </c>
      <c r="H57" t="str">
        <f t="shared" si="2"/>
        <v/>
      </c>
      <c r="I57" t="str">
        <f t="shared" si="3"/>
        <v/>
      </c>
      <c r="J57" s="30" t="str">
        <f t="shared" si="4"/>
        <v>{ parentCategory=6, category=59, zoneIds={973}, isDungeon=true},--Bloodroot Forge</v>
      </c>
    </row>
    <row r="58" spans="1:10" x14ac:dyDescent="0.25">
      <c r="A58">
        <v>6</v>
      </c>
      <c r="B58">
        <v>60</v>
      </c>
      <c r="D58">
        <f>VLOOKUP(E58,'ESO zone constants'!$D$3:$H$10001,5,FALSE)</f>
        <v>974</v>
      </c>
      <c r="E58" t="s">
        <v>44</v>
      </c>
      <c r="F58" t="s">
        <v>2351</v>
      </c>
      <c r="G58" t="str">
        <f t="shared" si="1"/>
        <v>X</v>
      </c>
      <c r="H58" t="str">
        <f t="shared" si="2"/>
        <v/>
      </c>
      <c r="I58" t="str">
        <f t="shared" si="3"/>
        <v/>
      </c>
      <c r="J58" s="30" t="str">
        <f t="shared" si="4"/>
        <v>{ parentCategory=6, category=60, zoneIds={974}, isDungeon=true},--Falkreath Hold</v>
      </c>
    </row>
    <row r="59" spans="1:10" x14ac:dyDescent="0.25">
      <c r="A59">
        <v>6</v>
      </c>
      <c r="B59">
        <v>61</v>
      </c>
      <c r="D59">
        <f>VLOOKUP(E59,'ESO zone constants'!$D$3:$H$10001,5,FALSE)</f>
        <v>1009</v>
      </c>
      <c r="E59" t="s">
        <v>69</v>
      </c>
      <c r="F59" t="s">
        <v>2357</v>
      </c>
      <c r="G59" t="str">
        <f t="shared" si="1"/>
        <v>X</v>
      </c>
      <c r="H59" t="str">
        <f t="shared" si="2"/>
        <v/>
      </c>
      <c r="I59" t="str">
        <f t="shared" si="3"/>
        <v/>
      </c>
      <c r="J59" s="30" t="str">
        <f t="shared" si="4"/>
        <v>{ parentCategory=6, category=61, zoneIds={1009}, isDungeon=true},--Fang Lair</v>
      </c>
    </row>
    <row r="60" spans="1:10" x14ac:dyDescent="0.25">
      <c r="A60">
        <v>6</v>
      </c>
      <c r="B60">
        <v>62</v>
      </c>
      <c r="D60">
        <f>VLOOKUP(E60,'ESO zone constants'!$D$3:$H$10001,5,FALSE)</f>
        <v>1010</v>
      </c>
      <c r="E60" t="s">
        <v>74</v>
      </c>
      <c r="F60" t="s">
        <v>2354</v>
      </c>
      <c r="G60" t="str">
        <f t="shared" si="1"/>
        <v>X</v>
      </c>
      <c r="H60" t="str">
        <f t="shared" si="2"/>
        <v/>
      </c>
      <c r="I60" t="str">
        <f t="shared" si="3"/>
        <v/>
      </c>
      <c r="J60" s="30" t="str">
        <f t="shared" si="4"/>
        <v>{ parentCategory=6, category=62, zoneIds={1010}, isDungeon=true},--Scalecaller Peak</v>
      </c>
    </row>
    <row r="61" spans="1:10" x14ac:dyDescent="0.25">
      <c r="A61">
        <v>6</v>
      </c>
      <c r="B61">
        <v>63</v>
      </c>
      <c r="D61">
        <f>VLOOKUP(E61,'ESO zone constants'!$D$3:$H$10001,5,FALSE)</f>
        <v>1055</v>
      </c>
      <c r="E61" t="s">
        <v>41</v>
      </c>
      <c r="F61" t="s">
        <v>2358</v>
      </c>
      <c r="G61" t="str">
        <f t="shared" si="1"/>
        <v>X</v>
      </c>
      <c r="H61" t="str">
        <f t="shared" si="2"/>
        <v/>
      </c>
      <c r="I61" t="str">
        <f t="shared" si="3"/>
        <v/>
      </c>
      <c r="J61" s="30" t="str">
        <f t="shared" si="4"/>
        <v>{ parentCategory=6, category=63, zoneIds={1055}, isDungeon=true},--March of Sacrifices</v>
      </c>
    </row>
    <row r="62" spans="1:10" x14ac:dyDescent="0.25">
      <c r="A62">
        <v>6</v>
      </c>
      <c r="B62">
        <v>64</v>
      </c>
      <c r="D62">
        <f>VLOOKUP(E62,'ESO zone constants'!$D$3:$H$10001,5,FALSE)</f>
        <v>1052</v>
      </c>
      <c r="E62" t="s">
        <v>73</v>
      </c>
      <c r="F62" t="s">
        <v>2360</v>
      </c>
      <c r="G62" t="str">
        <f t="shared" si="1"/>
        <v>X</v>
      </c>
      <c r="H62" t="str">
        <f t="shared" si="2"/>
        <v/>
      </c>
      <c r="I62" t="str">
        <f t="shared" si="3"/>
        <v/>
      </c>
      <c r="J62" s="30" t="str">
        <f t="shared" si="4"/>
        <v>{ parentCategory=6, category=64, zoneIds={1052}, isDungeon=true},--Moon Hunter Keep</v>
      </c>
    </row>
    <row r="63" spans="1:10" x14ac:dyDescent="0.25">
      <c r="A63">
        <v>6</v>
      </c>
      <c r="B63">
        <v>65</v>
      </c>
      <c r="D63">
        <f>VLOOKUP(E63,'ESO zone constants'!$D$3:$H$10001,5,FALSE)</f>
        <v>1081</v>
      </c>
      <c r="E63" t="s">
        <v>67</v>
      </c>
      <c r="F63" t="s">
        <v>2363</v>
      </c>
      <c r="G63" t="str">
        <f t="shared" si="1"/>
        <v>X</v>
      </c>
      <c r="H63" t="str">
        <f t="shared" si="2"/>
        <v/>
      </c>
      <c r="I63" t="str">
        <f t="shared" si="3"/>
        <v/>
      </c>
      <c r="J63" s="30" t="str">
        <f t="shared" si="4"/>
        <v>{ parentCategory=6, category=65, zoneIds={1081}, isDungeon=true},--Depths of Malatar</v>
      </c>
    </row>
    <row r="64" spans="1:10" x14ac:dyDescent="0.25">
      <c r="A64">
        <v>6</v>
      </c>
      <c r="B64">
        <v>66</v>
      </c>
      <c r="D64">
        <f>VLOOKUP(E64,'ESO zone constants'!$D$3:$H$10001,5,FALSE)</f>
        <v>1080</v>
      </c>
      <c r="E64" t="s">
        <v>64</v>
      </c>
      <c r="F64" t="s">
        <v>2352</v>
      </c>
      <c r="G64" t="str">
        <f t="shared" si="1"/>
        <v>X</v>
      </c>
      <c r="H64" t="str">
        <f t="shared" si="2"/>
        <v/>
      </c>
      <c r="I64" t="str">
        <f t="shared" si="3"/>
        <v/>
      </c>
      <c r="J64" s="30" t="str">
        <f t="shared" si="4"/>
        <v>{ parentCategory=6, category=66, zoneIds={1080}, isDungeon=true},--Frostvault</v>
      </c>
    </row>
    <row r="65" spans="1:10" x14ac:dyDescent="0.25">
      <c r="A65">
        <v>6</v>
      </c>
      <c r="B65">
        <v>67</v>
      </c>
      <c r="D65">
        <f>VLOOKUP(E65,'ESO zone constants'!$D$3:$H$10001,5,FALSE)</f>
        <v>1123</v>
      </c>
      <c r="E65" t="s">
        <v>1488</v>
      </c>
      <c r="F65" t="s">
        <v>2355</v>
      </c>
      <c r="G65" t="str">
        <f t="shared" si="1"/>
        <v>X</v>
      </c>
      <c r="H65" t="str">
        <f t="shared" si="2"/>
        <v/>
      </c>
      <c r="I65" t="str">
        <f t="shared" si="3"/>
        <v/>
      </c>
      <c r="J65" s="30" t="str">
        <f t="shared" si="4"/>
        <v>{ parentCategory=6, category=67, zoneIds={1123}, isDungeon=true},--Lair of Maarselok</v>
      </c>
    </row>
    <row r="66" spans="1:10" x14ac:dyDescent="0.25">
      <c r="A66">
        <v>6</v>
      </c>
      <c r="B66">
        <v>68</v>
      </c>
      <c r="D66">
        <f>VLOOKUP(E66,'ESO zone constants'!$D$3:$H$10001,5,FALSE)</f>
        <v>1122</v>
      </c>
      <c r="E66" t="s">
        <v>1487</v>
      </c>
      <c r="F66" t="s">
        <v>2359</v>
      </c>
      <c r="G66" t="str">
        <f t="shared" si="1"/>
        <v>X</v>
      </c>
      <c r="H66" t="str">
        <f t="shared" si="2"/>
        <v/>
      </c>
      <c r="I66" t="str">
        <f t="shared" si="3"/>
        <v/>
      </c>
      <c r="J66" s="30" t="str">
        <f t="shared" si="4"/>
        <v>{ parentCategory=6, category=68, zoneIds={1122}, isDungeon=true},--Moongrave Fane</v>
      </c>
    </row>
    <row r="67" spans="1:10" x14ac:dyDescent="0.25">
      <c r="A67">
        <v>6</v>
      </c>
      <c r="B67">
        <v>69</v>
      </c>
      <c r="D67">
        <f>VLOOKUP(E67,'ESO zone constants'!$D$3:$H$10001,5,FALSE)</f>
        <v>1152</v>
      </c>
      <c r="E67" t="s">
        <v>1652</v>
      </c>
      <c r="F67" t="s">
        <v>2350</v>
      </c>
      <c r="G67" t="str">
        <f t="shared" si="1"/>
        <v>X</v>
      </c>
      <c r="H67" t="str">
        <f t="shared" si="2"/>
        <v/>
      </c>
      <c r="I67" t="str">
        <f t="shared" si="3"/>
        <v/>
      </c>
      <c r="J67" s="30" t="str">
        <f t="shared" si="4"/>
        <v>{ parentCategory=6, category=69, zoneIds={1152}, isDungeon=true},--Icereach</v>
      </c>
    </row>
    <row r="68" spans="1:10" x14ac:dyDescent="0.25">
      <c r="A68">
        <v>6</v>
      </c>
      <c r="B68">
        <v>70</v>
      </c>
      <c r="D68">
        <f>VLOOKUP(E68,'ESO zone constants'!$D$3:$H$10001,5,FALSE)</f>
        <v>1153</v>
      </c>
      <c r="E68" t="s">
        <v>1651</v>
      </c>
      <c r="F68" t="s">
        <v>2364</v>
      </c>
      <c r="G68" t="str">
        <f t="shared" si="1"/>
        <v>X</v>
      </c>
      <c r="H68" t="str">
        <f t="shared" si="2"/>
        <v/>
      </c>
      <c r="I68" t="str">
        <f t="shared" si="3"/>
        <v/>
      </c>
      <c r="J68" s="30" t="str">
        <f t="shared" si="4"/>
        <v>{ parentCategory=6, category=70, zoneIds={1153}, isDungeon=true},--Unhallowed Grave</v>
      </c>
    </row>
    <row r="69" spans="1:10" x14ac:dyDescent="0.25">
      <c r="A69">
        <v>6</v>
      </c>
      <c r="B69">
        <v>87</v>
      </c>
      <c r="D69">
        <f>VLOOKUP(E69,'ESO zone constants'!$D$3:$H$10001,5,FALSE)</f>
        <v>1201</v>
      </c>
      <c r="E69" t="s">
        <v>1811</v>
      </c>
      <c r="F69" t="s">
        <v>2356</v>
      </c>
      <c r="G69" t="str">
        <f t="shared" si="1"/>
        <v>X</v>
      </c>
      <c r="H69" t="str">
        <f t="shared" si="2"/>
        <v/>
      </c>
      <c r="I69" t="str">
        <f t="shared" si="3"/>
        <v/>
      </c>
      <c r="J69" s="30" t="str">
        <f t="shared" si="4"/>
        <v>{ parentCategory=6, category=87, zoneIds={1201}, isDungeon=true},--Castle Thorn</v>
      </c>
    </row>
    <row r="70" spans="1:10" x14ac:dyDescent="0.25">
      <c r="A70">
        <v>6</v>
      </c>
      <c r="B70">
        <v>88</v>
      </c>
      <c r="D70">
        <f>VLOOKUP(E70,'ESO zone constants'!$D$3:$H$10001,5,FALSE)</f>
        <v>1197</v>
      </c>
      <c r="E70" t="s">
        <v>1816</v>
      </c>
      <c r="F70" t="s">
        <v>2362</v>
      </c>
      <c r="G70" t="str">
        <f t="shared" ref="G70:G100" si="12">IF(OR(A70=5,A70=6,),"X","")</f>
        <v>X</v>
      </c>
      <c r="H70" t="str">
        <f t="shared" ref="H70:H100" si="13">IF(OR(A70=7,),"X","")</f>
        <v/>
      </c>
      <c r="I70" t="str">
        <f t="shared" ref="I70:I100" si="14">IF(OR(A70=8,),"X","")</f>
        <v/>
      </c>
      <c r="J70" s="30" t="str">
        <f t="shared" ref="J70:J100" si="15">IF(C70="X","","{ parentCategory="&amp;A70&amp;", category="&amp;B70&amp;IF(AND(NOT(ISNA(D70)),D70&lt;&gt;"",NOT(ISERROR(D70))),", zoneIds={"&amp;D70&amp;"}","")&amp;IF(G70&lt;&gt;"",", isDungeon=true","")&amp;IF(H70&lt;&gt;"",", isTrial=true","")&amp;IF(I70&lt;&gt;"",", isArena=true","")&amp;"},") &amp;"--"&amp;E70</f>
        <v>{ parentCategory=6, category=88, zoneIds={1197}, isDungeon=true},--Stone Garden</v>
      </c>
    </row>
    <row r="71" spans="1:10" x14ac:dyDescent="0.25">
      <c r="A71">
        <v>6</v>
      </c>
      <c r="B71">
        <v>91</v>
      </c>
      <c r="D71">
        <f>VLOOKUP(E71,'ESO zone constants'!$D$3:$H$10001,5,FALSE)</f>
        <v>1228</v>
      </c>
      <c r="E71" t="s">
        <v>2407</v>
      </c>
      <c r="F71" t="s">
        <v>2426</v>
      </c>
      <c r="G71" t="str">
        <f t="shared" si="12"/>
        <v>X</v>
      </c>
      <c r="H71" t="str">
        <f t="shared" si="13"/>
        <v/>
      </c>
      <c r="I71" t="str">
        <f t="shared" si="14"/>
        <v/>
      </c>
      <c r="J71" s="30" t="str">
        <f t="shared" si="15"/>
        <v>{ parentCategory=6, category=91, zoneIds={1228}, isDungeon=true},--Black Drake Villa</v>
      </c>
    </row>
    <row r="72" spans="1:10" x14ac:dyDescent="0.25">
      <c r="A72">
        <v>6</v>
      </c>
      <c r="B72">
        <v>92</v>
      </c>
      <c r="D72">
        <f>VLOOKUP(E72,'ESO zone constants'!$D$3:$H$10001,5,FALSE)</f>
        <v>1229</v>
      </c>
      <c r="E72" t="s">
        <v>2408</v>
      </c>
      <c r="F72" t="s">
        <v>2427</v>
      </c>
      <c r="G72" t="str">
        <f t="shared" si="12"/>
        <v>X</v>
      </c>
      <c r="H72" t="str">
        <f t="shared" si="13"/>
        <v/>
      </c>
      <c r="I72" t="str">
        <f t="shared" si="14"/>
        <v/>
      </c>
      <c r="J72" s="30" t="str">
        <f t="shared" si="15"/>
        <v>{ parentCategory=6, category=92, zoneIds={1229}, isDungeon=true},--The Cauldron</v>
      </c>
    </row>
    <row r="73" spans="1:10" x14ac:dyDescent="0.25">
      <c r="A73">
        <v>6</v>
      </c>
      <c r="B73">
        <v>95</v>
      </c>
      <c r="D73">
        <v>1268</v>
      </c>
      <c r="E73" t="s">
        <v>2510</v>
      </c>
      <c r="F73" t="s">
        <v>2510</v>
      </c>
      <c r="G73" t="str">
        <f t="shared" ref="G73" si="16">IF(OR(A73=5,A73=6,),"X","")</f>
        <v>X</v>
      </c>
      <c r="H73" t="str">
        <f t="shared" ref="H73" si="17">IF(OR(A73=7,),"X","")</f>
        <v/>
      </c>
      <c r="I73" t="str">
        <f t="shared" ref="I73" si="18">IF(OR(A73=8,),"X","")</f>
        <v/>
      </c>
      <c r="J73" s="30" t="str">
        <f t="shared" ref="J73" si="19">IF(C73="X","","{ parentCategory="&amp;A73&amp;", category="&amp;B73&amp;IF(AND(NOT(ISNA(D73)),D73&lt;&gt;"",NOT(ISERROR(D73))),", zoneIds={"&amp;D73&amp;"}","")&amp;IF(G73&lt;&gt;"",", isDungeon=true","")&amp;IF(H73&lt;&gt;"",", isTrial=true","")&amp;IF(I73&lt;&gt;"",", isArena=true","")&amp;"},") &amp;"--"&amp;E73</f>
        <v>{ parentCategory=6, category=95, zoneIds={1268}, isDungeon=true},--Dread Cellar</v>
      </c>
    </row>
    <row r="74" spans="1:10" x14ac:dyDescent="0.25">
      <c r="A74">
        <v>6</v>
      </c>
      <c r="B74">
        <v>96</v>
      </c>
      <c r="D74">
        <v>1267</v>
      </c>
      <c r="E74" t="s">
        <v>2513</v>
      </c>
      <c r="F74" t="s">
        <v>3385</v>
      </c>
      <c r="G74" t="str">
        <f t="shared" si="12"/>
        <v>X</v>
      </c>
      <c r="H74" t="str">
        <f t="shared" si="13"/>
        <v/>
      </c>
      <c r="I74" t="str">
        <f t="shared" si="14"/>
        <v/>
      </c>
      <c r="J74" s="30" t="str">
        <f t="shared" si="15"/>
        <v>{ parentCategory=6, category=96, zoneIds={1267}, isDungeon=true},--Red Petal Bastion</v>
      </c>
    </row>
    <row r="75" spans="1:10" x14ac:dyDescent="0.25">
      <c r="A75">
        <v>6</v>
      </c>
      <c r="B75">
        <v>98</v>
      </c>
      <c r="D75">
        <f>VLOOKUP(E75,'ESO zone constants'!$D$3:$H$10001,5,FALSE)</f>
        <v>1301</v>
      </c>
      <c r="E75" t="s">
        <v>2734</v>
      </c>
      <c r="F75" t="s">
        <v>2734</v>
      </c>
      <c r="G75" t="str">
        <f t="shared" si="12"/>
        <v>X</v>
      </c>
      <c r="H75" t="str">
        <f t="shared" si="13"/>
        <v/>
      </c>
      <c r="I75" t="str">
        <f t="shared" si="14"/>
        <v/>
      </c>
      <c r="J75" s="30" t="str">
        <f t="shared" si="15"/>
        <v>{ parentCategory=6, category=98, zoneIds={1301}, isDungeon=true},--Coral Aerie</v>
      </c>
    </row>
    <row r="76" spans="1:10" x14ac:dyDescent="0.25">
      <c r="A76">
        <v>6</v>
      </c>
      <c r="B76">
        <v>99</v>
      </c>
      <c r="D76">
        <f>VLOOKUP(E76,'ESO zone constants'!$D$3:$H$10001,5,FALSE)</f>
        <v>1302</v>
      </c>
      <c r="E76" t="s">
        <v>2746</v>
      </c>
      <c r="F76" t="s">
        <v>2733</v>
      </c>
      <c r="G76" t="str">
        <f t="shared" ref="G76" si="20">IF(OR(A76=5,A76=6,),"X","")</f>
        <v>X</v>
      </c>
      <c r="H76" t="str">
        <f t="shared" ref="H76" si="21">IF(OR(A76=7,),"X","")</f>
        <v/>
      </c>
      <c r="I76" t="str">
        <f t="shared" ref="I76" si="22">IF(OR(A76=8,),"X","")</f>
        <v/>
      </c>
      <c r="J76" s="30" t="str">
        <f t="shared" si="15"/>
        <v>{ parentCategory=6, category=99, zoneIds={1302}, isDungeon=true},--Shipwright's Regret</v>
      </c>
    </row>
    <row r="77" spans="1:10" x14ac:dyDescent="0.25">
      <c r="A77">
        <v>7</v>
      </c>
      <c r="B77">
        <v>7</v>
      </c>
      <c r="C77" t="str">
        <f>IF(A77=B77,"X","")</f>
        <v>X</v>
      </c>
      <c r="D77" s="73" t="e">
        <f>VLOOKUP(E77,'ESO zone constants'!$D$3:$H$10001,5,FALSE)</f>
        <v>#N/A</v>
      </c>
      <c r="E77" t="s">
        <v>2395</v>
      </c>
      <c r="F77" t="s">
        <v>2315</v>
      </c>
      <c r="G77" t="str">
        <f t="shared" si="12"/>
        <v/>
      </c>
      <c r="H77" t="str">
        <f t="shared" si="13"/>
        <v>X</v>
      </c>
      <c r="I77" t="str">
        <f t="shared" si="14"/>
        <v/>
      </c>
      <c r="J77" s="30" t="str">
        <f t="shared" si="15"/>
        <v>--Trials</v>
      </c>
    </row>
    <row r="78" spans="1:10" x14ac:dyDescent="0.25">
      <c r="A78">
        <v>7</v>
      </c>
      <c r="B78">
        <v>71</v>
      </c>
      <c r="D78">
        <f>VLOOKUP(E78,'ESO zone constants'!$D$3:$H$10001,5,FALSE)</f>
        <v>638</v>
      </c>
      <c r="E78" t="s">
        <v>444</v>
      </c>
      <c r="F78" t="s">
        <v>2368</v>
      </c>
      <c r="G78" t="str">
        <f t="shared" si="12"/>
        <v/>
      </c>
      <c r="H78" t="str">
        <f t="shared" si="13"/>
        <v>X</v>
      </c>
      <c r="I78" t="str">
        <f t="shared" si="14"/>
        <v/>
      </c>
      <c r="J78" s="30" t="str">
        <f t="shared" si="15"/>
        <v>{ parentCategory=7, category=71, zoneIds={638}, isTrial=true},--Aetherian Archive</v>
      </c>
    </row>
    <row r="79" spans="1:10" x14ac:dyDescent="0.25">
      <c r="A79">
        <v>7</v>
      </c>
      <c r="B79">
        <v>72</v>
      </c>
      <c r="D79">
        <f>VLOOKUP(E79,'ESO zone constants'!$D$3:$H$10001,5,FALSE)</f>
        <v>636</v>
      </c>
      <c r="E79" t="s">
        <v>442</v>
      </c>
      <c r="F79" t="s">
        <v>2374</v>
      </c>
      <c r="G79" t="str">
        <f t="shared" si="12"/>
        <v/>
      </c>
      <c r="H79" t="str">
        <f t="shared" si="13"/>
        <v>X</v>
      </c>
      <c r="I79" t="str">
        <f t="shared" si="14"/>
        <v/>
      </c>
      <c r="J79" s="30" t="str">
        <f t="shared" si="15"/>
        <v>{ parentCategory=7, category=72, zoneIds={636}, isTrial=true},--Hel Ra Citadel</v>
      </c>
    </row>
    <row r="80" spans="1:10" x14ac:dyDescent="0.25">
      <c r="A80">
        <v>7</v>
      </c>
      <c r="B80">
        <v>73</v>
      </c>
      <c r="D80">
        <f>VLOOKUP(E80,'ESO zone constants'!$D$3:$H$10001,5,FALSE)</f>
        <v>639</v>
      </c>
      <c r="E80" t="s">
        <v>445</v>
      </c>
      <c r="F80" t="s">
        <v>445</v>
      </c>
      <c r="G80" t="str">
        <f t="shared" si="12"/>
        <v/>
      </c>
      <c r="H80" t="str">
        <f t="shared" si="13"/>
        <v>X</v>
      </c>
      <c r="I80" t="str">
        <f t="shared" si="14"/>
        <v/>
      </c>
      <c r="J80" s="30" t="str">
        <f t="shared" si="15"/>
        <v>{ parentCategory=7, category=73, zoneIds={639}, isTrial=true},--Sanctum Ophidia</v>
      </c>
    </row>
    <row r="81" spans="1:10" x14ac:dyDescent="0.25">
      <c r="A81">
        <v>7</v>
      </c>
      <c r="B81">
        <v>74</v>
      </c>
      <c r="D81">
        <f>VLOOKUP(E81,'ESO zone constants'!$D$3:$H$10001,5,FALSE)</f>
        <v>725</v>
      </c>
      <c r="E81" t="s">
        <v>477</v>
      </c>
      <c r="F81" t="s">
        <v>2371</v>
      </c>
      <c r="G81" t="str">
        <f t="shared" si="12"/>
        <v/>
      </c>
      <c r="H81" t="str">
        <f t="shared" si="13"/>
        <v>X</v>
      </c>
      <c r="I81" t="str">
        <f t="shared" si="14"/>
        <v/>
      </c>
      <c r="J81" s="30" t="str">
        <f t="shared" si="15"/>
        <v>{ parentCategory=7, category=74, zoneIds={725}, isTrial=true},--Maw of Lorkhaj</v>
      </c>
    </row>
    <row r="82" spans="1:10" x14ac:dyDescent="0.25">
      <c r="A82">
        <v>7</v>
      </c>
      <c r="B82">
        <v>75</v>
      </c>
      <c r="D82">
        <f>VLOOKUP(E82,'ESO zone constants'!$D$3:$H$10001,5,FALSE)</f>
        <v>975</v>
      </c>
      <c r="E82" t="s">
        <v>640</v>
      </c>
      <c r="F82" t="s">
        <v>2369</v>
      </c>
      <c r="G82" t="str">
        <f t="shared" si="12"/>
        <v/>
      </c>
      <c r="H82" t="str">
        <f t="shared" si="13"/>
        <v>X</v>
      </c>
      <c r="I82" t="str">
        <f t="shared" si="14"/>
        <v/>
      </c>
      <c r="J82" s="30" t="str">
        <f t="shared" si="15"/>
        <v>{ parentCategory=7, category=75, zoneIds={975}, isTrial=true},--Halls of Fabrication</v>
      </c>
    </row>
    <row r="83" spans="1:10" x14ac:dyDescent="0.25">
      <c r="A83">
        <v>7</v>
      </c>
      <c r="B83">
        <v>76</v>
      </c>
      <c r="D83">
        <f>VLOOKUP(E83,'ESO zone constants'!$D$3:$H$10001,5,FALSE)</f>
        <v>1000</v>
      </c>
      <c r="E83" t="s">
        <v>660</v>
      </c>
      <c r="F83" t="s">
        <v>2367</v>
      </c>
      <c r="G83" t="str">
        <f t="shared" si="12"/>
        <v/>
      </c>
      <c r="H83" t="str">
        <f t="shared" si="13"/>
        <v>X</v>
      </c>
      <c r="I83" t="str">
        <f t="shared" si="14"/>
        <v/>
      </c>
      <c r="J83" s="30" t="str">
        <f t="shared" si="15"/>
        <v>{ parentCategory=7, category=76, zoneIds={1000}, isTrial=true},--Asylum Sanctorium</v>
      </c>
    </row>
    <row r="84" spans="1:10" x14ac:dyDescent="0.25">
      <c r="A84">
        <v>7</v>
      </c>
      <c r="B84">
        <v>77</v>
      </c>
      <c r="D84">
        <f>VLOOKUP(E84,'ESO zone constants'!$D$3:$H$10001,5,FALSE)</f>
        <v>1051</v>
      </c>
      <c r="E84" t="s">
        <v>700</v>
      </c>
      <c r="F84" t="s">
        <v>2373</v>
      </c>
      <c r="G84" t="str">
        <f t="shared" si="12"/>
        <v/>
      </c>
      <c r="H84" t="str">
        <f t="shared" si="13"/>
        <v>X</v>
      </c>
      <c r="I84" t="str">
        <f t="shared" si="14"/>
        <v/>
      </c>
      <c r="J84" s="30" t="str">
        <f t="shared" si="15"/>
        <v>{ parentCategory=7, category=77, zoneIds={1051}, isTrial=true},--Cloudrest</v>
      </c>
    </row>
    <row r="85" spans="1:10" x14ac:dyDescent="0.25">
      <c r="A85">
        <v>7</v>
      </c>
      <c r="B85">
        <v>78</v>
      </c>
      <c r="D85">
        <f>VLOOKUP(E85,'ESO zone constants'!$D$3:$H$10001,5,FALSE)</f>
        <v>1121</v>
      </c>
      <c r="E85" t="s">
        <v>1346</v>
      </c>
      <c r="F85" t="s">
        <v>2372</v>
      </c>
      <c r="G85" t="str">
        <f t="shared" si="12"/>
        <v/>
      </c>
      <c r="H85" t="str">
        <f t="shared" si="13"/>
        <v>X</v>
      </c>
      <c r="I85" t="str">
        <f t="shared" si="14"/>
        <v/>
      </c>
      <c r="J85" s="30" t="str">
        <f t="shared" si="15"/>
        <v>{ parentCategory=7, category=78, zoneIds={1121}, isTrial=true},--Sunspire</v>
      </c>
    </row>
    <row r="86" spans="1:10" x14ac:dyDescent="0.25">
      <c r="A86">
        <v>7</v>
      </c>
      <c r="B86">
        <v>79</v>
      </c>
      <c r="D86">
        <f>VLOOKUP(E86,'ESO zone constants'!$D$3:$H$10001,5,FALSE)</f>
        <v>1196</v>
      </c>
      <c r="E86" t="s">
        <v>1714</v>
      </c>
      <c r="F86" t="s">
        <v>2370</v>
      </c>
      <c r="G86" t="str">
        <f t="shared" si="12"/>
        <v/>
      </c>
      <c r="H86" t="str">
        <f t="shared" si="13"/>
        <v>X</v>
      </c>
      <c r="I86" t="str">
        <f t="shared" si="14"/>
        <v/>
      </c>
      <c r="J86" s="30" t="str">
        <f t="shared" si="15"/>
        <v>{ parentCategory=7, category=79, zoneIds={1196}, isTrial=true},--Kyne's Aegis</v>
      </c>
    </row>
    <row r="87" spans="1:10" x14ac:dyDescent="0.25">
      <c r="A87">
        <v>8</v>
      </c>
      <c r="B87">
        <v>8</v>
      </c>
      <c r="C87" t="str">
        <f>IF(A87=B87,"X","")</f>
        <v>X</v>
      </c>
      <c r="D87" s="73" t="e">
        <f>VLOOKUP(E87,'ESO zone constants'!$D$3:$H$10001,5,FALSE)</f>
        <v>#N/A</v>
      </c>
      <c r="E87" t="s">
        <v>2396</v>
      </c>
      <c r="F87" t="s">
        <v>2316</v>
      </c>
      <c r="G87" t="str">
        <f t="shared" si="12"/>
        <v/>
      </c>
      <c r="H87" t="str">
        <f t="shared" si="13"/>
        <v/>
      </c>
      <c r="I87" t="str">
        <f t="shared" si="14"/>
        <v>X</v>
      </c>
      <c r="J87" s="30" t="str">
        <f t="shared" si="15"/>
        <v>--Arenas</v>
      </c>
    </row>
    <row r="88" spans="1:10" x14ac:dyDescent="0.25">
      <c r="A88">
        <v>8</v>
      </c>
      <c r="B88">
        <v>80</v>
      </c>
      <c r="D88">
        <f>VLOOKUP(E88,'ESO zone constants'!$D$3:$H$10001,5,FALSE)</f>
        <v>635</v>
      </c>
      <c r="E88" t="s">
        <v>441</v>
      </c>
      <c r="F88" t="s">
        <v>2375</v>
      </c>
      <c r="G88" t="str">
        <f t="shared" si="12"/>
        <v/>
      </c>
      <c r="H88" t="str">
        <f t="shared" si="13"/>
        <v/>
      </c>
      <c r="I88" t="str">
        <f t="shared" si="14"/>
        <v>X</v>
      </c>
      <c r="J88" s="30" t="str">
        <f t="shared" si="15"/>
        <v>{ parentCategory=8, category=80, zoneIds={635}, isArena=true},--Dragonstar Arena</v>
      </c>
    </row>
    <row r="89" spans="1:10" x14ac:dyDescent="0.25">
      <c r="A89">
        <v>8</v>
      </c>
      <c r="B89">
        <v>81</v>
      </c>
      <c r="D89">
        <f>VLOOKUP(E89,'ESO zone constants'!$D$3:$H$10001,5,FALSE)</f>
        <v>677</v>
      </c>
      <c r="E89" t="s">
        <v>451</v>
      </c>
      <c r="F89" t="s">
        <v>2377</v>
      </c>
      <c r="G89" t="str">
        <f t="shared" si="12"/>
        <v/>
      </c>
      <c r="H89" t="str">
        <f t="shared" si="13"/>
        <v/>
      </c>
      <c r="I89" t="str">
        <f t="shared" si="14"/>
        <v>X</v>
      </c>
      <c r="J89" s="30" t="str">
        <f t="shared" si="15"/>
        <v>{ parentCategory=8, category=81, zoneIds={677}, isArena=true},--Maelstrom Arena</v>
      </c>
    </row>
    <row r="90" spans="1:10" x14ac:dyDescent="0.25">
      <c r="A90">
        <v>8</v>
      </c>
      <c r="B90">
        <v>82</v>
      </c>
      <c r="D90">
        <f>VLOOKUP(E90,'ESO zone constants'!$D$3:$H$10001,5,FALSE)</f>
        <v>1082</v>
      </c>
      <c r="E90" t="s">
        <v>721</v>
      </c>
      <c r="F90" t="s">
        <v>2378</v>
      </c>
      <c r="G90" t="str">
        <f t="shared" si="12"/>
        <v/>
      </c>
      <c r="H90" t="str">
        <f t="shared" si="13"/>
        <v/>
      </c>
      <c r="I90" t="str">
        <f t="shared" si="14"/>
        <v>X</v>
      </c>
      <c r="J90" s="30" t="str">
        <f t="shared" si="15"/>
        <v>{ parentCategory=8, category=82, zoneIds={1082}, isArena=true},--Blackrose Prison</v>
      </c>
    </row>
    <row r="91" spans="1:10" x14ac:dyDescent="0.25">
      <c r="A91">
        <v>8</v>
      </c>
      <c r="B91">
        <v>90</v>
      </c>
      <c r="D91">
        <f>VLOOKUP(E91,'ESO zone constants'!$D$3:$H$10001,5,FALSE)</f>
        <v>1227</v>
      </c>
      <c r="E91" t="s">
        <v>2222</v>
      </c>
      <c r="F91" t="s">
        <v>2376</v>
      </c>
      <c r="G91" t="str">
        <f t="shared" si="12"/>
        <v/>
      </c>
      <c r="H91" t="str">
        <f t="shared" si="13"/>
        <v/>
      </c>
      <c r="I91" t="str">
        <f t="shared" si="14"/>
        <v>X</v>
      </c>
      <c r="J91" s="30" t="str">
        <f t="shared" si="15"/>
        <v>{ parentCategory=8, category=90, zoneIds={1227}, isArena=true},--Vateshran Hollows</v>
      </c>
    </row>
    <row r="92" spans="1:10" x14ac:dyDescent="0.25">
      <c r="A92">
        <v>9</v>
      </c>
      <c r="B92">
        <v>9</v>
      </c>
      <c r="C92" t="str">
        <f>IF(A92=B92,"X","")</f>
        <v>X</v>
      </c>
      <c r="D92" s="73" t="e">
        <f>VLOOKUP(E92,'ESO zone constants'!$D$3:$H$10001,5,FALSE)</f>
        <v>#N/A</v>
      </c>
      <c r="E92" t="s">
        <v>2317</v>
      </c>
      <c r="F92" t="s">
        <v>2317</v>
      </c>
      <c r="G92" t="str">
        <f t="shared" si="12"/>
        <v/>
      </c>
      <c r="H92" t="str">
        <f t="shared" si="13"/>
        <v/>
      </c>
      <c r="I92" t="str">
        <f t="shared" si="14"/>
        <v/>
      </c>
      <c r="J92" s="30" t="str">
        <f t="shared" si="15"/>
        <v>--PVP</v>
      </c>
    </row>
    <row r="93" spans="1:10" x14ac:dyDescent="0.25">
      <c r="A93">
        <v>9</v>
      </c>
      <c r="B93">
        <v>83</v>
      </c>
      <c r="D93">
        <f>VLOOKUP(E93,'ESO zone constants'!$D$3:$H$10001,5,FALSE)</f>
        <v>181</v>
      </c>
      <c r="E93" t="s">
        <v>125</v>
      </c>
      <c r="F93" t="s">
        <v>125</v>
      </c>
      <c r="G93" t="str">
        <f t="shared" si="12"/>
        <v/>
      </c>
      <c r="H93" t="str">
        <f t="shared" si="13"/>
        <v/>
      </c>
      <c r="I93" t="str">
        <f t="shared" si="14"/>
        <v/>
      </c>
      <c r="J93" s="30" t="str">
        <f t="shared" si="15"/>
        <v>{ parentCategory=9, category=83, zoneIds={181}},--Cyrodiil</v>
      </c>
    </row>
    <row r="94" spans="1:10" x14ac:dyDescent="0.25">
      <c r="A94">
        <v>9</v>
      </c>
      <c r="B94">
        <v>84</v>
      </c>
      <c r="D94">
        <f>VLOOKUP(E94,'ESO zone constants'!$D$3:$H$10001,5,FALSE)</f>
        <v>584</v>
      </c>
      <c r="E94" t="s">
        <v>39</v>
      </c>
      <c r="F94" t="s">
        <v>2379</v>
      </c>
      <c r="G94" t="str">
        <f t="shared" si="12"/>
        <v/>
      </c>
      <c r="H94" t="str">
        <f t="shared" si="13"/>
        <v/>
      </c>
      <c r="I94" t="str">
        <f t="shared" si="14"/>
        <v/>
      </c>
      <c r="J94" s="30" t="str">
        <f t="shared" si="15"/>
        <v>{ parentCategory=9, category=84, zoneIds={584}},--Imperial City</v>
      </c>
    </row>
    <row r="95" spans="1:10" x14ac:dyDescent="0.25">
      <c r="A95">
        <v>9</v>
      </c>
      <c r="B95">
        <v>85</v>
      </c>
      <c r="E95" t="s">
        <v>2388</v>
      </c>
      <c r="F95" t="s">
        <v>2380</v>
      </c>
      <c r="G95" t="str">
        <f t="shared" si="12"/>
        <v/>
      </c>
      <c r="H95" t="str">
        <f t="shared" si="13"/>
        <v/>
      </c>
      <c r="I95" t="str">
        <f t="shared" si="14"/>
        <v/>
      </c>
      <c r="J95" s="30" t="str">
        <f t="shared" si="15"/>
        <v>{ parentCategory=9, category=85},--Battlegrounds</v>
      </c>
    </row>
    <row r="96" spans="1:10" x14ac:dyDescent="0.25">
      <c r="A96">
        <v>10</v>
      </c>
      <c r="B96">
        <v>10</v>
      </c>
      <c r="C96" t="str">
        <f>IF(A96=B96,"X","")</f>
        <v>X</v>
      </c>
      <c r="D96" s="73" t="e">
        <f>VLOOKUP(E96,'ESO zone constants'!$D$3:$H$10001,5,FALSE)</f>
        <v>#N/A</v>
      </c>
      <c r="E96" t="s">
        <v>2397</v>
      </c>
      <c r="F96" t="s">
        <v>2318</v>
      </c>
      <c r="G96" t="str">
        <f t="shared" si="12"/>
        <v/>
      </c>
      <c r="H96" t="str">
        <f t="shared" si="13"/>
        <v/>
      </c>
      <c r="I96" t="str">
        <f t="shared" si="14"/>
        <v/>
      </c>
      <c r="J96" s="30" t="str">
        <f t="shared" si="15"/>
        <v>--Miscellaneous</v>
      </c>
    </row>
    <row r="97" spans="1:10" x14ac:dyDescent="0.25">
      <c r="A97">
        <v>10</v>
      </c>
      <c r="B97">
        <v>26</v>
      </c>
      <c r="E97" t="s">
        <v>2398</v>
      </c>
      <c r="F97" t="s">
        <v>2384</v>
      </c>
      <c r="G97" t="str">
        <f t="shared" si="12"/>
        <v/>
      </c>
      <c r="H97" t="str">
        <f t="shared" si="13"/>
        <v/>
      </c>
      <c r="I97" t="str">
        <f t="shared" si="14"/>
        <v/>
      </c>
      <c r="J97" s="30" t="str">
        <f t="shared" si="15"/>
        <v>{ parentCategory=10, category=26},--Beginner zones</v>
      </c>
    </row>
    <row r="98" spans="1:10" x14ac:dyDescent="0.25">
      <c r="A98">
        <v>10</v>
      </c>
      <c r="B98">
        <v>27</v>
      </c>
      <c r="D98">
        <f>VLOOKUP(E98,'ESO zone constants'!$D$3:$H$10001,5,FALSE)</f>
        <v>347</v>
      </c>
      <c r="E98" t="s">
        <v>241</v>
      </c>
      <c r="F98" t="s">
        <v>2382</v>
      </c>
      <c r="G98" t="str">
        <f t="shared" si="12"/>
        <v/>
      </c>
      <c r="H98" t="str">
        <f t="shared" si="13"/>
        <v/>
      </c>
      <c r="I98" t="str">
        <f t="shared" si="14"/>
        <v/>
      </c>
      <c r="J98" s="30" t="str">
        <f t="shared" si="15"/>
        <v>{ parentCategory=10, category=27, zoneIds={347}},--Coldharbour</v>
      </c>
    </row>
    <row r="99" spans="1:10" x14ac:dyDescent="0.25">
      <c r="A99">
        <v>10</v>
      </c>
      <c r="B99">
        <v>28</v>
      </c>
      <c r="D99">
        <f>VLOOKUP(E99,'ESO zone constants'!$D$3:$H$10001,5,FALSE)</f>
        <v>888</v>
      </c>
      <c r="E99" t="s">
        <v>565</v>
      </c>
      <c r="F99" t="s">
        <v>2383</v>
      </c>
      <c r="G99" t="str">
        <f t="shared" si="12"/>
        <v/>
      </c>
      <c r="H99" t="str">
        <f t="shared" si="13"/>
        <v/>
      </c>
      <c r="I99" t="str">
        <f t="shared" si="14"/>
        <v/>
      </c>
      <c r="J99" s="30" t="str">
        <f t="shared" si="15"/>
        <v>{ parentCategory=10, category=28, zoneIds={888}},--Craglorn</v>
      </c>
    </row>
    <row r="100" spans="1:10" x14ac:dyDescent="0.25">
      <c r="A100">
        <v>10</v>
      </c>
      <c r="B100">
        <v>86</v>
      </c>
      <c r="E100" t="s">
        <v>1804</v>
      </c>
      <c r="F100" t="s">
        <v>2381</v>
      </c>
      <c r="G100" t="str">
        <f t="shared" si="12"/>
        <v/>
      </c>
      <c r="H100" t="str">
        <f t="shared" si="13"/>
        <v/>
      </c>
      <c r="I100" t="str">
        <f t="shared" si="14"/>
        <v/>
      </c>
      <c r="J100" s="30" t="str">
        <f t="shared" si="15"/>
        <v>{ parentCategory=10, category=86},--Antiquities</v>
      </c>
    </row>
  </sheetData>
  <autoFilter ref="A2:F2" xr:uid="{F87FCCB0-B4BF-449A-9B99-12262D434E94}"/>
  <sortState xmlns:xlrd2="http://schemas.microsoft.com/office/spreadsheetml/2017/richdata2" ref="A3:H100">
    <sortCondition ref="A3:A100"/>
    <sortCondition ref="B3:B100"/>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3"/>
  <sheetViews>
    <sheetView topLeftCell="D1" workbookViewId="0">
      <pane ySplit="2" topLeftCell="A23" activePane="bottomLeft" state="frozen"/>
      <selection pane="bottomLeft" activeCell="I32" sqref="I32"/>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1" customFormat="1" x14ac:dyDescent="0.25">
      <c r="A1" s="109" t="s">
        <v>1734</v>
      </c>
      <c r="B1" s="110"/>
      <c r="C1" s="110"/>
      <c r="D1" s="110"/>
      <c r="E1" s="110"/>
      <c r="F1" s="110"/>
      <c r="G1" s="110"/>
      <c r="H1" s="110"/>
      <c r="I1" s="110"/>
      <c r="J1" s="110"/>
      <c r="K1" s="110"/>
      <c r="L1" s="110"/>
    </row>
    <row r="2" spans="1:15" ht="30" x14ac:dyDescent="0.25">
      <c r="A2" s="3" t="s">
        <v>85</v>
      </c>
      <c r="B2" s="1" t="s">
        <v>1459</v>
      </c>
      <c r="C2" s="1" t="s">
        <v>75</v>
      </c>
      <c r="D2" s="3" t="s">
        <v>86</v>
      </c>
      <c r="E2" s="1" t="s">
        <v>87</v>
      </c>
      <c r="F2" s="3" t="s">
        <v>1469</v>
      </c>
      <c r="G2" s="26" t="s">
        <v>1470</v>
      </c>
      <c r="H2" s="26" t="s">
        <v>1471</v>
      </c>
      <c r="I2" s="3" t="s">
        <v>1530</v>
      </c>
      <c r="J2" s="31" t="s">
        <v>1535</v>
      </c>
      <c r="K2" s="26" t="s">
        <v>1531</v>
      </c>
      <c r="L2" s="26" t="s">
        <v>1532</v>
      </c>
      <c r="M2" s="26" t="s">
        <v>2177</v>
      </c>
      <c r="N2" s="26" t="s">
        <v>2181</v>
      </c>
      <c r="O2" s="26" t="s">
        <v>2182</v>
      </c>
    </row>
    <row r="3" spans="1:15" x14ac:dyDescent="0.25">
      <c r="A3" s="3">
        <v>0</v>
      </c>
      <c r="B3" s="50" t="s">
        <v>1677</v>
      </c>
      <c r="C3" s="50" t="s">
        <v>1692</v>
      </c>
      <c r="D3" s="8">
        <v>1</v>
      </c>
      <c r="E3" t="s">
        <v>90</v>
      </c>
      <c r="F3" s="51" t="s">
        <v>1472</v>
      </c>
      <c r="G3" t="s">
        <v>1690</v>
      </c>
      <c r="H3">
        <v>1</v>
      </c>
      <c r="I3" s="52" t="s">
        <v>1586</v>
      </c>
      <c r="J3">
        <v>1</v>
      </c>
      <c r="K3" t="s">
        <v>1684</v>
      </c>
      <c r="L3" t="s">
        <v>1693</v>
      </c>
      <c r="M3">
        <v>1</v>
      </c>
      <c r="N3" t="s">
        <v>2180</v>
      </c>
      <c r="O3" t="s">
        <v>2191</v>
      </c>
    </row>
    <row r="4" spans="1:15" x14ac:dyDescent="0.25">
      <c r="A4" s="3">
        <v>0</v>
      </c>
      <c r="B4" t="s">
        <v>1444</v>
      </c>
      <c r="C4" s="1" t="s">
        <v>84</v>
      </c>
      <c r="D4" s="8">
        <v>2</v>
      </c>
      <c r="E4" t="s">
        <v>89</v>
      </c>
      <c r="F4" s="8" t="s">
        <v>1473</v>
      </c>
      <c r="G4" t="s">
        <v>1340</v>
      </c>
      <c r="H4">
        <v>1</v>
      </c>
      <c r="I4" s="3" t="s">
        <v>1542</v>
      </c>
      <c r="J4">
        <v>1</v>
      </c>
      <c r="K4" t="s">
        <v>1543</v>
      </c>
      <c r="L4" t="s">
        <v>1544</v>
      </c>
      <c r="M4">
        <v>2</v>
      </c>
      <c r="N4" t="s">
        <v>2183</v>
      </c>
      <c r="O4" t="s">
        <v>2190</v>
      </c>
    </row>
    <row r="5" spans="1:15" x14ac:dyDescent="0.25">
      <c r="A5" s="3">
        <v>1</v>
      </c>
      <c r="B5" t="s">
        <v>1445</v>
      </c>
      <c r="C5" s="2" t="s">
        <v>39</v>
      </c>
      <c r="D5" s="8">
        <v>3</v>
      </c>
      <c r="E5" t="s">
        <v>88</v>
      </c>
      <c r="F5" s="8" t="s">
        <v>1474</v>
      </c>
      <c r="G5" t="s">
        <v>1424</v>
      </c>
      <c r="H5">
        <v>2</v>
      </c>
      <c r="I5" s="3" t="s">
        <v>1534</v>
      </c>
      <c r="J5">
        <v>2</v>
      </c>
      <c r="K5" t="s">
        <v>1538</v>
      </c>
      <c r="L5" t="s">
        <v>1541</v>
      </c>
      <c r="M5">
        <v>4</v>
      </c>
      <c r="N5" t="s">
        <v>2192</v>
      </c>
      <c r="O5" t="s">
        <v>2193</v>
      </c>
    </row>
    <row r="6" spans="1:15" x14ac:dyDescent="0.25">
      <c r="A6" s="3">
        <v>2</v>
      </c>
      <c r="B6" t="s">
        <v>1446</v>
      </c>
      <c r="C6" t="s">
        <v>728</v>
      </c>
      <c r="F6" s="8" t="s">
        <v>1475</v>
      </c>
      <c r="G6" t="s">
        <v>1351</v>
      </c>
      <c r="H6">
        <v>3</v>
      </c>
      <c r="I6" s="3" t="s">
        <v>2812</v>
      </c>
      <c r="J6">
        <v>3</v>
      </c>
      <c r="K6" t="s">
        <v>2813</v>
      </c>
      <c r="L6" t="s">
        <v>1539</v>
      </c>
      <c r="M6">
        <v>5</v>
      </c>
      <c r="N6" t="s">
        <v>2194</v>
      </c>
      <c r="O6" t="s">
        <v>2195</v>
      </c>
    </row>
    <row r="7" spans="1:15" x14ac:dyDescent="0.25">
      <c r="A7" s="3">
        <v>3</v>
      </c>
      <c r="B7" t="s">
        <v>1447</v>
      </c>
      <c r="C7" t="s">
        <v>76</v>
      </c>
      <c r="F7" s="8" t="s">
        <v>1476</v>
      </c>
      <c r="G7" t="s">
        <v>125</v>
      </c>
      <c r="H7">
        <v>4</v>
      </c>
      <c r="I7" s="3" t="s">
        <v>1536</v>
      </c>
      <c r="J7">
        <v>4</v>
      </c>
      <c r="K7" t="s">
        <v>1537</v>
      </c>
      <c r="L7" t="s">
        <v>1540</v>
      </c>
    </row>
    <row r="8" spans="1:15" x14ac:dyDescent="0.25">
      <c r="A8" s="3">
        <v>4</v>
      </c>
      <c r="B8" t="s">
        <v>1448</v>
      </c>
      <c r="C8" t="s">
        <v>77</v>
      </c>
      <c r="F8" s="8" t="s">
        <v>1477</v>
      </c>
      <c r="G8" t="s">
        <v>1485</v>
      </c>
      <c r="H8">
        <v>5</v>
      </c>
      <c r="I8" s="3" t="s">
        <v>1557</v>
      </c>
      <c r="J8">
        <v>5</v>
      </c>
      <c r="K8" t="s">
        <v>1367</v>
      </c>
      <c r="L8" t="s">
        <v>1558</v>
      </c>
    </row>
    <row r="9" spans="1:15" x14ac:dyDescent="0.25">
      <c r="A9" s="3">
        <v>5</v>
      </c>
      <c r="B9" t="s">
        <v>1449</v>
      </c>
      <c r="C9" s="4" t="s">
        <v>38</v>
      </c>
      <c r="F9" s="8" t="s">
        <v>1478</v>
      </c>
      <c r="G9" t="s">
        <v>1358</v>
      </c>
      <c r="H9">
        <v>6</v>
      </c>
      <c r="I9" s="3" t="s">
        <v>1545</v>
      </c>
      <c r="J9">
        <v>6</v>
      </c>
      <c r="K9" t="s">
        <v>2789</v>
      </c>
      <c r="L9" t="s">
        <v>2790</v>
      </c>
      <c r="M9">
        <v>99</v>
      </c>
      <c r="N9" t="s">
        <v>2188</v>
      </c>
      <c r="O9" t="s">
        <v>2189</v>
      </c>
    </row>
    <row r="10" spans="1:15" x14ac:dyDescent="0.25">
      <c r="A10" s="3">
        <v>6</v>
      </c>
      <c r="B10" t="s">
        <v>1450</v>
      </c>
      <c r="C10" t="s">
        <v>729</v>
      </c>
      <c r="F10" s="8" t="s">
        <v>1479</v>
      </c>
      <c r="G10" t="s">
        <v>39</v>
      </c>
      <c r="H10">
        <v>7</v>
      </c>
      <c r="I10" s="3" t="s">
        <v>1561</v>
      </c>
      <c r="J10">
        <v>7</v>
      </c>
      <c r="K10" s="34" t="s">
        <v>1567</v>
      </c>
      <c r="L10" s="34" t="s">
        <v>1570</v>
      </c>
    </row>
    <row r="11" spans="1:15" x14ac:dyDescent="0.25">
      <c r="A11" s="3">
        <v>7</v>
      </c>
      <c r="B11" t="s">
        <v>1451</v>
      </c>
      <c r="C11" t="s">
        <v>36</v>
      </c>
      <c r="F11" s="8" t="s">
        <v>1480</v>
      </c>
      <c r="G11" t="s">
        <v>1359</v>
      </c>
      <c r="H11">
        <v>8</v>
      </c>
      <c r="I11" s="3" t="s">
        <v>1562</v>
      </c>
      <c r="J11">
        <v>8</v>
      </c>
      <c r="K11" s="34" t="s">
        <v>1565</v>
      </c>
      <c r="L11" t="s">
        <v>1568</v>
      </c>
    </row>
    <row r="12" spans="1:15" x14ac:dyDescent="0.25">
      <c r="A12" s="3">
        <v>8</v>
      </c>
      <c r="B12" t="s">
        <v>1452</v>
      </c>
      <c r="C12" t="s">
        <v>78</v>
      </c>
      <c r="F12" s="8" t="s">
        <v>1481</v>
      </c>
      <c r="G12" t="s">
        <v>1350</v>
      </c>
      <c r="H12">
        <v>9</v>
      </c>
      <c r="I12" s="3" t="s">
        <v>1563</v>
      </c>
      <c r="J12">
        <v>9</v>
      </c>
      <c r="K12" s="34" t="s">
        <v>1566</v>
      </c>
      <c r="L12" t="s">
        <v>1569</v>
      </c>
    </row>
    <row r="13" spans="1:15" ht="105" x14ac:dyDescent="0.25">
      <c r="A13" s="3">
        <v>9</v>
      </c>
      <c r="B13" t="s">
        <v>1453</v>
      </c>
      <c r="C13" t="s">
        <v>37</v>
      </c>
      <c r="F13" s="8" t="s">
        <v>1483</v>
      </c>
      <c r="G13" t="s">
        <v>1486</v>
      </c>
      <c r="H13">
        <v>10</v>
      </c>
      <c r="I13" s="3" t="s">
        <v>1564</v>
      </c>
      <c r="J13">
        <v>10</v>
      </c>
      <c r="K13" s="35" t="s">
        <v>1571</v>
      </c>
      <c r="L13" s="23" t="s">
        <v>1572</v>
      </c>
    </row>
    <row r="14" spans="1:15" x14ac:dyDescent="0.25">
      <c r="A14" s="3">
        <v>10</v>
      </c>
      <c r="B14" t="s">
        <v>1454</v>
      </c>
      <c r="C14" t="s">
        <v>79</v>
      </c>
      <c r="F14" s="8" t="s">
        <v>1482</v>
      </c>
      <c r="G14" t="s">
        <v>1357</v>
      </c>
      <c r="H14">
        <v>11</v>
      </c>
      <c r="I14" s="3" t="s">
        <v>1577</v>
      </c>
      <c r="J14">
        <v>11</v>
      </c>
      <c r="K14" s="34" t="s">
        <v>1578</v>
      </c>
      <c r="L14" t="s">
        <v>1587</v>
      </c>
    </row>
    <row r="15" spans="1:15" x14ac:dyDescent="0.25">
      <c r="A15" s="3">
        <v>11</v>
      </c>
      <c r="B15" t="s">
        <v>1455</v>
      </c>
      <c r="C15" t="s">
        <v>35</v>
      </c>
      <c r="F15" s="8" t="s">
        <v>1688</v>
      </c>
      <c r="G15" t="s">
        <v>1689</v>
      </c>
      <c r="H15">
        <v>12</v>
      </c>
      <c r="I15" s="3" t="s">
        <v>1579</v>
      </c>
      <c r="J15">
        <v>12</v>
      </c>
      <c r="K15" s="34" t="s">
        <v>1580</v>
      </c>
      <c r="L15" t="s">
        <v>1581</v>
      </c>
    </row>
    <row r="16" spans="1:15" x14ac:dyDescent="0.25">
      <c r="A16" s="3">
        <v>12</v>
      </c>
      <c r="B16" t="s">
        <v>1456</v>
      </c>
      <c r="C16" t="s">
        <v>80</v>
      </c>
      <c r="F16" s="8" t="s">
        <v>2787</v>
      </c>
      <c r="G16" t="s">
        <v>2788</v>
      </c>
      <c r="H16">
        <v>13</v>
      </c>
      <c r="I16" s="3" t="s">
        <v>1582</v>
      </c>
      <c r="J16">
        <v>13</v>
      </c>
      <c r="K16" s="34" t="s">
        <v>1583</v>
      </c>
      <c r="L16" t="s">
        <v>1584</v>
      </c>
    </row>
    <row r="17" spans="1:12" x14ac:dyDescent="0.25">
      <c r="A17" s="3">
        <v>13</v>
      </c>
      <c r="B17" t="s">
        <v>1457</v>
      </c>
      <c r="C17" t="s">
        <v>40</v>
      </c>
      <c r="F17" s="54" t="s">
        <v>1484</v>
      </c>
      <c r="G17" t="s">
        <v>1691</v>
      </c>
      <c r="H17">
        <v>14</v>
      </c>
      <c r="I17" s="3" t="s">
        <v>1617</v>
      </c>
      <c r="J17">
        <v>14</v>
      </c>
      <c r="K17" s="34" t="s">
        <v>1618</v>
      </c>
      <c r="L17" t="s">
        <v>1619</v>
      </c>
    </row>
    <row r="18" spans="1:12" x14ac:dyDescent="0.25">
      <c r="A18" s="3">
        <v>14</v>
      </c>
      <c r="B18" t="s">
        <v>1458</v>
      </c>
      <c r="C18" t="s">
        <v>730</v>
      </c>
      <c r="H18">
        <v>15</v>
      </c>
      <c r="I18" s="3" t="s">
        <v>1685</v>
      </c>
      <c r="J18">
        <v>15</v>
      </c>
      <c r="K18" s="34" t="s">
        <v>1686</v>
      </c>
      <c r="L18" s="34" t="s">
        <v>1687</v>
      </c>
    </row>
    <row r="19" spans="1:12" x14ac:dyDescent="0.25">
      <c r="A19" s="3">
        <v>15</v>
      </c>
      <c r="B19" t="s">
        <v>1512</v>
      </c>
      <c r="C19" t="s">
        <v>1490</v>
      </c>
      <c r="H19">
        <v>16</v>
      </c>
      <c r="I19" s="3" t="s">
        <v>2543</v>
      </c>
      <c r="J19">
        <v>16</v>
      </c>
      <c r="K19" s="34" t="s">
        <v>2544</v>
      </c>
      <c r="L19" s="34" t="s">
        <v>2545</v>
      </c>
    </row>
    <row r="20" spans="1:12" x14ac:dyDescent="0.25">
      <c r="A20" s="3">
        <v>16</v>
      </c>
      <c r="B20" t="s">
        <v>1489</v>
      </c>
      <c r="C20" t="s">
        <v>1491</v>
      </c>
      <c r="H20">
        <v>17</v>
      </c>
      <c r="I20" s="3" t="s">
        <v>2803</v>
      </c>
      <c r="J20">
        <v>17</v>
      </c>
      <c r="K20" s="34" t="s">
        <v>2804</v>
      </c>
      <c r="L20" s="34" t="s">
        <v>2805</v>
      </c>
    </row>
    <row r="21" spans="1:12" x14ac:dyDescent="0.25">
      <c r="A21" s="3">
        <v>17</v>
      </c>
      <c r="B21" t="s">
        <v>1649</v>
      </c>
      <c r="C21" t="s">
        <v>1650</v>
      </c>
      <c r="H21">
        <v>18</v>
      </c>
      <c r="I21" s="3" t="s">
        <v>2807</v>
      </c>
      <c r="J21">
        <v>18</v>
      </c>
      <c r="K21" s="34" t="s">
        <v>2808</v>
      </c>
      <c r="L21" s="34" t="s">
        <v>2809</v>
      </c>
    </row>
    <row r="22" spans="1:12" x14ac:dyDescent="0.25">
      <c r="A22" s="3">
        <v>18</v>
      </c>
      <c r="B22" t="s">
        <v>1615</v>
      </c>
      <c r="C22" t="s">
        <v>1616</v>
      </c>
      <c r="H22">
        <v>19</v>
      </c>
      <c r="I22" s="3" t="s">
        <v>3273</v>
      </c>
      <c r="J22">
        <v>19</v>
      </c>
      <c r="K22" s="34" t="s">
        <v>3272</v>
      </c>
      <c r="L22" s="34" t="s">
        <v>3274</v>
      </c>
    </row>
    <row r="23" spans="1:12" x14ac:dyDescent="0.25">
      <c r="A23" s="3">
        <v>19</v>
      </c>
      <c r="B23" t="s">
        <v>1808</v>
      </c>
      <c r="C23" t="s">
        <v>1809</v>
      </c>
      <c r="H23">
        <v>20</v>
      </c>
      <c r="I23" s="3" t="s">
        <v>3277</v>
      </c>
      <c r="J23">
        <v>20</v>
      </c>
      <c r="K23" s="34" t="s">
        <v>3279</v>
      </c>
      <c r="L23" s="34" t="s">
        <v>3278</v>
      </c>
    </row>
    <row r="24" spans="1:12" x14ac:dyDescent="0.25">
      <c r="A24" s="3">
        <v>20</v>
      </c>
      <c r="B24" t="s">
        <v>2175</v>
      </c>
      <c r="C24" t="s">
        <v>2176</v>
      </c>
      <c r="H24">
        <v>21</v>
      </c>
      <c r="I24" s="3" t="s">
        <v>3318</v>
      </c>
      <c r="J24">
        <v>21</v>
      </c>
      <c r="K24" t="s">
        <v>3319</v>
      </c>
      <c r="L24" s="34" t="s">
        <v>3360</v>
      </c>
    </row>
    <row r="25" spans="1:12" x14ac:dyDescent="0.25">
      <c r="A25" s="3">
        <v>21</v>
      </c>
      <c r="B25" t="s">
        <v>2402</v>
      </c>
      <c r="C25" t="s">
        <v>2403</v>
      </c>
      <c r="H25">
        <v>22</v>
      </c>
      <c r="I25" s="3" t="s">
        <v>3289</v>
      </c>
      <c r="J25">
        <v>22</v>
      </c>
      <c r="K25" s="34" t="s">
        <v>3290</v>
      </c>
      <c r="L25" s="34" t="s">
        <v>3291</v>
      </c>
    </row>
    <row r="26" spans="1:12" x14ac:dyDescent="0.25">
      <c r="A26" s="3">
        <v>22</v>
      </c>
      <c r="B26" t="s">
        <v>2400</v>
      </c>
      <c r="C26" t="s">
        <v>2401</v>
      </c>
      <c r="H26">
        <v>23</v>
      </c>
      <c r="I26" s="3" t="s">
        <v>3292</v>
      </c>
      <c r="J26">
        <v>23</v>
      </c>
      <c r="K26" s="34" t="s">
        <v>3293</v>
      </c>
      <c r="L26" s="34" t="s">
        <v>3294</v>
      </c>
    </row>
    <row r="27" spans="1:12" x14ac:dyDescent="0.25">
      <c r="A27" s="3">
        <v>23</v>
      </c>
      <c r="B27" t="s">
        <v>2546</v>
      </c>
      <c r="C27" t="s">
        <v>2547</v>
      </c>
      <c r="H27">
        <v>24</v>
      </c>
      <c r="I27" s="3" t="s">
        <v>3297</v>
      </c>
      <c r="J27">
        <v>24</v>
      </c>
      <c r="K27" s="34" t="s">
        <v>3298</v>
      </c>
      <c r="L27" s="34" t="s">
        <v>3299</v>
      </c>
    </row>
    <row r="28" spans="1:12" x14ac:dyDescent="0.25">
      <c r="A28" s="3">
        <v>24</v>
      </c>
      <c r="B28" t="s">
        <v>2675</v>
      </c>
      <c r="C28" t="s">
        <v>2459</v>
      </c>
      <c r="H28">
        <v>25</v>
      </c>
      <c r="I28" s="3" t="s">
        <v>3303</v>
      </c>
      <c r="J28">
        <v>25</v>
      </c>
      <c r="K28" s="34" t="s">
        <v>3304</v>
      </c>
      <c r="L28" s="34" t="s">
        <v>3305</v>
      </c>
    </row>
    <row r="29" spans="1:12" x14ac:dyDescent="0.25">
      <c r="A29" s="3">
        <v>25</v>
      </c>
      <c r="B29" t="s">
        <v>2731</v>
      </c>
      <c r="C29" t="s">
        <v>2732</v>
      </c>
      <c r="H29">
        <v>26</v>
      </c>
      <c r="I29" s="3" t="s">
        <v>3349</v>
      </c>
      <c r="J29">
        <v>26</v>
      </c>
      <c r="K29" t="s">
        <v>3350</v>
      </c>
      <c r="L29" s="34" t="s">
        <v>3351</v>
      </c>
    </row>
    <row r="30" spans="1:12" x14ac:dyDescent="0.25">
      <c r="A30" s="3">
        <v>25</v>
      </c>
      <c r="B30" s="49" t="s">
        <v>1678</v>
      </c>
      <c r="C30" s="49" t="s">
        <v>2431</v>
      </c>
      <c r="H30">
        <v>27</v>
      </c>
      <c r="I30" s="3" t="s">
        <v>3352</v>
      </c>
      <c r="J30">
        <v>27</v>
      </c>
      <c r="K30" s="34" t="s">
        <v>3353</v>
      </c>
      <c r="L30" s="34" t="s">
        <v>3354</v>
      </c>
    </row>
    <row r="31" spans="1:12" x14ac:dyDescent="0.25">
      <c r="H31">
        <v>28</v>
      </c>
      <c r="I31" s="3" t="s">
        <v>3369</v>
      </c>
      <c r="J31">
        <v>28</v>
      </c>
      <c r="K31" t="s">
        <v>3370</v>
      </c>
      <c r="L31" t="s">
        <v>3371</v>
      </c>
    </row>
    <row r="32" spans="1:12" x14ac:dyDescent="0.25">
      <c r="H32">
        <v>29</v>
      </c>
      <c r="I32" s="3" t="s">
        <v>3372</v>
      </c>
      <c r="J32">
        <v>29</v>
      </c>
      <c r="K32" s="34" t="s">
        <v>1351</v>
      </c>
      <c r="L32" s="34" t="s">
        <v>3373</v>
      </c>
    </row>
    <row r="33" spans="8:12" x14ac:dyDescent="0.25">
      <c r="H33">
        <v>29</v>
      </c>
      <c r="I33" s="53" t="s">
        <v>1585</v>
      </c>
      <c r="J33">
        <v>27</v>
      </c>
      <c r="K33" t="s">
        <v>1810</v>
      </c>
      <c r="L33" t="s">
        <v>1694</v>
      </c>
    </row>
  </sheetData>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491"/>
  <sheetViews>
    <sheetView workbookViewId="0">
      <pane ySplit="1" topLeftCell="A447" activePane="bottomLeft" state="frozen"/>
      <selection pane="bottomLeft" activeCell="A457" sqref="A457:I472"/>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3" customFormat="1" ht="35.25" customHeight="1" x14ac:dyDescent="0.25">
      <c r="A1" s="112" t="s">
        <v>2753</v>
      </c>
    </row>
    <row r="2" spans="1:10" s="88" customFormat="1" ht="21" customHeight="1" x14ac:dyDescent="0.25">
      <c r="A2" s="89" t="s">
        <v>3239</v>
      </c>
      <c r="B2" s="89" t="s">
        <v>3240</v>
      </c>
      <c r="C2" s="89" t="s">
        <v>3241</v>
      </c>
      <c r="D2" s="89" t="s">
        <v>3242</v>
      </c>
      <c r="E2" s="89" t="s">
        <v>3243</v>
      </c>
      <c r="F2" s="89" t="s">
        <v>3244</v>
      </c>
      <c r="G2" s="89" t="s">
        <v>3245</v>
      </c>
      <c r="H2" s="89" t="s">
        <v>3246</v>
      </c>
      <c r="I2" s="89" t="s">
        <v>3247</v>
      </c>
      <c r="J2" s="89"/>
    </row>
    <row r="3" spans="1:10" x14ac:dyDescent="0.25">
      <c r="A3" s="77">
        <v>1</v>
      </c>
      <c r="B3">
        <v>2</v>
      </c>
      <c r="C3">
        <v>1</v>
      </c>
      <c r="D3" t="s">
        <v>103</v>
      </c>
      <c r="E3">
        <v>2</v>
      </c>
      <c r="F3">
        <v>3</v>
      </c>
      <c r="G3" t="s">
        <v>103</v>
      </c>
      <c r="H3">
        <v>1</v>
      </c>
      <c r="I3" t="s">
        <v>2821</v>
      </c>
    </row>
    <row r="4" spans="1:10" x14ac:dyDescent="0.25">
      <c r="A4" s="77">
        <v>2</v>
      </c>
      <c r="B4">
        <v>2</v>
      </c>
      <c r="C4">
        <v>1</v>
      </c>
      <c r="D4" t="s">
        <v>103</v>
      </c>
      <c r="E4">
        <v>2</v>
      </c>
      <c r="F4">
        <v>3</v>
      </c>
      <c r="G4" t="s">
        <v>103</v>
      </c>
      <c r="H4">
        <v>1</v>
      </c>
      <c r="I4" t="s">
        <v>2822</v>
      </c>
    </row>
    <row r="5" spans="1:10" x14ac:dyDescent="0.25">
      <c r="A5" s="77">
        <v>3</v>
      </c>
      <c r="B5">
        <v>2</v>
      </c>
      <c r="C5">
        <v>1</v>
      </c>
      <c r="D5" t="s">
        <v>103</v>
      </c>
      <c r="E5">
        <v>2</v>
      </c>
      <c r="F5">
        <v>3</v>
      </c>
      <c r="G5" t="s">
        <v>103</v>
      </c>
      <c r="H5">
        <v>1</v>
      </c>
      <c r="I5" t="s">
        <v>2823</v>
      </c>
    </row>
    <row r="6" spans="1:10" x14ac:dyDescent="0.25">
      <c r="A6" s="77">
        <v>4</v>
      </c>
      <c r="B6">
        <v>2</v>
      </c>
      <c r="C6">
        <v>1</v>
      </c>
      <c r="D6" t="s">
        <v>103</v>
      </c>
      <c r="E6">
        <v>2</v>
      </c>
      <c r="F6">
        <v>3</v>
      </c>
      <c r="G6" t="s">
        <v>103</v>
      </c>
      <c r="H6">
        <v>1</v>
      </c>
      <c r="I6" t="s">
        <v>2824</v>
      </c>
    </row>
    <row r="7" spans="1:10" x14ac:dyDescent="0.25">
      <c r="A7" s="77">
        <v>5</v>
      </c>
      <c r="B7">
        <v>2</v>
      </c>
      <c r="C7">
        <v>1</v>
      </c>
      <c r="D7" t="s">
        <v>103</v>
      </c>
      <c r="E7">
        <v>2</v>
      </c>
      <c r="F7">
        <v>3</v>
      </c>
      <c r="G7" t="s">
        <v>103</v>
      </c>
      <c r="H7">
        <v>1</v>
      </c>
      <c r="I7" t="s">
        <v>2825</v>
      </c>
    </row>
    <row r="8" spans="1:10" x14ac:dyDescent="0.25">
      <c r="A8" s="77">
        <v>6</v>
      </c>
      <c r="B8">
        <v>2</v>
      </c>
      <c r="C8">
        <v>1</v>
      </c>
      <c r="D8" t="s">
        <v>103</v>
      </c>
      <c r="E8">
        <v>2</v>
      </c>
      <c r="F8">
        <v>3</v>
      </c>
      <c r="G8" t="s">
        <v>103</v>
      </c>
      <c r="H8">
        <v>1</v>
      </c>
      <c r="I8" t="s">
        <v>2826</v>
      </c>
    </row>
    <row r="9" spans="1:10" x14ac:dyDescent="0.25">
      <c r="A9" s="77">
        <v>7</v>
      </c>
      <c r="B9">
        <v>2</v>
      </c>
      <c r="C9">
        <v>1</v>
      </c>
      <c r="D9" t="s">
        <v>103</v>
      </c>
      <c r="E9">
        <v>2</v>
      </c>
      <c r="F9">
        <v>3</v>
      </c>
      <c r="G9" t="s">
        <v>103</v>
      </c>
      <c r="H9">
        <v>1</v>
      </c>
      <c r="I9" t="s">
        <v>2827</v>
      </c>
    </row>
    <row r="10" spans="1:10" x14ac:dyDescent="0.25">
      <c r="A10" s="77">
        <v>8</v>
      </c>
      <c r="B10">
        <v>2</v>
      </c>
      <c r="C10">
        <v>1</v>
      </c>
      <c r="D10" t="s">
        <v>103</v>
      </c>
      <c r="E10">
        <v>2</v>
      </c>
      <c r="F10">
        <v>3</v>
      </c>
      <c r="G10" t="s">
        <v>103</v>
      </c>
      <c r="H10">
        <v>1</v>
      </c>
      <c r="I10" t="s">
        <v>2828</v>
      </c>
    </row>
    <row r="11" spans="1:10" x14ac:dyDescent="0.25">
      <c r="A11" s="77">
        <v>9</v>
      </c>
      <c r="B11">
        <v>3</v>
      </c>
      <c r="C11">
        <v>10</v>
      </c>
      <c r="D11" t="s">
        <v>2320</v>
      </c>
      <c r="E11">
        <v>5</v>
      </c>
      <c r="F11">
        <v>20</v>
      </c>
      <c r="G11" t="s">
        <v>2320</v>
      </c>
      <c r="H11">
        <v>1</v>
      </c>
      <c r="I11" t="s">
        <v>2829</v>
      </c>
    </row>
    <row r="12" spans="1:10" x14ac:dyDescent="0.25">
      <c r="A12" s="77">
        <v>10</v>
      </c>
      <c r="B12">
        <v>3</v>
      </c>
      <c r="C12">
        <v>10</v>
      </c>
      <c r="D12" t="s">
        <v>2320</v>
      </c>
      <c r="E12">
        <v>5</v>
      </c>
      <c r="F12">
        <v>20</v>
      </c>
      <c r="G12" t="s">
        <v>2320</v>
      </c>
      <c r="H12">
        <v>1</v>
      </c>
      <c r="I12" t="s">
        <v>2830</v>
      </c>
    </row>
    <row r="13" spans="1:10" x14ac:dyDescent="0.25">
      <c r="A13" s="77">
        <v>11</v>
      </c>
      <c r="B13">
        <v>3</v>
      </c>
      <c r="C13">
        <v>10</v>
      </c>
      <c r="D13" t="s">
        <v>2320</v>
      </c>
      <c r="E13">
        <v>5</v>
      </c>
      <c r="F13">
        <v>20</v>
      </c>
      <c r="G13" t="s">
        <v>2320</v>
      </c>
      <c r="H13">
        <v>1</v>
      </c>
      <c r="I13" t="s">
        <v>2831</v>
      </c>
    </row>
    <row r="14" spans="1:10" x14ac:dyDescent="0.25">
      <c r="A14" s="77">
        <v>12</v>
      </c>
      <c r="B14">
        <v>3</v>
      </c>
      <c r="C14">
        <v>10</v>
      </c>
      <c r="D14" t="s">
        <v>2320</v>
      </c>
      <c r="E14">
        <v>5</v>
      </c>
      <c r="F14">
        <v>20</v>
      </c>
      <c r="G14" t="s">
        <v>2320</v>
      </c>
      <c r="H14">
        <v>1</v>
      </c>
      <c r="I14" t="s">
        <v>2832</v>
      </c>
    </row>
    <row r="15" spans="1:10" x14ac:dyDescent="0.25">
      <c r="A15" s="77">
        <v>13</v>
      </c>
      <c r="B15">
        <v>3</v>
      </c>
      <c r="C15">
        <v>10</v>
      </c>
      <c r="D15" t="s">
        <v>2320</v>
      </c>
      <c r="E15">
        <v>5</v>
      </c>
      <c r="F15">
        <v>20</v>
      </c>
      <c r="G15" t="s">
        <v>2320</v>
      </c>
      <c r="H15">
        <v>1</v>
      </c>
      <c r="I15" t="s">
        <v>2833</v>
      </c>
    </row>
    <row r="16" spans="1:10" x14ac:dyDescent="0.25">
      <c r="A16" s="77">
        <v>14</v>
      </c>
      <c r="B16">
        <v>4</v>
      </c>
      <c r="C16">
        <v>12</v>
      </c>
      <c r="D16" t="s">
        <v>104</v>
      </c>
      <c r="E16">
        <v>4</v>
      </c>
      <c r="F16">
        <v>19</v>
      </c>
      <c r="G16" t="s">
        <v>104</v>
      </c>
      <c r="H16">
        <v>1</v>
      </c>
      <c r="I16" t="s">
        <v>1831</v>
      </c>
    </row>
    <row r="17" spans="1:9" x14ac:dyDescent="0.25">
      <c r="A17" s="77">
        <v>15</v>
      </c>
      <c r="B17">
        <v>4</v>
      </c>
      <c r="C17">
        <v>12</v>
      </c>
      <c r="D17" t="s">
        <v>104</v>
      </c>
      <c r="E17">
        <v>4</v>
      </c>
      <c r="F17">
        <v>19</v>
      </c>
      <c r="G17" t="s">
        <v>104</v>
      </c>
      <c r="H17">
        <v>1</v>
      </c>
      <c r="I17" t="s">
        <v>1832</v>
      </c>
    </row>
    <row r="18" spans="1:9" x14ac:dyDescent="0.25">
      <c r="A18" s="77">
        <v>16</v>
      </c>
      <c r="B18">
        <v>4</v>
      </c>
      <c r="C18">
        <v>12</v>
      </c>
      <c r="D18" t="s">
        <v>104</v>
      </c>
      <c r="E18">
        <v>4</v>
      </c>
      <c r="F18">
        <v>19</v>
      </c>
      <c r="G18" t="s">
        <v>104</v>
      </c>
      <c r="H18">
        <v>1</v>
      </c>
      <c r="I18" t="s">
        <v>1833</v>
      </c>
    </row>
    <row r="19" spans="1:9" x14ac:dyDescent="0.25">
      <c r="A19" s="77">
        <v>17</v>
      </c>
      <c r="B19">
        <v>4</v>
      </c>
      <c r="C19">
        <v>12</v>
      </c>
      <c r="D19" t="s">
        <v>104</v>
      </c>
      <c r="E19">
        <v>4</v>
      </c>
      <c r="F19">
        <v>19</v>
      </c>
      <c r="G19" t="s">
        <v>104</v>
      </c>
      <c r="H19">
        <v>1</v>
      </c>
      <c r="I19" t="s">
        <v>1834</v>
      </c>
    </row>
    <row r="20" spans="1:9" x14ac:dyDescent="0.25">
      <c r="A20" s="77">
        <v>18</v>
      </c>
      <c r="B20">
        <v>4</v>
      </c>
      <c r="C20">
        <v>12</v>
      </c>
      <c r="D20" t="s">
        <v>104</v>
      </c>
      <c r="E20">
        <v>4</v>
      </c>
      <c r="F20">
        <v>19</v>
      </c>
      <c r="G20" t="s">
        <v>104</v>
      </c>
      <c r="H20">
        <v>1</v>
      </c>
      <c r="I20" t="s">
        <v>1835</v>
      </c>
    </row>
    <row r="21" spans="1:9" x14ac:dyDescent="0.25">
      <c r="A21" s="77">
        <v>19</v>
      </c>
      <c r="B21">
        <v>4</v>
      </c>
      <c r="C21">
        <v>12</v>
      </c>
      <c r="D21" t="s">
        <v>104</v>
      </c>
      <c r="E21">
        <v>4</v>
      </c>
      <c r="F21">
        <v>19</v>
      </c>
      <c r="G21" t="s">
        <v>104</v>
      </c>
      <c r="H21">
        <v>1</v>
      </c>
      <c r="I21" t="s">
        <v>1836</v>
      </c>
    </row>
    <row r="22" spans="1:9" x14ac:dyDescent="0.25">
      <c r="A22" s="77">
        <v>20</v>
      </c>
      <c r="B22">
        <v>2</v>
      </c>
      <c r="C22">
        <v>1</v>
      </c>
      <c r="D22" t="s">
        <v>103</v>
      </c>
      <c r="E22">
        <v>2</v>
      </c>
      <c r="F22">
        <v>3</v>
      </c>
      <c r="G22" t="s">
        <v>103</v>
      </c>
      <c r="H22">
        <v>1</v>
      </c>
      <c r="I22" t="s">
        <v>2834</v>
      </c>
    </row>
    <row r="23" spans="1:9" x14ac:dyDescent="0.25">
      <c r="A23" s="77">
        <v>21</v>
      </c>
      <c r="B23">
        <v>7</v>
      </c>
      <c r="C23">
        <v>9</v>
      </c>
      <c r="D23" t="s">
        <v>2303</v>
      </c>
      <c r="E23">
        <v>180</v>
      </c>
      <c r="F23">
        <v>383</v>
      </c>
      <c r="G23" t="s">
        <v>2303</v>
      </c>
      <c r="H23">
        <v>1</v>
      </c>
      <c r="I23" t="s">
        <v>2835</v>
      </c>
    </row>
    <row r="24" spans="1:9" x14ac:dyDescent="0.25">
      <c r="A24" s="77">
        <v>22</v>
      </c>
      <c r="B24">
        <v>4</v>
      </c>
      <c r="C24">
        <v>12</v>
      </c>
      <c r="D24" t="s">
        <v>104</v>
      </c>
      <c r="E24">
        <v>4</v>
      </c>
      <c r="F24">
        <v>19</v>
      </c>
      <c r="G24" t="s">
        <v>104</v>
      </c>
      <c r="H24">
        <v>1</v>
      </c>
      <c r="I24" t="s">
        <v>1839</v>
      </c>
    </row>
    <row r="25" spans="1:9" x14ac:dyDescent="0.25">
      <c r="A25" s="77">
        <v>23</v>
      </c>
      <c r="B25">
        <v>4</v>
      </c>
      <c r="C25">
        <v>12</v>
      </c>
      <c r="D25" t="s">
        <v>104</v>
      </c>
      <c r="E25">
        <v>4</v>
      </c>
      <c r="F25">
        <v>19</v>
      </c>
      <c r="G25" t="s">
        <v>104</v>
      </c>
      <c r="H25">
        <v>1</v>
      </c>
      <c r="I25" t="s">
        <v>1840</v>
      </c>
    </row>
    <row r="26" spans="1:9" x14ac:dyDescent="0.25">
      <c r="A26" s="77">
        <v>24</v>
      </c>
      <c r="B26">
        <v>10</v>
      </c>
      <c r="C26">
        <v>13</v>
      </c>
      <c r="D26" t="s">
        <v>107</v>
      </c>
      <c r="E26">
        <v>10</v>
      </c>
      <c r="F26">
        <v>57</v>
      </c>
      <c r="G26" t="s">
        <v>107</v>
      </c>
      <c r="H26">
        <v>1</v>
      </c>
      <c r="I26" t="s">
        <v>2836</v>
      </c>
    </row>
    <row r="27" spans="1:9" x14ac:dyDescent="0.25">
      <c r="A27" s="77">
        <v>25</v>
      </c>
      <c r="B27">
        <v>10</v>
      </c>
      <c r="C27">
        <v>13</v>
      </c>
      <c r="D27" t="s">
        <v>107</v>
      </c>
      <c r="E27">
        <v>10</v>
      </c>
      <c r="F27">
        <v>57</v>
      </c>
      <c r="G27" t="s">
        <v>107</v>
      </c>
      <c r="H27">
        <v>1</v>
      </c>
      <c r="I27" t="s">
        <v>2837</v>
      </c>
    </row>
    <row r="28" spans="1:9" x14ac:dyDescent="0.25">
      <c r="A28" s="77">
        <v>26</v>
      </c>
      <c r="B28">
        <v>10</v>
      </c>
      <c r="C28">
        <v>13</v>
      </c>
      <c r="D28" t="s">
        <v>107</v>
      </c>
      <c r="E28">
        <v>10</v>
      </c>
      <c r="F28">
        <v>57</v>
      </c>
      <c r="G28" t="s">
        <v>107</v>
      </c>
      <c r="H28">
        <v>1</v>
      </c>
      <c r="I28" t="s">
        <v>2838</v>
      </c>
    </row>
    <row r="29" spans="1:9" x14ac:dyDescent="0.25">
      <c r="A29" s="77">
        <v>27</v>
      </c>
      <c r="B29">
        <v>10</v>
      </c>
      <c r="C29">
        <v>13</v>
      </c>
      <c r="D29" t="s">
        <v>107</v>
      </c>
      <c r="E29">
        <v>10</v>
      </c>
      <c r="F29">
        <v>57</v>
      </c>
      <c r="G29" t="s">
        <v>107</v>
      </c>
      <c r="H29">
        <v>1</v>
      </c>
      <c r="I29" t="s">
        <v>2839</v>
      </c>
    </row>
    <row r="30" spans="1:9" x14ac:dyDescent="0.25">
      <c r="A30" s="77">
        <v>28</v>
      </c>
      <c r="B30">
        <v>10</v>
      </c>
      <c r="C30">
        <v>13</v>
      </c>
      <c r="D30" t="s">
        <v>107</v>
      </c>
      <c r="E30">
        <v>10</v>
      </c>
      <c r="F30">
        <v>57</v>
      </c>
      <c r="G30" t="s">
        <v>107</v>
      </c>
      <c r="H30">
        <v>1</v>
      </c>
      <c r="I30" t="s">
        <v>2840</v>
      </c>
    </row>
    <row r="31" spans="1:9" x14ac:dyDescent="0.25">
      <c r="A31" s="77">
        <v>29</v>
      </c>
      <c r="B31">
        <v>10</v>
      </c>
      <c r="C31">
        <v>13</v>
      </c>
      <c r="D31" t="s">
        <v>107</v>
      </c>
      <c r="E31">
        <v>10</v>
      </c>
      <c r="F31">
        <v>57</v>
      </c>
      <c r="G31" t="s">
        <v>107</v>
      </c>
      <c r="H31">
        <v>1</v>
      </c>
      <c r="I31" t="s">
        <v>3264</v>
      </c>
    </row>
    <row r="32" spans="1:9" x14ac:dyDescent="0.25">
      <c r="A32" s="78">
        <v>30</v>
      </c>
      <c r="B32">
        <v>10</v>
      </c>
      <c r="C32">
        <v>13</v>
      </c>
      <c r="D32" t="s">
        <v>107</v>
      </c>
      <c r="E32">
        <v>10</v>
      </c>
      <c r="F32">
        <v>57</v>
      </c>
      <c r="G32" t="s">
        <v>107</v>
      </c>
      <c r="H32">
        <v>1</v>
      </c>
      <c r="I32" t="s">
        <v>2841</v>
      </c>
    </row>
    <row r="33" spans="1:9" x14ac:dyDescent="0.25">
      <c r="A33" s="77">
        <v>31</v>
      </c>
      <c r="B33">
        <v>4</v>
      </c>
      <c r="C33">
        <v>12</v>
      </c>
      <c r="D33" t="s">
        <v>104</v>
      </c>
      <c r="E33">
        <v>4</v>
      </c>
      <c r="F33">
        <v>19</v>
      </c>
      <c r="G33" t="s">
        <v>104</v>
      </c>
      <c r="H33">
        <v>1</v>
      </c>
      <c r="I33" t="s">
        <v>1848</v>
      </c>
    </row>
    <row r="34" spans="1:9" x14ac:dyDescent="0.25">
      <c r="A34" s="78">
        <v>32</v>
      </c>
      <c r="B34">
        <v>10</v>
      </c>
      <c r="C34">
        <v>13</v>
      </c>
      <c r="D34" t="s">
        <v>107</v>
      </c>
      <c r="E34">
        <v>10</v>
      </c>
      <c r="F34">
        <v>57</v>
      </c>
      <c r="G34" t="s">
        <v>107</v>
      </c>
      <c r="H34">
        <v>1</v>
      </c>
      <c r="I34" t="s">
        <v>2842</v>
      </c>
    </row>
    <row r="35" spans="1:9" x14ac:dyDescent="0.25">
      <c r="A35" s="78">
        <v>33</v>
      </c>
      <c r="B35">
        <v>6</v>
      </c>
      <c r="C35">
        <v>20</v>
      </c>
      <c r="D35" t="s">
        <v>109</v>
      </c>
      <c r="E35">
        <v>14</v>
      </c>
      <c r="F35">
        <v>92</v>
      </c>
      <c r="G35" t="s">
        <v>109</v>
      </c>
      <c r="H35">
        <v>1</v>
      </c>
      <c r="I35" t="s">
        <v>2843</v>
      </c>
    </row>
    <row r="36" spans="1:9" x14ac:dyDescent="0.25">
      <c r="A36" s="78">
        <v>34</v>
      </c>
      <c r="B36">
        <v>6</v>
      </c>
      <c r="C36">
        <v>20</v>
      </c>
      <c r="D36" t="s">
        <v>109</v>
      </c>
      <c r="E36">
        <v>14</v>
      </c>
      <c r="F36">
        <v>92</v>
      </c>
      <c r="G36" t="s">
        <v>109</v>
      </c>
      <c r="H36">
        <v>1</v>
      </c>
      <c r="I36" t="s">
        <v>2844</v>
      </c>
    </row>
    <row r="37" spans="1:9" x14ac:dyDescent="0.25">
      <c r="A37" s="78">
        <v>35</v>
      </c>
      <c r="B37">
        <v>6</v>
      </c>
      <c r="C37">
        <v>20</v>
      </c>
      <c r="D37" t="s">
        <v>109</v>
      </c>
      <c r="E37">
        <v>14</v>
      </c>
      <c r="F37">
        <v>92</v>
      </c>
      <c r="G37" t="s">
        <v>109</v>
      </c>
      <c r="H37">
        <v>1</v>
      </c>
      <c r="I37" t="s">
        <v>2845</v>
      </c>
    </row>
    <row r="38" spans="1:9" x14ac:dyDescent="0.25">
      <c r="A38" s="78">
        <v>36</v>
      </c>
      <c r="B38">
        <v>6</v>
      </c>
      <c r="C38">
        <v>20</v>
      </c>
      <c r="D38" t="s">
        <v>109</v>
      </c>
      <c r="E38">
        <v>14</v>
      </c>
      <c r="F38">
        <v>92</v>
      </c>
      <c r="G38" t="s">
        <v>109</v>
      </c>
      <c r="H38">
        <v>1</v>
      </c>
      <c r="I38" t="s">
        <v>2846</v>
      </c>
    </row>
    <row r="39" spans="1:9" x14ac:dyDescent="0.25">
      <c r="A39" s="78">
        <v>37</v>
      </c>
      <c r="B39">
        <v>6</v>
      </c>
      <c r="C39">
        <v>20</v>
      </c>
      <c r="D39" t="s">
        <v>109</v>
      </c>
      <c r="E39">
        <v>14</v>
      </c>
      <c r="F39">
        <v>92</v>
      </c>
      <c r="G39" t="s">
        <v>109</v>
      </c>
      <c r="H39">
        <v>1</v>
      </c>
      <c r="I39" t="s">
        <v>2847</v>
      </c>
    </row>
    <row r="40" spans="1:9" x14ac:dyDescent="0.25">
      <c r="A40" s="78">
        <v>38</v>
      </c>
      <c r="B40">
        <v>6</v>
      </c>
      <c r="C40">
        <v>20</v>
      </c>
      <c r="D40" t="s">
        <v>109</v>
      </c>
      <c r="E40">
        <v>14</v>
      </c>
      <c r="F40">
        <v>92</v>
      </c>
      <c r="G40" t="s">
        <v>109</v>
      </c>
      <c r="H40">
        <v>1</v>
      </c>
      <c r="I40" t="s">
        <v>2848</v>
      </c>
    </row>
    <row r="41" spans="1:9" x14ac:dyDescent="0.25">
      <c r="A41" s="78">
        <v>39</v>
      </c>
      <c r="B41">
        <v>6</v>
      </c>
      <c r="C41">
        <v>20</v>
      </c>
      <c r="D41" t="s">
        <v>109</v>
      </c>
      <c r="E41">
        <v>14</v>
      </c>
      <c r="F41">
        <v>92</v>
      </c>
      <c r="G41" t="s">
        <v>109</v>
      </c>
      <c r="H41">
        <v>1</v>
      </c>
      <c r="I41" t="s">
        <v>2849</v>
      </c>
    </row>
    <row r="42" spans="1:9" x14ac:dyDescent="0.25">
      <c r="A42" s="78">
        <v>40</v>
      </c>
      <c r="B42">
        <v>6</v>
      </c>
      <c r="C42">
        <v>20</v>
      </c>
      <c r="D42" t="s">
        <v>109</v>
      </c>
      <c r="E42">
        <v>14</v>
      </c>
      <c r="F42">
        <v>92</v>
      </c>
      <c r="G42" t="s">
        <v>109</v>
      </c>
      <c r="H42">
        <v>1</v>
      </c>
      <c r="I42" t="s">
        <v>2850</v>
      </c>
    </row>
    <row r="43" spans="1:9" x14ac:dyDescent="0.25">
      <c r="A43" s="78">
        <v>41</v>
      </c>
      <c r="B43">
        <v>11</v>
      </c>
      <c r="C43">
        <v>7</v>
      </c>
      <c r="D43" t="s">
        <v>2325</v>
      </c>
      <c r="E43">
        <v>9</v>
      </c>
      <c r="F43">
        <v>41</v>
      </c>
      <c r="G43" t="s">
        <v>2325</v>
      </c>
      <c r="H43">
        <v>1</v>
      </c>
      <c r="I43" t="s">
        <v>2851</v>
      </c>
    </row>
    <row r="44" spans="1:9" x14ac:dyDescent="0.25">
      <c r="A44" s="78">
        <v>42</v>
      </c>
      <c r="B44">
        <v>5</v>
      </c>
      <c r="C44">
        <v>30</v>
      </c>
      <c r="D44" t="s">
        <v>3265</v>
      </c>
      <c r="E44">
        <v>17</v>
      </c>
      <c r="F44">
        <v>104</v>
      </c>
      <c r="G44" t="s">
        <v>2319</v>
      </c>
      <c r="H44">
        <v>1</v>
      </c>
      <c r="I44" t="s">
        <v>2852</v>
      </c>
    </row>
    <row r="45" spans="1:9" x14ac:dyDescent="0.25">
      <c r="A45" s="78">
        <v>43</v>
      </c>
      <c r="B45">
        <v>5</v>
      </c>
      <c r="C45">
        <v>30</v>
      </c>
      <c r="D45" t="s">
        <v>3265</v>
      </c>
      <c r="E45">
        <v>17</v>
      </c>
      <c r="F45">
        <v>104</v>
      </c>
      <c r="G45" t="s">
        <v>2319</v>
      </c>
      <c r="H45">
        <v>1</v>
      </c>
      <c r="I45" t="s">
        <v>2853</v>
      </c>
    </row>
    <row r="46" spans="1:9" x14ac:dyDescent="0.25">
      <c r="A46" s="78">
        <v>44</v>
      </c>
      <c r="B46">
        <v>5</v>
      </c>
      <c r="C46">
        <v>30</v>
      </c>
      <c r="D46" t="s">
        <v>3265</v>
      </c>
      <c r="E46">
        <v>17</v>
      </c>
      <c r="F46">
        <v>104</v>
      </c>
      <c r="G46" t="s">
        <v>2319</v>
      </c>
      <c r="H46">
        <v>1</v>
      </c>
      <c r="I46" t="s">
        <v>2854</v>
      </c>
    </row>
    <row r="47" spans="1:9" x14ac:dyDescent="0.25">
      <c r="A47" s="78">
        <v>45</v>
      </c>
      <c r="B47">
        <v>5</v>
      </c>
      <c r="C47">
        <v>30</v>
      </c>
      <c r="D47" t="s">
        <v>3265</v>
      </c>
      <c r="E47">
        <v>17</v>
      </c>
      <c r="F47">
        <v>104</v>
      </c>
      <c r="G47" t="s">
        <v>2319</v>
      </c>
      <c r="H47">
        <v>1</v>
      </c>
      <c r="I47" t="s">
        <v>2855</v>
      </c>
    </row>
    <row r="48" spans="1:9" x14ac:dyDescent="0.25">
      <c r="A48" s="78">
        <v>46</v>
      </c>
      <c r="B48">
        <v>5</v>
      </c>
      <c r="C48">
        <v>30</v>
      </c>
      <c r="D48" t="s">
        <v>3265</v>
      </c>
      <c r="E48">
        <v>17</v>
      </c>
      <c r="F48">
        <v>104</v>
      </c>
      <c r="G48" t="s">
        <v>2319</v>
      </c>
      <c r="H48">
        <v>1</v>
      </c>
      <c r="I48" t="s">
        <v>2856</v>
      </c>
    </row>
    <row r="49" spans="1:9" x14ac:dyDescent="0.25">
      <c r="A49" s="78">
        <v>47</v>
      </c>
      <c r="B49">
        <v>9</v>
      </c>
      <c r="C49">
        <v>26</v>
      </c>
      <c r="D49" t="s">
        <v>2324</v>
      </c>
      <c r="E49">
        <v>19</v>
      </c>
      <c r="F49">
        <v>117</v>
      </c>
      <c r="G49" t="s">
        <v>2324</v>
      </c>
      <c r="H49">
        <v>1</v>
      </c>
      <c r="I49" t="s">
        <v>2857</v>
      </c>
    </row>
    <row r="50" spans="1:9" x14ac:dyDescent="0.25">
      <c r="A50" s="78">
        <v>48</v>
      </c>
      <c r="B50">
        <v>9</v>
      </c>
      <c r="C50">
        <v>26</v>
      </c>
      <c r="D50" t="s">
        <v>2324</v>
      </c>
      <c r="E50">
        <v>19</v>
      </c>
      <c r="F50">
        <v>117</v>
      </c>
      <c r="G50" t="s">
        <v>2324</v>
      </c>
      <c r="H50">
        <v>1</v>
      </c>
      <c r="I50" t="s">
        <v>2858</v>
      </c>
    </row>
    <row r="51" spans="1:9" x14ac:dyDescent="0.25">
      <c r="A51" s="78">
        <v>49</v>
      </c>
      <c r="B51">
        <v>9</v>
      </c>
      <c r="C51">
        <v>26</v>
      </c>
      <c r="D51" t="s">
        <v>2324</v>
      </c>
      <c r="E51">
        <v>19</v>
      </c>
      <c r="F51">
        <v>117</v>
      </c>
      <c r="G51" t="s">
        <v>2324</v>
      </c>
      <c r="H51">
        <v>1</v>
      </c>
      <c r="I51" t="s">
        <v>2859</v>
      </c>
    </row>
    <row r="52" spans="1:9" x14ac:dyDescent="0.25">
      <c r="A52" s="78">
        <v>50</v>
      </c>
      <c r="B52">
        <v>9</v>
      </c>
      <c r="C52">
        <v>26</v>
      </c>
      <c r="D52" t="s">
        <v>2324</v>
      </c>
      <c r="E52">
        <v>19</v>
      </c>
      <c r="F52">
        <v>117</v>
      </c>
      <c r="G52" t="s">
        <v>2324</v>
      </c>
      <c r="H52">
        <v>1</v>
      </c>
      <c r="I52" t="s">
        <v>2860</v>
      </c>
    </row>
    <row r="53" spans="1:9" x14ac:dyDescent="0.25">
      <c r="A53" s="78">
        <v>51</v>
      </c>
      <c r="B53">
        <v>9</v>
      </c>
      <c r="C53">
        <v>26</v>
      </c>
      <c r="D53" t="s">
        <v>2324</v>
      </c>
      <c r="E53">
        <v>19</v>
      </c>
      <c r="F53">
        <v>117</v>
      </c>
      <c r="G53" t="s">
        <v>2324</v>
      </c>
      <c r="H53">
        <v>1</v>
      </c>
      <c r="I53" t="s">
        <v>2861</v>
      </c>
    </row>
    <row r="54" spans="1:9" x14ac:dyDescent="0.25">
      <c r="A54" s="78">
        <v>52</v>
      </c>
      <c r="B54">
        <v>9</v>
      </c>
      <c r="C54">
        <v>26</v>
      </c>
      <c r="D54" t="s">
        <v>2324</v>
      </c>
      <c r="E54">
        <v>19</v>
      </c>
      <c r="F54">
        <v>117</v>
      </c>
      <c r="G54" t="s">
        <v>2324</v>
      </c>
      <c r="H54">
        <v>1</v>
      </c>
      <c r="I54" t="s">
        <v>2862</v>
      </c>
    </row>
    <row r="55" spans="1:9" x14ac:dyDescent="0.25">
      <c r="A55" s="78">
        <v>53</v>
      </c>
      <c r="B55">
        <v>9</v>
      </c>
      <c r="C55">
        <v>26</v>
      </c>
      <c r="D55" t="s">
        <v>2324</v>
      </c>
      <c r="E55">
        <v>19</v>
      </c>
      <c r="F55">
        <v>117</v>
      </c>
      <c r="G55" t="s">
        <v>2324</v>
      </c>
      <c r="H55">
        <v>1</v>
      </c>
      <c r="I55" t="s">
        <v>2863</v>
      </c>
    </row>
    <row r="56" spans="1:9" x14ac:dyDescent="0.25">
      <c r="A56" s="78">
        <v>55</v>
      </c>
      <c r="B56">
        <v>3</v>
      </c>
      <c r="C56">
        <v>10</v>
      </c>
      <c r="D56" t="s">
        <v>2320</v>
      </c>
      <c r="E56">
        <v>5</v>
      </c>
      <c r="F56">
        <v>20</v>
      </c>
      <c r="G56" t="s">
        <v>2320</v>
      </c>
      <c r="H56">
        <v>1</v>
      </c>
      <c r="I56" t="s">
        <v>2864</v>
      </c>
    </row>
    <row r="57" spans="1:9" x14ac:dyDescent="0.25">
      <c r="A57" s="78">
        <v>57</v>
      </c>
      <c r="B57">
        <v>5</v>
      </c>
      <c r="C57">
        <v>30</v>
      </c>
      <c r="D57" t="s">
        <v>3265</v>
      </c>
      <c r="E57">
        <v>17</v>
      </c>
      <c r="F57">
        <v>104</v>
      </c>
      <c r="G57" t="s">
        <v>2319</v>
      </c>
      <c r="H57">
        <v>1</v>
      </c>
      <c r="I57" t="s">
        <v>2865</v>
      </c>
    </row>
    <row r="58" spans="1:9" x14ac:dyDescent="0.25">
      <c r="A58" s="78">
        <v>58</v>
      </c>
      <c r="B58">
        <v>5</v>
      </c>
      <c r="C58">
        <v>30</v>
      </c>
      <c r="D58" t="s">
        <v>3265</v>
      </c>
      <c r="E58">
        <v>17</v>
      </c>
      <c r="F58">
        <v>104</v>
      </c>
      <c r="G58" t="s">
        <v>2319</v>
      </c>
      <c r="H58">
        <v>1</v>
      </c>
      <c r="I58" t="s">
        <v>2866</v>
      </c>
    </row>
    <row r="59" spans="1:9" x14ac:dyDescent="0.25">
      <c r="A59" s="78">
        <v>59</v>
      </c>
      <c r="B59">
        <v>5</v>
      </c>
      <c r="C59">
        <v>30</v>
      </c>
      <c r="D59" t="s">
        <v>3265</v>
      </c>
      <c r="E59">
        <v>17</v>
      </c>
      <c r="F59">
        <v>104</v>
      </c>
      <c r="G59" t="s">
        <v>2319</v>
      </c>
      <c r="H59">
        <v>1</v>
      </c>
      <c r="I59" t="s">
        <v>2867</v>
      </c>
    </row>
    <row r="60" spans="1:9" x14ac:dyDescent="0.25">
      <c r="A60" s="78">
        <v>60</v>
      </c>
      <c r="B60">
        <v>5</v>
      </c>
      <c r="C60">
        <v>30</v>
      </c>
      <c r="D60" t="s">
        <v>3265</v>
      </c>
      <c r="E60">
        <v>17</v>
      </c>
      <c r="F60">
        <v>104</v>
      </c>
      <c r="G60" t="s">
        <v>2319</v>
      </c>
      <c r="H60">
        <v>1</v>
      </c>
      <c r="I60" t="s">
        <v>2868</v>
      </c>
    </row>
    <row r="61" spans="1:9" x14ac:dyDescent="0.25">
      <c r="A61" s="78">
        <v>61</v>
      </c>
      <c r="B61">
        <v>5</v>
      </c>
      <c r="C61">
        <v>30</v>
      </c>
      <c r="D61" t="s">
        <v>3265</v>
      </c>
      <c r="E61">
        <v>17</v>
      </c>
      <c r="F61">
        <v>104</v>
      </c>
      <c r="G61" t="s">
        <v>2319</v>
      </c>
      <c r="H61">
        <v>1</v>
      </c>
      <c r="I61" t="s">
        <v>2869</v>
      </c>
    </row>
    <row r="62" spans="1:9" x14ac:dyDescent="0.25">
      <c r="A62" s="78">
        <v>62</v>
      </c>
      <c r="B62">
        <v>2</v>
      </c>
      <c r="C62">
        <v>1</v>
      </c>
      <c r="D62" t="s">
        <v>103</v>
      </c>
      <c r="E62">
        <v>2</v>
      </c>
      <c r="F62">
        <v>3</v>
      </c>
      <c r="G62" t="s">
        <v>103</v>
      </c>
      <c r="H62">
        <v>1</v>
      </c>
      <c r="I62" t="s">
        <v>2870</v>
      </c>
    </row>
    <row r="63" spans="1:9" x14ac:dyDescent="0.25">
      <c r="A63" s="78">
        <v>63</v>
      </c>
      <c r="B63">
        <v>6</v>
      </c>
      <c r="C63">
        <v>20</v>
      </c>
      <c r="D63" t="s">
        <v>109</v>
      </c>
      <c r="E63">
        <v>14</v>
      </c>
      <c r="F63">
        <v>92</v>
      </c>
      <c r="G63" t="s">
        <v>109</v>
      </c>
      <c r="H63">
        <v>1</v>
      </c>
      <c r="I63" t="s">
        <v>2871</v>
      </c>
    </row>
    <row r="64" spans="1:9" x14ac:dyDescent="0.25">
      <c r="A64" s="78">
        <v>64</v>
      </c>
      <c r="B64">
        <v>2</v>
      </c>
      <c r="C64">
        <v>1</v>
      </c>
      <c r="D64" t="s">
        <v>103</v>
      </c>
      <c r="E64">
        <v>2</v>
      </c>
      <c r="F64">
        <v>3</v>
      </c>
      <c r="G64" t="s">
        <v>103</v>
      </c>
      <c r="H64">
        <v>1</v>
      </c>
      <c r="I64" t="s">
        <v>2872</v>
      </c>
    </row>
    <row r="65" spans="1:9" x14ac:dyDescent="0.25">
      <c r="A65" s="78">
        <v>65</v>
      </c>
      <c r="B65">
        <v>11</v>
      </c>
      <c r="C65">
        <v>7</v>
      </c>
      <c r="D65" t="s">
        <v>2325</v>
      </c>
      <c r="E65">
        <v>9</v>
      </c>
      <c r="F65">
        <v>41</v>
      </c>
      <c r="G65" t="s">
        <v>2325</v>
      </c>
      <c r="H65">
        <v>1</v>
      </c>
      <c r="I65" t="s">
        <v>2873</v>
      </c>
    </row>
    <row r="66" spans="1:9" x14ac:dyDescent="0.25">
      <c r="A66" s="78">
        <v>66</v>
      </c>
      <c r="B66">
        <v>11</v>
      </c>
      <c r="C66">
        <v>7</v>
      </c>
      <c r="D66" t="s">
        <v>2325</v>
      </c>
      <c r="E66">
        <v>9</v>
      </c>
      <c r="F66">
        <v>41</v>
      </c>
      <c r="G66" t="s">
        <v>2325</v>
      </c>
      <c r="H66">
        <v>1</v>
      </c>
      <c r="I66" t="s">
        <v>2874</v>
      </c>
    </row>
    <row r="67" spans="1:9" x14ac:dyDescent="0.25">
      <c r="A67" s="78">
        <v>67</v>
      </c>
      <c r="B67">
        <v>11</v>
      </c>
      <c r="C67">
        <v>7</v>
      </c>
      <c r="D67" t="s">
        <v>2325</v>
      </c>
      <c r="E67">
        <v>9</v>
      </c>
      <c r="F67">
        <v>41</v>
      </c>
      <c r="G67" t="s">
        <v>2325</v>
      </c>
      <c r="H67">
        <v>1</v>
      </c>
      <c r="I67" t="s">
        <v>2875</v>
      </c>
    </row>
    <row r="68" spans="1:9" x14ac:dyDescent="0.25">
      <c r="A68" s="78">
        <v>68</v>
      </c>
      <c r="B68">
        <v>11</v>
      </c>
      <c r="C68">
        <v>7</v>
      </c>
      <c r="D68" t="s">
        <v>2325</v>
      </c>
      <c r="E68">
        <v>9</v>
      </c>
      <c r="F68">
        <v>41</v>
      </c>
      <c r="G68" t="s">
        <v>2325</v>
      </c>
      <c r="H68">
        <v>1</v>
      </c>
      <c r="I68" t="s">
        <v>2876</v>
      </c>
    </row>
    <row r="69" spans="1:9" x14ac:dyDescent="0.25">
      <c r="A69" s="78">
        <v>69</v>
      </c>
      <c r="B69">
        <v>11</v>
      </c>
      <c r="C69">
        <v>7</v>
      </c>
      <c r="D69" t="s">
        <v>2325</v>
      </c>
      <c r="E69">
        <v>9</v>
      </c>
      <c r="F69">
        <v>41</v>
      </c>
      <c r="G69" t="s">
        <v>2325</v>
      </c>
      <c r="H69">
        <v>1</v>
      </c>
      <c r="I69" t="s">
        <v>2877</v>
      </c>
    </row>
    <row r="70" spans="1:9" x14ac:dyDescent="0.25">
      <c r="A70" s="78">
        <v>71</v>
      </c>
      <c r="B70">
        <v>11</v>
      </c>
      <c r="C70">
        <v>7</v>
      </c>
      <c r="D70" t="s">
        <v>2325</v>
      </c>
      <c r="E70">
        <v>9</v>
      </c>
      <c r="F70">
        <v>41</v>
      </c>
      <c r="G70" t="s">
        <v>2325</v>
      </c>
      <c r="H70">
        <v>1</v>
      </c>
      <c r="I70" t="s">
        <v>2878</v>
      </c>
    </row>
    <row r="71" spans="1:9" x14ac:dyDescent="0.25">
      <c r="A71" s="78">
        <v>72</v>
      </c>
      <c r="B71">
        <v>11</v>
      </c>
      <c r="C71">
        <v>7</v>
      </c>
      <c r="D71" t="s">
        <v>2325</v>
      </c>
      <c r="E71">
        <v>9</v>
      </c>
      <c r="F71">
        <v>41</v>
      </c>
      <c r="G71" t="s">
        <v>2325</v>
      </c>
      <c r="H71">
        <v>1</v>
      </c>
      <c r="I71" t="s">
        <v>2879</v>
      </c>
    </row>
    <row r="72" spans="1:9" x14ac:dyDescent="0.25">
      <c r="A72" s="78">
        <v>73</v>
      </c>
      <c r="B72">
        <v>11</v>
      </c>
      <c r="C72">
        <v>7</v>
      </c>
      <c r="D72" t="s">
        <v>2325</v>
      </c>
      <c r="E72">
        <v>9</v>
      </c>
      <c r="F72">
        <v>41</v>
      </c>
      <c r="G72" t="s">
        <v>2325</v>
      </c>
      <c r="H72">
        <v>1</v>
      </c>
      <c r="I72" t="s">
        <v>2880</v>
      </c>
    </row>
    <row r="73" spans="1:9" x14ac:dyDescent="0.25">
      <c r="A73" s="78">
        <v>74</v>
      </c>
      <c r="B73">
        <v>11</v>
      </c>
      <c r="C73">
        <v>7</v>
      </c>
      <c r="D73" t="s">
        <v>2325</v>
      </c>
      <c r="E73">
        <v>9</v>
      </c>
      <c r="F73">
        <v>41</v>
      </c>
      <c r="G73" t="s">
        <v>2325</v>
      </c>
      <c r="H73">
        <v>1</v>
      </c>
      <c r="I73" t="s">
        <v>2881</v>
      </c>
    </row>
    <row r="74" spans="1:9" x14ac:dyDescent="0.25">
      <c r="A74" s="78">
        <v>75</v>
      </c>
      <c r="B74">
        <v>11</v>
      </c>
      <c r="C74">
        <v>7</v>
      </c>
      <c r="D74" t="s">
        <v>2325</v>
      </c>
      <c r="E74">
        <v>9</v>
      </c>
      <c r="F74">
        <v>41</v>
      </c>
      <c r="G74" t="s">
        <v>2325</v>
      </c>
      <c r="H74">
        <v>1</v>
      </c>
      <c r="I74" t="s">
        <v>2882</v>
      </c>
    </row>
    <row r="75" spans="1:9" x14ac:dyDescent="0.25">
      <c r="A75" s="78">
        <v>76</v>
      </c>
      <c r="B75">
        <v>11</v>
      </c>
      <c r="C75">
        <v>7</v>
      </c>
      <c r="D75" t="s">
        <v>2325</v>
      </c>
      <c r="E75">
        <v>9</v>
      </c>
      <c r="F75">
        <v>41</v>
      </c>
      <c r="G75" t="s">
        <v>2325</v>
      </c>
      <c r="H75">
        <v>1</v>
      </c>
      <c r="I75" t="s">
        <v>2883</v>
      </c>
    </row>
    <row r="76" spans="1:9" x14ac:dyDescent="0.25">
      <c r="A76" s="78">
        <v>77</v>
      </c>
      <c r="B76">
        <v>11</v>
      </c>
      <c r="C76">
        <v>7</v>
      </c>
      <c r="D76" t="s">
        <v>2325</v>
      </c>
      <c r="E76">
        <v>9</v>
      </c>
      <c r="F76">
        <v>41</v>
      </c>
      <c r="G76" t="s">
        <v>2325</v>
      </c>
      <c r="H76">
        <v>1</v>
      </c>
      <c r="I76" t="s">
        <v>2884</v>
      </c>
    </row>
    <row r="77" spans="1:9" x14ac:dyDescent="0.25">
      <c r="A77" s="78">
        <v>78</v>
      </c>
      <c r="B77">
        <v>9</v>
      </c>
      <c r="C77">
        <v>26</v>
      </c>
      <c r="D77" t="s">
        <v>2324</v>
      </c>
      <c r="E77">
        <v>19</v>
      </c>
      <c r="F77">
        <v>117</v>
      </c>
      <c r="G77" t="s">
        <v>2324</v>
      </c>
      <c r="H77">
        <v>1</v>
      </c>
      <c r="I77" t="s">
        <v>2885</v>
      </c>
    </row>
    <row r="78" spans="1:9" x14ac:dyDescent="0.25">
      <c r="A78" s="78">
        <v>79</v>
      </c>
      <c r="B78">
        <v>10</v>
      </c>
      <c r="C78">
        <v>13</v>
      </c>
      <c r="D78" t="s">
        <v>107</v>
      </c>
      <c r="E78">
        <v>10</v>
      </c>
      <c r="F78">
        <v>57</v>
      </c>
      <c r="G78" t="s">
        <v>107</v>
      </c>
      <c r="H78">
        <v>1</v>
      </c>
      <c r="I78" t="s">
        <v>2886</v>
      </c>
    </row>
    <row r="79" spans="1:9" x14ac:dyDescent="0.25">
      <c r="A79" s="78">
        <v>80</v>
      </c>
      <c r="B79">
        <v>10</v>
      </c>
      <c r="C79">
        <v>13</v>
      </c>
      <c r="D79" t="s">
        <v>107</v>
      </c>
      <c r="E79">
        <v>10</v>
      </c>
      <c r="F79">
        <v>57</v>
      </c>
      <c r="G79" t="s">
        <v>107</v>
      </c>
      <c r="H79">
        <v>1</v>
      </c>
      <c r="I79" t="s">
        <v>2887</v>
      </c>
    </row>
    <row r="80" spans="1:9" x14ac:dyDescent="0.25">
      <c r="A80" s="78">
        <v>81</v>
      </c>
      <c r="B80">
        <v>10</v>
      </c>
      <c r="C80">
        <v>13</v>
      </c>
      <c r="D80" t="s">
        <v>107</v>
      </c>
      <c r="E80">
        <v>10</v>
      </c>
      <c r="F80">
        <v>57</v>
      </c>
      <c r="G80" t="s">
        <v>107</v>
      </c>
      <c r="H80">
        <v>1</v>
      </c>
      <c r="I80" t="s">
        <v>2888</v>
      </c>
    </row>
    <row r="81" spans="1:9" x14ac:dyDescent="0.25">
      <c r="A81" s="78">
        <v>82</v>
      </c>
      <c r="B81">
        <v>3</v>
      </c>
      <c r="C81">
        <v>10</v>
      </c>
      <c r="D81" t="s">
        <v>2320</v>
      </c>
      <c r="E81">
        <v>5</v>
      </c>
      <c r="F81">
        <v>20</v>
      </c>
      <c r="G81" t="s">
        <v>2320</v>
      </c>
      <c r="H81">
        <v>1</v>
      </c>
      <c r="I81" t="s">
        <v>2889</v>
      </c>
    </row>
    <row r="82" spans="1:9" x14ac:dyDescent="0.25">
      <c r="A82" s="78">
        <v>83</v>
      </c>
      <c r="B82">
        <v>3</v>
      </c>
      <c r="C82">
        <v>10</v>
      </c>
      <c r="D82" t="s">
        <v>2320</v>
      </c>
      <c r="E82">
        <v>5</v>
      </c>
      <c r="F82">
        <v>20</v>
      </c>
      <c r="G82" t="s">
        <v>2320</v>
      </c>
      <c r="H82">
        <v>1</v>
      </c>
      <c r="I82" t="s">
        <v>2890</v>
      </c>
    </row>
    <row r="83" spans="1:9" x14ac:dyDescent="0.25">
      <c r="A83" s="78">
        <v>84</v>
      </c>
      <c r="B83">
        <v>3</v>
      </c>
      <c r="C83">
        <v>10</v>
      </c>
      <c r="D83" t="s">
        <v>2320</v>
      </c>
      <c r="E83">
        <v>5</v>
      </c>
      <c r="F83">
        <v>20</v>
      </c>
      <c r="G83" t="s">
        <v>2320</v>
      </c>
      <c r="H83">
        <v>1</v>
      </c>
      <c r="I83" t="s">
        <v>2891</v>
      </c>
    </row>
    <row r="84" spans="1:9" x14ac:dyDescent="0.25">
      <c r="A84" s="78">
        <v>85</v>
      </c>
      <c r="B84">
        <v>9</v>
      </c>
      <c r="C84">
        <v>26</v>
      </c>
      <c r="D84" t="s">
        <v>2324</v>
      </c>
      <c r="E84">
        <v>19</v>
      </c>
      <c r="F84">
        <v>117</v>
      </c>
      <c r="G84" t="s">
        <v>2324</v>
      </c>
      <c r="H84">
        <v>1</v>
      </c>
      <c r="I84" t="s">
        <v>2892</v>
      </c>
    </row>
    <row r="85" spans="1:9" x14ac:dyDescent="0.25">
      <c r="A85" s="78">
        <v>86</v>
      </c>
      <c r="B85">
        <v>3</v>
      </c>
      <c r="C85">
        <v>10</v>
      </c>
      <c r="D85" t="s">
        <v>2320</v>
      </c>
      <c r="E85">
        <v>5</v>
      </c>
      <c r="F85">
        <v>20</v>
      </c>
      <c r="G85" t="s">
        <v>2320</v>
      </c>
      <c r="H85">
        <v>1</v>
      </c>
      <c r="I85" t="s">
        <v>2893</v>
      </c>
    </row>
    <row r="86" spans="1:9" x14ac:dyDescent="0.25">
      <c r="A86" s="78">
        <v>98</v>
      </c>
      <c r="B86">
        <v>11</v>
      </c>
      <c r="C86">
        <v>7</v>
      </c>
      <c r="D86" t="s">
        <v>2325</v>
      </c>
      <c r="E86">
        <v>9</v>
      </c>
      <c r="F86">
        <v>41</v>
      </c>
      <c r="G86" t="s">
        <v>2325</v>
      </c>
      <c r="H86">
        <v>6</v>
      </c>
      <c r="I86" t="s">
        <v>2894</v>
      </c>
    </row>
    <row r="87" spans="1:9" x14ac:dyDescent="0.25">
      <c r="A87" s="78">
        <v>99</v>
      </c>
      <c r="B87">
        <v>8</v>
      </c>
      <c r="C87">
        <v>22</v>
      </c>
      <c r="D87" t="s">
        <v>108</v>
      </c>
      <c r="E87">
        <v>11</v>
      </c>
      <c r="F87">
        <v>58</v>
      </c>
      <c r="G87" t="s">
        <v>108</v>
      </c>
      <c r="H87">
        <v>1</v>
      </c>
      <c r="I87" t="s">
        <v>2895</v>
      </c>
    </row>
    <row r="88" spans="1:9" x14ac:dyDescent="0.25">
      <c r="A88" s="78">
        <v>100</v>
      </c>
      <c r="B88">
        <v>8</v>
      </c>
      <c r="C88">
        <v>22</v>
      </c>
      <c r="D88" t="s">
        <v>108</v>
      </c>
      <c r="E88">
        <v>11</v>
      </c>
      <c r="F88">
        <v>58</v>
      </c>
      <c r="G88" t="s">
        <v>108</v>
      </c>
      <c r="H88">
        <v>1</v>
      </c>
      <c r="I88" t="s">
        <v>2896</v>
      </c>
    </row>
    <row r="89" spans="1:9" x14ac:dyDescent="0.25">
      <c r="A89" s="78">
        <v>101</v>
      </c>
      <c r="B89">
        <v>8</v>
      </c>
      <c r="C89">
        <v>22</v>
      </c>
      <c r="D89" t="s">
        <v>108</v>
      </c>
      <c r="E89">
        <v>11</v>
      </c>
      <c r="F89">
        <v>58</v>
      </c>
      <c r="G89" t="s">
        <v>108</v>
      </c>
      <c r="H89">
        <v>1</v>
      </c>
      <c r="I89" t="s">
        <v>3266</v>
      </c>
    </row>
    <row r="90" spans="1:9" x14ac:dyDescent="0.25">
      <c r="A90" s="79">
        <v>102</v>
      </c>
      <c r="B90">
        <v>8</v>
      </c>
      <c r="C90">
        <v>22</v>
      </c>
      <c r="D90" t="s">
        <v>108</v>
      </c>
      <c r="E90">
        <v>11</v>
      </c>
      <c r="F90">
        <v>58</v>
      </c>
      <c r="G90" t="s">
        <v>108</v>
      </c>
      <c r="H90">
        <v>1</v>
      </c>
      <c r="I90" t="s">
        <v>2897</v>
      </c>
    </row>
    <row r="91" spans="1:9" x14ac:dyDescent="0.25">
      <c r="A91" s="79">
        <v>103</v>
      </c>
      <c r="B91">
        <v>8</v>
      </c>
      <c r="C91">
        <v>22</v>
      </c>
      <c r="D91" t="s">
        <v>108</v>
      </c>
      <c r="E91">
        <v>11</v>
      </c>
      <c r="F91">
        <v>58</v>
      </c>
      <c r="G91" t="s">
        <v>108</v>
      </c>
      <c r="H91">
        <v>1</v>
      </c>
      <c r="I91" t="s">
        <v>2898</v>
      </c>
    </row>
    <row r="92" spans="1:9" x14ac:dyDescent="0.25">
      <c r="A92" s="79">
        <v>104</v>
      </c>
      <c r="B92">
        <v>8</v>
      </c>
      <c r="C92">
        <v>22</v>
      </c>
      <c r="D92" t="s">
        <v>108</v>
      </c>
      <c r="E92">
        <v>11</v>
      </c>
      <c r="F92">
        <v>58</v>
      </c>
      <c r="G92" t="s">
        <v>108</v>
      </c>
      <c r="H92">
        <v>1</v>
      </c>
      <c r="I92" t="s">
        <v>2899</v>
      </c>
    </row>
    <row r="93" spans="1:9" x14ac:dyDescent="0.25">
      <c r="A93" s="79">
        <v>105</v>
      </c>
      <c r="B93">
        <v>8</v>
      </c>
      <c r="C93">
        <v>22</v>
      </c>
      <c r="D93" t="s">
        <v>108</v>
      </c>
      <c r="E93">
        <v>11</v>
      </c>
      <c r="F93">
        <v>58</v>
      </c>
      <c r="G93" t="s">
        <v>108</v>
      </c>
      <c r="H93">
        <v>1</v>
      </c>
      <c r="I93" t="s">
        <v>2900</v>
      </c>
    </row>
    <row r="94" spans="1:9" x14ac:dyDescent="0.25">
      <c r="A94" s="79">
        <v>106</v>
      </c>
      <c r="B94">
        <v>8</v>
      </c>
      <c r="C94">
        <v>22</v>
      </c>
      <c r="D94" t="s">
        <v>108</v>
      </c>
      <c r="E94">
        <v>11</v>
      </c>
      <c r="F94">
        <v>58</v>
      </c>
      <c r="G94" t="s">
        <v>108</v>
      </c>
      <c r="H94">
        <v>1</v>
      </c>
      <c r="I94" t="s">
        <v>2901</v>
      </c>
    </row>
    <row r="95" spans="1:9" x14ac:dyDescent="0.25">
      <c r="A95" s="79">
        <v>107</v>
      </c>
      <c r="B95">
        <v>8</v>
      </c>
      <c r="C95">
        <v>22</v>
      </c>
      <c r="D95" t="s">
        <v>108</v>
      </c>
      <c r="E95">
        <v>11</v>
      </c>
      <c r="F95">
        <v>58</v>
      </c>
      <c r="G95" t="s">
        <v>108</v>
      </c>
      <c r="H95">
        <v>1</v>
      </c>
      <c r="I95" t="s">
        <v>2902</v>
      </c>
    </row>
    <row r="96" spans="1:9" x14ac:dyDescent="0.25">
      <c r="A96" s="79">
        <v>108</v>
      </c>
      <c r="B96">
        <v>11</v>
      </c>
      <c r="C96">
        <v>7</v>
      </c>
      <c r="D96" t="s">
        <v>2325</v>
      </c>
      <c r="E96">
        <v>9</v>
      </c>
      <c r="F96">
        <v>41</v>
      </c>
      <c r="G96" t="s">
        <v>2325</v>
      </c>
      <c r="H96">
        <v>1</v>
      </c>
      <c r="I96" t="s">
        <v>2903</v>
      </c>
    </row>
    <row r="97" spans="1:9" x14ac:dyDescent="0.25">
      <c r="A97" s="79">
        <v>109</v>
      </c>
      <c r="B97">
        <v>12</v>
      </c>
      <c r="C97">
        <v>125</v>
      </c>
      <c r="D97" t="s">
        <v>2323</v>
      </c>
      <c r="E97">
        <v>16</v>
      </c>
      <c r="F97">
        <v>103</v>
      </c>
      <c r="G97" t="s">
        <v>2323</v>
      </c>
      <c r="H97">
        <v>1</v>
      </c>
      <c r="I97" t="s">
        <v>2904</v>
      </c>
    </row>
    <row r="98" spans="1:9" x14ac:dyDescent="0.25">
      <c r="A98" s="79">
        <v>110</v>
      </c>
      <c r="B98">
        <v>12</v>
      </c>
      <c r="C98">
        <v>125</v>
      </c>
      <c r="D98" t="s">
        <v>2323</v>
      </c>
      <c r="E98">
        <v>16</v>
      </c>
      <c r="F98">
        <v>103</v>
      </c>
      <c r="G98" t="s">
        <v>2323</v>
      </c>
      <c r="H98">
        <v>1</v>
      </c>
      <c r="I98" t="s">
        <v>2905</v>
      </c>
    </row>
    <row r="99" spans="1:9" x14ac:dyDescent="0.25">
      <c r="A99" s="79">
        <v>111</v>
      </c>
      <c r="B99">
        <v>12</v>
      </c>
      <c r="C99">
        <v>125</v>
      </c>
      <c r="D99" t="s">
        <v>2323</v>
      </c>
      <c r="E99">
        <v>16</v>
      </c>
      <c r="F99">
        <v>103</v>
      </c>
      <c r="G99" t="s">
        <v>2323</v>
      </c>
      <c r="H99">
        <v>1</v>
      </c>
      <c r="I99" t="s">
        <v>2906</v>
      </c>
    </row>
    <row r="100" spans="1:9" x14ac:dyDescent="0.25">
      <c r="A100" s="79">
        <v>112</v>
      </c>
      <c r="B100">
        <v>12</v>
      </c>
      <c r="C100">
        <v>125</v>
      </c>
      <c r="D100" t="s">
        <v>2323</v>
      </c>
      <c r="E100">
        <v>16</v>
      </c>
      <c r="F100">
        <v>103</v>
      </c>
      <c r="G100" t="s">
        <v>2323</v>
      </c>
      <c r="H100">
        <v>1</v>
      </c>
      <c r="I100" t="s">
        <v>2907</v>
      </c>
    </row>
    <row r="101" spans="1:9" x14ac:dyDescent="0.25">
      <c r="A101" s="79">
        <v>113</v>
      </c>
      <c r="B101">
        <v>12</v>
      </c>
      <c r="C101">
        <v>125</v>
      </c>
      <c r="D101" t="s">
        <v>2323</v>
      </c>
      <c r="E101">
        <v>16</v>
      </c>
      <c r="F101">
        <v>103</v>
      </c>
      <c r="G101" t="s">
        <v>2323</v>
      </c>
      <c r="H101">
        <v>1</v>
      </c>
      <c r="I101" t="s">
        <v>2908</v>
      </c>
    </row>
    <row r="102" spans="1:9" x14ac:dyDescent="0.25">
      <c r="A102" s="79">
        <v>114</v>
      </c>
      <c r="B102">
        <v>12</v>
      </c>
      <c r="C102">
        <v>125</v>
      </c>
      <c r="D102" t="s">
        <v>2323</v>
      </c>
      <c r="E102">
        <v>16</v>
      </c>
      <c r="F102">
        <v>103</v>
      </c>
      <c r="G102" t="s">
        <v>2323</v>
      </c>
      <c r="H102">
        <v>1</v>
      </c>
      <c r="I102" t="s">
        <v>2909</v>
      </c>
    </row>
    <row r="103" spans="1:9" x14ac:dyDescent="0.25">
      <c r="A103" s="79">
        <v>115</v>
      </c>
      <c r="B103">
        <v>12</v>
      </c>
      <c r="C103">
        <v>125</v>
      </c>
      <c r="D103" t="s">
        <v>2323</v>
      </c>
      <c r="E103">
        <v>16</v>
      </c>
      <c r="F103">
        <v>103</v>
      </c>
      <c r="G103" t="s">
        <v>2323</v>
      </c>
      <c r="H103">
        <v>1</v>
      </c>
      <c r="I103" t="s">
        <v>2910</v>
      </c>
    </row>
    <row r="104" spans="1:9" x14ac:dyDescent="0.25">
      <c r="A104" s="79">
        <v>116</v>
      </c>
      <c r="B104">
        <v>12</v>
      </c>
      <c r="C104">
        <v>125</v>
      </c>
      <c r="D104" t="s">
        <v>2323</v>
      </c>
      <c r="E104">
        <v>16</v>
      </c>
      <c r="F104">
        <v>103</v>
      </c>
      <c r="G104" t="s">
        <v>2323</v>
      </c>
      <c r="H104">
        <v>1</v>
      </c>
      <c r="I104" t="s">
        <v>2911</v>
      </c>
    </row>
    <row r="105" spans="1:9" x14ac:dyDescent="0.25">
      <c r="A105" s="79">
        <v>117</v>
      </c>
      <c r="B105">
        <v>12</v>
      </c>
      <c r="C105">
        <v>125</v>
      </c>
      <c r="D105" t="s">
        <v>2323</v>
      </c>
      <c r="E105">
        <v>16</v>
      </c>
      <c r="F105">
        <v>103</v>
      </c>
      <c r="G105" t="s">
        <v>2323</v>
      </c>
      <c r="H105">
        <v>1</v>
      </c>
      <c r="I105" t="s">
        <v>2912</v>
      </c>
    </row>
    <row r="106" spans="1:9" x14ac:dyDescent="0.25">
      <c r="A106" s="79">
        <v>118</v>
      </c>
      <c r="B106">
        <v>12</v>
      </c>
      <c r="C106">
        <v>125</v>
      </c>
      <c r="D106" t="s">
        <v>2323</v>
      </c>
      <c r="E106">
        <v>16</v>
      </c>
      <c r="F106">
        <v>103</v>
      </c>
      <c r="G106" t="s">
        <v>2323</v>
      </c>
      <c r="H106">
        <v>1</v>
      </c>
      <c r="I106" t="s">
        <v>2913</v>
      </c>
    </row>
    <row r="107" spans="1:9" x14ac:dyDescent="0.25">
      <c r="A107" s="79">
        <v>119</v>
      </c>
      <c r="B107">
        <v>12</v>
      </c>
      <c r="C107">
        <v>125</v>
      </c>
      <c r="D107" t="s">
        <v>2323</v>
      </c>
      <c r="E107">
        <v>16</v>
      </c>
      <c r="F107">
        <v>103</v>
      </c>
      <c r="G107" t="s">
        <v>2323</v>
      </c>
      <c r="H107">
        <v>1</v>
      </c>
      <c r="I107" t="s">
        <v>2914</v>
      </c>
    </row>
    <row r="108" spans="1:9" x14ac:dyDescent="0.25">
      <c r="A108" s="79">
        <v>120</v>
      </c>
      <c r="B108">
        <v>12</v>
      </c>
      <c r="C108">
        <v>125</v>
      </c>
      <c r="D108" t="s">
        <v>2323</v>
      </c>
      <c r="E108">
        <v>16</v>
      </c>
      <c r="F108">
        <v>103</v>
      </c>
      <c r="G108" t="s">
        <v>2323</v>
      </c>
      <c r="H108">
        <v>1</v>
      </c>
      <c r="I108" t="s">
        <v>2915</v>
      </c>
    </row>
    <row r="109" spans="1:9" x14ac:dyDescent="0.25">
      <c r="A109" s="79">
        <v>121</v>
      </c>
      <c r="B109">
        <v>15</v>
      </c>
      <c r="C109">
        <v>143</v>
      </c>
      <c r="D109" t="s">
        <v>264</v>
      </c>
      <c r="E109">
        <v>178</v>
      </c>
      <c r="F109">
        <v>381</v>
      </c>
      <c r="G109" t="s">
        <v>264</v>
      </c>
      <c r="H109">
        <v>1</v>
      </c>
      <c r="I109" t="s">
        <v>2916</v>
      </c>
    </row>
    <row r="110" spans="1:9" x14ac:dyDescent="0.25">
      <c r="A110" s="79">
        <v>122</v>
      </c>
      <c r="B110">
        <v>15</v>
      </c>
      <c r="C110">
        <v>143</v>
      </c>
      <c r="D110" t="s">
        <v>264</v>
      </c>
      <c r="E110">
        <v>178</v>
      </c>
      <c r="F110">
        <v>381</v>
      </c>
      <c r="G110" t="s">
        <v>264</v>
      </c>
      <c r="H110">
        <v>1</v>
      </c>
      <c r="I110" t="s">
        <v>2917</v>
      </c>
    </row>
    <row r="111" spans="1:9" x14ac:dyDescent="0.25">
      <c r="A111" s="79">
        <v>123</v>
      </c>
      <c r="B111">
        <v>15</v>
      </c>
      <c r="C111">
        <v>143</v>
      </c>
      <c r="D111" t="s">
        <v>264</v>
      </c>
      <c r="E111">
        <v>178</v>
      </c>
      <c r="F111">
        <v>381</v>
      </c>
      <c r="G111" t="s">
        <v>264</v>
      </c>
      <c r="H111">
        <v>1</v>
      </c>
      <c r="I111" t="s">
        <v>2918</v>
      </c>
    </row>
    <row r="112" spans="1:9" x14ac:dyDescent="0.25">
      <c r="A112" s="79">
        <v>124</v>
      </c>
      <c r="B112">
        <v>15</v>
      </c>
      <c r="C112">
        <v>143</v>
      </c>
      <c r="D112" t="s">
        <v>264</v>
      </c>
      <c r="E112">
        <v>178</v>
      </c>
      <c r="F112">
        <v>381</v>
      </c>
      <c r="G112" t="s">
        <v>264</v>
      </c>
      <c r="H112">
        <v>1</v>
      </c>
      <c r="I112" t="s">
        <v>2919</v>
      </c>
    </row>
    <row r="113" spans="1:9" x14ac:dyDescent="0.25">
      <c r="A113" s="79">
        <v>125</v>
      </c>
      <c r="B113">
        <v>18</v>
      </c>
      <c r="C113">
        <v>75</v>
      </c>
      <c r="D113" t="s">
        <v>198</v>
      </c>
      <c r="E113">
        <v>110</v>
      </c>
      <c r="F113">
        <v>281</v>
      </c>
      <c r="G113" t="s">
        <v>198</v>
      </c>
      <c r="H113">
        <v>1</v>
      </c>
      <c r="I113" t="s">
        <v>2920</v>
      </c>
    </row>
    <row r="114" spans="1:9" x14ac:dyDescent="0.25">
      <c r="A114" s="79">
        <v>126</v>
      </c>
      <c r="B114">
        <v>18</v>
      </c>
      <c r="C114">
        <v>75</v>
      </c>
      <c r="D114" t="s">
        <v>198</v>
      </c>
      <c r="E114">
        <v>110</v>
      </c>
      <c r="F114">
        <v>281</v>
      </c>
      <c r="G114" t="s">
        <v>198</v>
      </c>
      <c r="H114">
        <v>1</v>
      </c>
      <c r="I114" t="s">
        <v>2921</v>
      </c>
    </row>
    <row r="115" spans="1:9" x14ac:dyDescent="0.25">
      <c r="A115" s="79">
        <v>127</v>
      </c>
      <c r="B115">
        <v>15</v>
      </c>
      <c r="C115">
        <v>143</v>
      </c>
      <c r="D115" t="s">
        <v>264</v>
      </c>
      <c r="E115">
        <v>178</v>
      </c>
      <c r="F115">
        <v>381</v>
      </c>
      <c r="G115" t="s">
        <v>264</v>
      </c>
      <c r="H115">
        <v>1</v>
      </c>
      <c r="I115" t="s">
        <v>2922</v>
      </c>
    </row>
    <row r="116" spans="1:9" x14ac:dyDescent="0.25">
      <c r="A116" s="79">
        <v>128</v>
      </c>
      <c r="B116">
        <v>23</v>
      </c>
      <c r="C116">
        <v>255</v>
      </c>
      <c r="D116" t="s">
        <v>2382</v>
      </c>
      <c r="E116">
        <v>154</v>
      </c>
      <c r="F116">
        <v>347</v>
      </c>
      <c r="G116" t="s">
        <v>2382</v>
      </c>
      <c r="H116">
        <v>1</v>
      </c>
      <c r="I116" t="s">
        <v>2923</v>
      </c>
    </row>
    <row r="117" spans="1:9" x14ac:dyDescent="0.25">
      <c r="A117" s="79">
        <v>129</v>
      </c>
      <c r="B117">
        <v>23</v>
      </c>
      <c r="C117">
        <v>255</v>
      </c>
      <c r="D117" t="s">
        <v>2382</v>
      </c>
      <c r="E117">
        <v>154</v>
      </c>
      <c r="F117">
        <v>347</v>
      </c>
      <c r="G117" t="s">
        <v>2382</v>
      </c>
      <c r="H117">
        <v>1</v>
      </c>
      <c r="I117" t="s">
        <v>2924</v>
      </c>
    </row>
    <row r="118" spans="1:9" x14ac:dyDescent="0.25">
      <c r="A118" s="79">
        <v>130</v>
      </c>
      <c r="B118">
        <v>23</v>
      </c>
      <c r="C118">
        <v>255</v>
      </c>
      <c r="D118" t="s">
        <v>2382</v>
      </c>
      <c r="E118">
        <v>154</v>
      </c>
      <c r="F118">
        <v>347</v>
      </c>
      <c r="G118" t="s">
        <v>2382</v>
      </c>
      <c r="H118">
        <v>1</v>
      </c>
      <c r="I118" t="s">
        <v>2925</v>
      </c>
    </row>
    <row r="119" spans="1:9" x14ac:dyDescent="0.25">
      <c r="A119" s="79">
        <v>131</v>
      </c>
      <c r="B119">
        <v>23</v>
      </c>
      <c r="C119">
        <v>255</v>
      </c>
      <c r="D119" t="s">
        <v>2382</v>
      </c>
      <c r="E119">
        <v>154</v>
      </c>
      <c r="F119">
        <v>347</v>
      </c>
      <c r="G119" t="s">
        <v>2382</v>
      </c>
      <c r="H119">
        <v>1</v>
      </c>
      <c r="I119" t="s">
        <v>2926</v>
      </c>
    </row>
    <row r="120" spans="1:9" x14ac:dyDescent="0.25">
      <c r="A120" s="79">
        <v>132</v>
      </c>
      <c r="B120">
        <v>23</v>
      </c>
      <c r="C120">
        <v>255</v>
      </c>
      <c r="D120" t="s">
        <v>2382</v>
      </c>
      <c r="E120">
        <v>154</v>
      </c>
      <c r="F120">
        <v>347</v>
      </c>
      <c r="G120" t="s">
        <v>2382</v>
      </c>
      <c r="H120">
        <v>1</v>
      </c>
      <c r="I120" t="s">
        <v>2927</v>
      </c>
    </row>
    <row r="121" spans="1:9" x14ac:dyDescent="0.25">
      <c r="A121" s="79">
        <v>133</v>
      </c>
      <c r="B121">
        <v>23</v>
      </c>
      <c r="C121">
        <v>255</v>
      </c>
      <c r="D121" t="s">
        <v>2382</v>
      </c>
      <c r="E121">
        <v>154</v>
      </c>
      <c r="F121">
        <v>347</v>
      </c>
      <c r="G121" t="s">
        <v>2382</v>
      </c>
      <c r="H121">
        <v>1</v>
      </c>
      <c r="I121" t="s">
        <v>2928</v>
      </c>
    </row>
    <row r="122" spans="1:9" x14ac:dyDescent="0.25">
      <c r="A122" s="79">
        <v>134</v>
      </c>
      <c r="B122">
        <v>23</v>
      </c>
      <c r="C122">
        <v>255</v>
      </c>
      <c r="D122" t="s">
        <v>2382</v>
      </c>
      <c r="E122">
        <v>154</v>
      </c>
      <c r="F122">
        <v>347</v>
      </c>
      <c r="G122" t="s">
        <v>2382</v>
      </c>
      <c r="H122">
        <v>1</v>
      </c>
      <c r="I122" t="s">
        <v>2929</v>
      </c>
    </row>
    <row r="123" spans="1:9" x14ac:dyDescent="0.25">
      <c r="A123" s="79">
        <v>135</v>
      </c>
      <c r="B123">
        <v>23</v>
      </c>
      <c r="C123">
        <v>255</v>
      </c>
      <c r="D123" t="s">
        <v>2382</v>
      </c>
      <c r="E123">
        <v>154</v>
      </c>
      <c r="F123">
        <v>347</v>
      </c>
      <c r="G123" t="s">
        <v>2382</v>
      </c>
      <c r="H123">
        <v>1</v>
      </c>
      <c r="I123" t="s">
        <v>2930</v>
      </c>
    </row>
    <row r="124" spans="1:9" x14ac:dyDescent="0.25">
      <c r="A124" s="79">
        <v>136</v>
      </c>
      <c r="B124">
        <v>23</v>
      </c>
      <c r="C124">
        <v>255</v>
      </c>
      <c r="D124" t="s">
        <v>2382</v>
      </c>
      <c r="E124">
        <v>154</v>
      </c>
      <c r="F124">
        <v>347</v>
      </c>
      <c r="G124" t="s">
        <v>2382</v>
      </c>
      <c r="H124">
        <v>1</v>
      </c>
      <c r="I124" t="s">
        <v>2931</v>
      </c>
    </row>
    <row r="125" spans="1:9" x14ac:dyDescent="0.25">
      <c r="A125" s="79">
        <v>137</v>
      </c>
      <c r="B125">
        <v>5</v>
      </c>
      <c r="C125">
        <v>30</v>
      </c>
      <c r="D125" t="s">
        <v>3265</v>
      </c>
      <c r="E125">
        <v>17</v>
      </c>
      <c r="F125">
        <v>104</v>
      </c>
      <c r="G125" t="s">
        <v>2319</v>
      </c>
      <c r="H125">
        <v>1</v>
      </c>
      <c r="I125" t="s">
        <v>2932</v>
      </c>
    </row>
    <row r="126" spans="1:9" x14ac:dyDescent="0.25">
      <c r="A126" s="79">
        <v>138</v>
      </c>
      <c r="B126">
        <v>19</v>
      </c>
      <c r="C126">
        <v>201</v>
      </c>
      <c r="D126" t="s">
        <v>385</v>
      </c>
      <c r="E126">
        <v>304</v>
      </c>
      <c r="F126">
        <v>534</v>
      </c>
      <c r="G126" t="s">
        <v>385</v>
      </c>
      <c r="H126">
        <v>1</v>
      </c>
      <c r="I126" t="s">
        <v>2933</v>
      </c>
    </row>
    <row r="127" spans="1:9" x14ac:dyDescent="0.25">
      <c r="A127" s="79">
        <v>139</v>
      </c>
      <c r="B127">
        <v>23</v>
      </c>
      <c r="C127">
        <v>255</v>
      </c>
      <c r="D127" t="s">
        <v>2382</v>
      </c>
      <c r="E127">
        <v>154</v>
      </c>
      <c r="F127">
        <v>347</v>
      </c>
      <c r="G127" t="s">
        <v>2382</v>
      </c>
      <c r="H127">
        <v>1</v>
      </c>
      <c r="I127" t="s">
        <v>2934</v>
      </c>
    </row>
    <row r="128" spans="1:9" x14ac:dyDescent="0.25">
      <c r="A128" s="79">
        <v>140</v>
      </c>
      <c r="B128">
        <v>23</v>
      </c>
      <c r="C128">
        <v>255</v>
      </c>
      <c r="D128" t="s">
        <v>2382</v>
      </c>
      <c r="E128">
        <v>154</v>
      </c>
      <c r="F128">
        <v>347</v>
      </c>
      <c r="G128" t="s">
        <v>2382</v>
      </c>
      <c r="H128">
        <v>1</v>
      </c>
      <c r="I128" t="s">
        <v>2935</v>
      </c>
    </row>
    <row r="129" spans="1:9" x14ac:dyDescent="0.25">
      <c r="A129" s="79">
        <v>141</v>
      </c>
      <c r="B129">
        <v>21</v>
      </c>
      <c r="C129">
        <v>258</v>
      </c>
      <c r="D129" t="s">
        <v>2936</v>
      </c>
      <c r="E129">
        <v>306</v>
      </c>
      <c r="F129">
        <v>537</v>
      </c>
      <c r="G129" t="s">
        <v>2936</v>
      </c>
      <c r="H129">
        <v>1</v>
      </c>
      <c r="I129" t="s">
        <v>2937</v>
      </c>
    </row>
    <row r="130" spans="1:9" x14ac:dyDescent="0.25">
      <c r="A130" s="79">
        <v>142</v>
      </c>
      <c r="B130">
        <v>21</v>
      </c>
      <c r="C130">
        <v>258</v>
      </c>
      <c r="D130" t="s">
        <v>2936</v>
      </c>
      <c r="E130">
        <v>306</v>
      </c>
      <c r="F130">
        <v>537</v>
      </c>
      <c r="G130" t="s">
        <v>2936</v>
      </c>
      <c r="H130">
        <v>1</v>
      </c>
      <c r="I130" t="s">
        <v>2938</v>
      </c>
    </row>
    <row r="131" spans="1:9" x14ac:dyDescent="0.25">
      <c r="A131" s="79">
        <v>143</v>
      </c>
      <c r="B131">
        <v>16</v>
      </c>
      <c r="C131">
        <v>300</v>
      </c>
      <c r="D131" t="s">
        <v>2305</v>
      </c>
      <c r="E131">
        <v>18</v>
      </c>
      <c r="F131">
        <v>108</v>
      </c>
      <c r="G131" t="s">
        <v>2305</v>
      </c>
      <c r="H131">
        <v>1</v>
      </c>
      <c r="I131" t="s">
        <v>2939</v>
      </c>
    </row>
    <row r="132" spans="1:9" x14ac:dyDescent="0.25">
      <c r="A132" s="79">
        <v>144</v>
      </c>
      <c r="B132">
        <v>17</v>
      </c>
      <c r="C132">
        <v>256</v>
      </c>
      <c r="D132" t="s">
        <v>2306</v>
      </c>
      <c r="E132">
        <v>179</v>
      </c>
      <c r="F132">
        <v>382</v>
      </c>
      <c r="G132" t="s">
        <v>2306</v>
      </c>
      <c r="H132">
        <v>1</v>
      </c>
      <c r="I132" t="s">
        <v>2940</v>
      </c>
    </row>
    <row r="133" spans="1:9" x14ac:dyDescent="0.25">
      <c r="A133" s="79">
        <v>145</v>
      </c>
      <c r="B133">
        <v>23</v>
      </c>
      <c r="C133">
        <v>255</v>
      </c>
      <c r="D133" t="s">
        <v>2382</v>
      </c>
      <c r="E133">
        <v>154</v>
      </c>
      <c r="F133">
        <v>347</v>
      </c>
      <c r="G133" t="s">
        <v>2382</v>
      </c>
      <c r="H133">
        <v>1</v>
      </c>
      <c r="I133" t="s">
        <v>2941</v>
      </c>
    </row>
    <row r="134" spans="1:9" x14ac:dyDescent="0.25">
      <c r="A134" s="79">
        <v>146</v>
      </c>
      <c r="B134">
        <v>23</v>
      </c>
      <c r="C134">
        <v>255</v>
      </c>
      <c r="D134" t="s">
        <v>2382</v>
      </c>
      <c r="E134">
        <v>154</v>
      </c>
      <c r="F134">
        <v>347</v>
      </c>
      <c r="G134" t="s">
        <v>2382</v>
      </c>
      <c r="H134">
        <v>1</v>
      </c>
      <c r="I134" t="s">
        <v>2942</v>
      </c>
    </row>
    <row r="135" spans="1:9" x14ac:dyDescent="0.25">
      <c r="A135" s="79">
        <v>147</v>
      </c>
      <c r="B135">
        <v>16</v>
      </c>
      <c r="C135">
        <v>300</v>
      </c>
      <c r="D135" t="s">
        <v>2305</v>
      </c>
      <c r="E135">
        <v>18</v>
      </c>
      <c r="F135">
        <v>108</v>
      </c>
      <c r="G135" t="s">
        <v>2305</v>
      </c>
      <c r="H135">
        <v>1</v>
      </c>
      <c r="I135" t="s">
        <v>2943</v>
      </c>
    </row>
    <row r="136" spans="1:9" x14ac:dyDescent="0.25">
      <c r="A136" s="79">
        <v>148</v>
      </c>
      <c r="B136">
        <v>16</v>
      </c>
      <c r="C136">
        <v>300</v>
      </c>
      <c r="D136" t="s">
        <v>2305</v>
      </c>
      <c r="E136">
        <v>18</v>
      </c>
      <c r="F136">
        <v>108</v>
      </c>
      <c r="G136" t="s">
        <v>2305</v>
      </c>
      <c r="H136">
        <v>1</v>
      </c>
      <c r="I136" t="s">
        <v>2944</v>
      </c>
    </row>
    <row r="137" spans="1:9" x14ac:dyDescent="0.25">
      <c r="A137" s="79">
        <v>149</v>
      </c>
      <c r="B137">
        <v>16</v>
      </c>
      <c r="C137">
        <v>300</v>
      </c>
      <c r="D137" t="s">
        <v>2305</v>
      </c>
      <c r="E137">
        <v>18</v>
      </c>
      <c r="F137">
        <v>108</v>
      </c>
      <c r="G137" t="s">
        <v>2305</v>
      </c>
      <c r="H137">
        <v>1</v>
      </c>
      <c r="I137" t="s">
        <v>2945</v>
      </c>
    </row>
    <row r="138" spans="1:9" x14ac:dyDescent="0.25">
      <c r="A138" s="79">
        <v>150</v>
      </c>
      <c r="B138">
        <v>16</v>
      </c>
      <c r="C138">
        <v>300</v>
      </c>
      <c r="D138" t="s">
        <v>2305</v>
      </c>
      <c r="E138">
        <v>18</v>
      </c>
      <c r="F138">
        <v>108</v>
      </c>
      <c r="G138" t="s">
        <v>2305</v>
      </c>
      <c r="H138">
        <v>1</v>
      </c>
      <c r="I138" t="s">
        <v>2946</v>
      </c>
    </row>
    <row r="139" spans="1:9" x14ac:dyDescent="0.25">
      <c r="A139" s="79">
        <v>151</v>
      </c>
      <c r="B139">
        <v>16</v>
      </c>
      <c r="C139">
        <v>300</v>
      </c>
      <c r="D139" t="s">
        <v>2305</v>
      </c>
      <c r="E139">
        <v>18</v>
      </c>
      <c r="F139">
        <v>108</v>
      </c>
      <c r="G139" t="s">
        <v>2305</v>
      </c>
      <c r="H139">
        <v>1</v>
      </c>
      <c r="I139" t="s">
        <v>2947</v>
      </c>
    </row>
    <row r="140" spans="1:9" x14ac:dyDescent="0.25">
      <c r="A140" s="79">
        <v>152</v>
      </c>
      <c r="B140">
        <v>16</v>
      </c>
      <c r="C140">
        <v>300</v>
      </c>
      <c r="D140" t="s">
        <v>2305</v>
      </c>
      <c r="E140">
        <v>18</v>
      </c>
      <c r="F140">
        <v>108</v>
      </c>
      <c r="G140" t="s">
        <v>2305</v>
      </c>
      <c r="H140">
        <v>1</v>
      </c>
      <c r="I140" t="s">
        <v>2948</v>
      </c>
    </row>
    <row r="141" spans="1:9" x14ac:dyDescent="0.25">
      <c r="A141" s="79">
        <v>153</v>
      </c>
      <c r="B141">
        <v>16</v>
      </c>
      <c r="C141">
        <v>300</v>
      </c>
      <c r="D141" t="s">
        <v>2305</v>
      </c>
      <c r="E141">
        <v>18</v>
      </c>
      <c r="F141">
        <v>108</v>
      </c>
      <c r="G141" t="s">
        <v>2305</v>
      </c>
      <c r="H141">
        <v>1</v>
      </c>
      <c r="I141" t="s">
        <v>2949</v>
      </c>
    </row>
    <row r="142" spans="1:9" x14ac:dyDescent="0.25">
      <c r="A142" s="79">
        <v>154</v>
      </c>
      <c r="B142">
        <v>16</v>
      </c>
      <c r="C142">
        <v>300</v>
      </c>
      <c r="D142" t="s">
        <v>2305</v>
      </c>
      <c r="E142">
        <v>18</v>
      </c>
      <c r="F142">
        <v>108</v>
      </c>
      <c r="G142" t="s">
        <v>2305</v>
      </c>
      <c r="H142">
        <v>1</v>
      </c>
      <c r="I142" t="s">
        <v>2950</v>
      </c>
    </row>
    <row r="143" spans="1:9" x14ac:dyDescent="0.25">
      <c r="A143" s="79">
        <v>155</v>
      </c>
      <c r="B143">
        <v>5</v>
      </c>
      <c r="C143">
        <v>30</v>
      </c>
      <c r="D143" t="s">
        <v>3265</v>
      </c>
      <c r="E143">
        <v>17</v>
      </c>
      <c r="F143">
        <v>104</v>
      </c>
      <c r="G143" t="s">
        <v>2319</v>
      </c>
      <c r="H143">
        <v>1</v>
      </c>
      <c r="I143" t="s">
        <v>2951</v>
      </c>
    </row>
    <row r="144" spans="1:9" x14ac:dyDescent="0.25">
      <c r="A144" s="79">
        <v>156</v>
      </c>
      <c r="B144">
        <v>17</v>
      </c>
      <c r="C144">
        <v>256</v>
      </c>
      <c r="D144" t="s">
        <v>2306</v>
      </c>
      <c r="E144">
        <v>179</v>
      </c>
      <c r="F144">
        <v>382</v>
      </c>
      <c r="G144" t="s">
        <v>2306</v>
      </c>
      <c r="H144">
        <v>1</v>
      </c>
      <c r="I144" t="s">
        <v>2952</v>
      </c>
    </row>
    <row r="145" spans="1:9" x14ac:dyDescent="0.25">
      <c r="A145" s="79">
        <v>157</v>
      </c>
      <c r="B145">
        <v>17</v>
      </c>
      <c r="C145">
        <v>256</v>
      </c>
      <c r="D145" t="s">
        <v>2306</v>
      </c>
      <c r="E145">
        <v>179</v>
      </c>
      <c r="F145">
        <v>382</v>
      </c>
      <c r="G145" t="s">
        <v>2306</v>
      </c>
      <c r="H145">
        <v>1</v>
      </c>
      <c r="I145" t="s">
        <v>2953</v>
      </c>
    </row>
    <row r="146" spans="1:9" x14ac:dyDescent="0.25">
      <c r="A146" s="79">
        <v>158</v>
      </c>
      <c r="B146">
        <v>17</v>
      </c>
      <c r="C146">
        <v>256</v>
      </c>
      <c r="D146" t="s">
        <v>2306</v>
      </c>
      <c r="E146">
        <v>179</v>
      </c>
      <c r="F146">
        <v>382</v>
      </c>
      <c r="G146" t="s">
        <v>2306</v>
      </c>
      <c r="H146">
        <v>1</v>
      </c>
      <c r="I146" t="s">
        <v>2954</v>
      </c>
    </row>
    <row r="147" spans="1:9" x14ac:dyDescent="0.25">
      <c r="A147" s="79">
        <v>159</v>
      </c>
      <c r="B147">
        <v>17</v>
      </c>
      <c r="C147">
        <v>256</v>
      </c>
      <c r="D147" t="s">
        <v>2306</v>
      </c>
      <c r="E147">
        <v>179</v>
      </c>
      <c r="F147">
        <v>382</v>
      </c>
      <c r="G147" t="s">
        <v>2306</v>
      </c>
      <c r="H147">
        <v>1</v>
      </c>
      <c r="I147" t="s">
        <v>2955</v>
      </c>
    </row>
    <row r="148" spans="1:9" x14ac:dyDescent="0.25">
      <c r="A148" s="79">
        <v>160</v>
      </c>
      <c r="B148">
        <v>17</v>
      </c>
      <c r="C148">
        <v>256</v>
      </c>
      <c r="D148" t="s">
        <v>2306</v>
      </c>
      <c r="E148">
        <v>179</v>
      </c>
      <c r="F148">
        <v>382</v>
      </c>
      <c r="G148" t="s">
        <v>2306</v>
      </c>
      <c r="H148">
        <v>1</v>
      </c>
      <c r="I148" t="s">
        <v>2956</v>
      </c>
    </row>
    <row r="149" spans="1:9" x14ac:dyDescent="0.25">
      <c r="A149" s="79">
        <v>161</v>
      </c>
      <c r="B149">
        <v>17</v>
      </c>
      <c r="C149">
        <v>256</v>
      </c>
      <c r="D149" t="s">
        <v>2306</v>
      </c>
      <c r="E149">
        <v>179</v>
      </c>
      <c r="F149">
        <v>382</v>
      </c>
      <c r="G149" t="s">
        <v>2306</v>
      </c>
      <c r="H149">
        <v>1</v>
      </c>
      <c r="I149" t="s">
        <v>2957</v>
      </c>
    </row>
    <row r="150" spans="1:9" x14ac:dyDescent="0.25">
      <c r="A150" s="79">
        <v>162</v>
      </c>
      <c r="B150">
        <v>17</v>
      </c>
      <c r="C150">
        <v>256</v>
      </c>
      <c r="D150" t="s">
        <v>2306</v>
      </c>
      <c r="E150">
        <v>179</v>
      </c>
      <c r="F150">
        <v>382</v>
      </c>
      <c r="G150" t="s">
        <v>2306</v>
      </c>
      <c r="H150">
        <v>1</v>
      </c>
      <c r="I150" t="s">
        <v>3267</v>
      </c>
    </row>
    <row r="151" spans="1:9" x14ac:dyDescent="0.25">
      <c r="A151" s="78">
        <v>163</v>
      </c>
      <c r="B151">
        <v>17</v>
      </c>
      <c r="C151">
        <v>256</v>
      </c>
      <c r="D151" t="s">
        <v>2306</v>
      </c>
      <c r="E151">
        <v>179</v>
      </c>
      <c r="F151">
        <v>382</v>
      </c>
      <c r="G151" t="s">
        <v>2306</v>
      </c>
      <c r="H151">
        <v>1</v>
      </c>
      <c r="I151" t="s">
        <v>3268</v>
      </c>
    </row>
    <row r="152" spans="1:9" x14ac:dyDescent="0.25">
      <c r="A152" s="79">
        <v>164</v>
      </c>
      <c r="B152">
        <v>7</v>
      </c>
      <c r="C152">
        <v>9</v>
      </c>
      <c r="D152" t="s">
        <v>2303</v>
      </c>
      <c r="E152">
        <v>180</v>
      </c>
      <c r="F152">
        <v>383</v>
      </c>
      <c r="G152" t="s">
        <v>2303</v>
      </c>
      <c r="H152">
        <v>1</v>
      </c>
      <c r="I152" t="s">
        <v>2958</v>
      </c>
    </row>
    <row r="153" spans="1:9" x14ac:dyDescent="0.25">
      <c r="A153" s="79">
        <v>165</v>
      </c>
      <c r="B153">
        <v>7</v>
      </c>
      <c r="C153">
        <v>9</v>
      </c>
      <c r="D153" t="s">
        <v>2303</v>
      </c>
      <c r="E153">
        <v>180</v>
      </c>
      <c r="F153">
        <v>383</v>
      </c>
      <c r="G153" t="s">
        <v>2303</v>
      </c>
      <c r="H153">
        <v>1</v>
      </c>
      <c r="I153" t="s">
        <v>2959</v>
      </c>
    </row>
    <row r="154" spans="1:9" x14ac:dyDescent="0.25">
      <c r="A154" s="79">
        <v>166</v>
      </c>
      <c r="B154">
        <v>7</v>
      </c>
      <c r="C154">
        <v>9</v>
      </c>
      <c r="D154" t="s">
        <v>2303</v>
      </c>
      <c r="E154">
        <v>180</v>
      </c>
      <c r="F154">
        <v>383</v>
      </c>
      <c r="G154" t="s">
        <v>2303</v>
      </c>
      <c r="H154">
        <v>1</v>
      </c>
      <c r="I154" t="s">
        <v>2960</v>
      </c>
    </row>
    <row r="155" spans="1:9" x14ac:dyDescent="0.25">
      <c r="A155" s="79">
        <v>167</v>
      </c>
      <c r="B155">
        <v>7</v>
      </c>
      <c r="C155">
        <v>9</v>
      </c>
      <c r="D155" t="s">
        <v>2303</v>
      </c>
      <c r="E155">
        <v>180</v>
      </c>
      <c r="F155">
        <v>383</v>
      </c>
      <c r="G155" t="s">
        <v>2303</v>
      </c>
      <c r="H155">
        <v>1</v>
      </c>
      <c r="I155" t="s">
        <v>2961</v>
      </c>
    </row>
    <row r="156" spans="1:9" x14ac:dyDescent="0.25">
      <c r="A156" s="79">
        <v>168</v>
      </c>
      <c r="B156">
        <v>7</v>
      </c>
      <c r="C156">
        <v>9</v>
      </c>
      <c r="D156" t="s">
        <v>2303</v>
      </c>
      <c r="E156">
        <v>180</v>
      </c>
      <c r="F156">
        <v>383</v>
      </c>
      <c r="G156" t="s">
        <v>2303</v>
      </c>
      <c r="H156">
        <v>1</v>
      </c>
      <c r="I156" t="s">
        <v>2962</v>
      </c>
    </row>
    <row r="157" spans="1:9" x14ac:dyDescent="0.25">
      <c r="A157" s="79">
        <v>169</v>
      </c>
      <c r="B157">
        <v>7</v>
      </c>
      <c r="C157">
        <v>9</v>
      </c>
      <c r="D157" t="s">
        <v>2303</v>
      </c>
      <c r="E157">
        <v>180</v>
      </c>
      <c r="F157">
        <v>383</v>
      </c>
      <c r="G157" t="s">
        <v>2303</v>
      </c>
      <c r="H157">
        <v>1</v>
      </c>
      <c r="I157" t="s">
        <v>2963</v>
      </c>
    </row>
    <row r="158" spans="1:9" x14ac:dyDescent="0.25">
      <c r="A158" s="79">
        <v>170</v>
      </c>
      <c r="B158">
        <v>14</v>
      </c>
      <c r="C158">
        <v>16</v>
      </c>
      <c r="D158" t="s">
        <v>125</v>
      </c>
      <c r="E158">
        <v>37</v>
      </c>
      <c r="F158">
        <v>181</v>
      </c>
      <c r="G158" t="s">
        <v>125</v>
      </c>
      <c r="H158">
        <v>1</v>
      </c>
      <c r="I158" t="s">
        <v>2964</v>
      </c>
    </row>
    <row r="159" spans="1:9" x14ac:dyDescent="0.25">
      <c r="A159" s="79">
        <v>171</v>
      </c>
      <c r="B159">
        <v>9</v>
      </c>
      <c r="C159">
        <v>26</v>
      </c>
      <c r="D159" t="s">
        <v>2324</v>
      </c>
      <c r="E159">
        <v>19</v>
      </c>
      <c r="F159">
        <v>117</v>
      </c>
      <c r="G159" t="s">
        <v>2324</v>
      </c>
      <c r="H159">
        <v>1</v>
      </c>
      <c r="I159" t="s">
        <v>2965</v>
      </c>
    </row>
    <row r="160" spans="1:9" x14ac:dyDescent="0.25">
      <c r="A160" s="78">
        <v>172</v>
      </c>
      <c r="B160">
        <v>22</v>
      </c>
      <c r="C160">
        <v>74</v>
      </c>
      <c r="D160" t="s">
        <v>3263</v>
      </c>
      <c r="E160">
        <v>109</v>
      </c>
      <c r="F160">
        <v>280</v>
      </c>
      <c r="G160" t="s">
        <v>3263</v>
      </c>
      <c r="H160">
        <v>1</v>
      </c>
      <c r="I160" t="s">
        <v>3263</v>
      </c>
    </row>
    <row r="161" spans="1:9" x14ac:dyDescent="0.25">
      <c r="A161" s="79">
        <v>173</v>
      </c>
      <c r="B161">
        <v>18</v>
      </c>
      <c r="C161">
        <v>75</v>
      </c>
      <c r="D161" t="s">
        <v>198</v>
      </c>
      <c r="E161">
        <v>110</v>
      </c>
      <c r="F161">
        <v>281</v>
      </c>
      <c r="G161" t="s">
        <v>198</v>
      </c>
      <c r="H161">
        <v>1</v>
      </c>
      <c r="I161" t="s">
        <v>2966</v>
      </c>
    </row>
    <row r="162" spans="1:9" x14ac:dyDescent="0.25">
      <c r="A162" s="79">
        <v>174</v>
      </c>
      <c r="B162">
        <v>15</v>
      </c>
      <c r="C162">
        <v>143</v>
      </c>
      <c r="D162" t="s">
        <v>264</v>
      </c>
      <c r="E162">
        <v>178</v>
      </c>
      <c r="F162">
        <v>381</v>
      </c>
      <c r="G162" t="s">
        <v>264</v>
      </c>
      <c r="H162">
        <v>1</v>
      </c>
      <c r="I162" t="s">
        <v>2967</v>
      </c>
    </row>
    <row r="163" spans="1:9" x14ac:dyDescent="0.25">
      <c r="A163" s="79">
        <v>175</v>
      </c>
      <c r="B163">
        <v>15</v>
      </c>
      <c r="C163">
        <v>143</v>
      </c>
      <c r="D163" t="s">
        <v>264</v>
      </c>
      <c r="E163">
        <v>178</v>
      </c>
      <c r="F163">
        <v>381</v>
      </c>
      <c r="G163" t="s">
        <v>264</v>
      </c>
      <c r="H163">
        <v>1</v>
      </c>
      <c r="I163" t="s">
        <v>2968</v>
      </c>
    </row>
    <row r="164" spans="1:9" x14ac:dyDescent="0.25">
      <c r="A164" s="79">
        <v>176</v>
      </c>
      <c r="B164">
        <v>15</v>
      </c>
      <c r="C164">
        <v>143</v>
      </c>
      <c r="D164" t="s">
        <v>264</v>
      </c>
      <c r="E164">
        <v>178</v>
      </c>
      <c r="F164">
        <v>381</v>
      </c>
      <c r="G164" t="s">
        <v>264</v>
      </c>
      <c r="H164">
        <v>1</v>
      </c>
      <c r="I164" t="s">
        <v>2969</v>
      </c>
    </row>
    <row r="165" spans="1:9" x14ac:dyDescent="0.25">
      <c r="A165" s="79">
        <v>177</v>
      </c>
      <c r="B165">
        <v>15</v>
      </c>
      <c r="C165">
        <v>143</v>
      </c>
      <c r="D165" t="s">
        <v>264</v>
      </c>
      <c r="E165">
        <v>178</v>
      </c>
      <c r="F165">
        <v>381</v>
      </c>
      <c r="G165" t="s">
        <v>264</v>
      </c>
      <c r="H165">
        <v>1</v>
      </c>
      <c r="I165" t="s">
        <v>2970</v>
      </c>
    </row>
    <row r="166" spans="1:9" x14ac:dyDescent="0.25">
      <c r="A166" s="79">
        <v>178</v>
      </c>
      <c r="B166">
        <v>15</v>
      </c>
      <c r="C166">
        <v>143</v>
      </c>
      <c r="D166" t="s">
        <v>264</v>
      </c>
      <c r="E166">
        <v>178</v>
      </c>
      <c r="F166">
        <v>381</v>
      </c>
      <c r="G166" t="s">
        <v>264</v>
      </c>
      <c r="H166">
        <v>1</v>
      </c>
      <c r="I166" t="s">
        <v>2971</v>
      </c>
    </row>
    <row r="167" spans="1:9" x14ac:dyDescent="0.25">
      <c r="A167" s="79">
        <v>179</v>
      </c>
      <c r="B167">
        <v>19</v>
      </c>
      <c r="C167">
        <v>201</v>
      </c>
      <c r="D167" t="s">
        <v>385</v>
      </c>
      <c r="E167">
        <v>304</v>
      </c>
      <c r="F167">
        <v>534</v>
      </c>
      <c r="G167" t="s">
        <v>385</v>
      </c>
      <c r="H167">
        <v>1</v>
      </c>
      <c r="I167" t="s">
        <v>2972</v>
      </c>
    </row>
    <row r="168" spans="1:9" x14ac:dyDescent="0.25">
      <c r="A168" s="79">
        <v>180</v>
      </c>
      <c r="B168">
        <v>19</v>
      </c>
      <c r="C168">
        <v>201</v>
      </c>
      <c r="D168" t="s">
        <v>385</v>
      </c>
      <c r="E168">
        <v>304</v>
      </c>
      <c r="F168">
        <v>534</v>
      </c>
      <c r="G168" t="s">
        <v>385</v>
      </c>
      <c r="H168">
        <v>1</v>
      </c>
      <c r="I168" t="s">
        <v>2973</v>
      </c>
    </row>
    <row r="169" spans="1:9" x14ac:dyDescent="0.25">
      <c r="A169" s="79">
        <v>181</v>
      </c>
      <c r="B169">
        <v>20</v>
      </c>
      <c r="C169">
        <v>227</v>
      </c>
      <c r="D169" t="s">
        <v>386</v>
      </c>
      <c r="E169">
        <v>305</v>
      </c>
      <c r="F169">
        <v>535</v>
      </c>
      <c r="G169" t="s">
        <v>386</v>
      </c>
      <c r="H169">
        <v>1</v>
      </c>
      <c r="I169" t="s">
        <v>2974</v>
      </c>
    </row>
    <row r="170" spans="1:9" x14ac:dyDescent="0.25">
      <c r="A170" s="79">
        <v>182</v>
      </c>
      <c r="B170">
        <v>20</v>
      </c>
      <c r="C170">
        <v>227</v>
      </c>
      <c r="D170" t="s">
        <v>386</v>
      </c>
      <c r="E170">
        <v>305</v>
      </c>
      <c r="F170">
        <v>535</v>
      </c>
      <c r="G170" t="s">
        <v>386</v>
      </c>
      <c r="H170">
        <v>1</v>
      </c>
      <c r="I170" t="s">
        <v>2975</v>
      </c>
    </row>
    <row r="171" spans="1:9" x14ac:dyDescent="0.25">
      <c r="A171" s="79">
        <v>183</v>
      </c>
      <c r="B171">
        <v>20</v>
      </c>
      <c r="C171">
        <v>227</v>
      </c>
      <c r="D171" t="s">
        <v>386</v>
      </c>
      <c r="E171">
        <v>305</v>
      </c>
      <c r="F171">
        <v>535</v>
      </c>
      <c r="G171" t="s">
        <v>386</v>
      </c>
      <c r="H171">
        <v>1</v>
      </c>
      <c r="I171" t="s">
        <v>2976</v>
      </c>
    </row>
    <row r="172" spans="1:9" x14ac:dyDescent="0.25">
      <c r="A172" s="79">
        <v>184</v>
      </c>
      <c r="B172">
        <v>23</v>
      </c>
      <c r="C172">
        <v>255</v>
      </c>
      <c r="D172" t="s">
        <v>2382</v>
      </c>
      <c r="E172">
        <v>154</v>
      </c>
      <c r="F172">
        <v>347</v>
      </c>
      <c r="G172" t="s">
        <v>2382</v>
      </c>
      <c r="H172">
        <v>6</v>
      </c>
      <c r="I172" t="s">
        <v>2977</v>
      </c>
    </row>
    <row r="173" spans="1:9" x14ac:dyDescent="0.25">
      <c r="A173" s="79">
        <v>185</v>
      </c>
      <c r="B173">
        <v>17</v>
      </c>
      <c r="C173">
        <v>256</v>
      </c>
      <c r="D173" t="s">
        <v>2306</v>
      </c>
      <c r="E173">
        <v>179</v>
      </c>
      <c r="F173">
        <v>382</v>
      </c>
      <c r="G173" t="s">
        <v>2306</v>
      </c>
      <c r="H173">
        <v>6</v>
      </c>
      <c r="I173" t="s">
        <v>2978</v>
      </c>
    </row>
    <row r="174" spans="1:9" x14ac:dyDescent="0.25">
      <c r="A174" s="79">
        <v>186</v>
      </c>
      <c r="B174">
        <v>6</v>
      </c>
      <c r="C174">
        <v>20</v>
      </c>
      <c r="D174" t="s">
        <v>109</v>
      </c>
      <c r="E174">
        <v>14</v>
      </c>
      <c r="F174">
        <v>92</v>
      </c>
      <c r="G174" t="s">
        <v>109</v>
      </c>
      <c r="H174">
        <v>6</v>
      </c>
      <c r="I174" t="s">
        <v>2979</v>
      </c>
    </row>
    <row r="175" spans="1:9" x14ac:dyDescent="0.25">
      <c r="A175" s="79">
        <v>187</v>
      </c>
      <c r="B175">
        <v>12</v>
      </c>
      <c r="C175">
        <v>125</v>
      </c>
      <c r="D175" t="s">
        <v>2323</v>
      </c>
      <c r="E175">
        <v>16</v>
      </c>
      <c r="F175">
        <v>103</v>
      </c>
      <c r="G175" t="s">
        <v>2323</v>
      </c>
      <c r="H175">
        <v>6</v>
      </c>
      <c r="I175" t="s">
        <v>2980</v>
      </c>
    </row>
    <row r="176" spans="1:9" x14ac:dyDescent="0.25">
      <c r="A176" s="79">
        <v>188</v>
      </c>
      <c r="B176">
        <v>8</v>
      </c>
      <c r="C176">
        <v>22</v>
      </c>
      <c r="D176" t="s">
        <v>108</v>
      </c>
      <c r="E176">
        <v>11</v>
      </c>
      <c r="F176">
        <v>58</v>
      </c>
      <c r="G176" t="s">
        <v>108</v>
      </c>
      <c r="H176">
        <v>6</v>
      </c>
      <c r="I176" t="s">
        <v>2981</v>
      </c>
    </row>
    <row r="177" spans="1:9" x14ac:dyDescent="0.25">
      <c r="A177" s="79">
        <v>190</v>
      </c>
      <c r="B177">
        <v>3</v>
      </c>
      <c r="C177">
        <v>10</v>
      </c>
      <c r="D177" t="s">
        <v>2320</v>
      </c>
      <c r="E177">
        <v>5</v>
      </c>
      <c r="F177">
        <v>20</v>
      </c>
      <c r="G177" t="s">
        <v>2320</v>
      </c>
      <c r="H177">
        <v>6</v>
      </c>
      <c r="I177" t="s">
        <v>2982</v>
      </c>
    </row>
    <row r="178" spans="1:9" x14ac:dyDescent="0.25">
      <c r="A178" s="79">
        <v>191</v>
      </c>
      <c r="B178">
        <v>7</v>
      </c>
      <c r="C178">
        <v>9</v>
      </c>
      <c r="D178" t="s">
        <v>2303</v>
      </c>
      <c r="E178">
        <v>180</v>
      </c>
      <c r="F178">
        <v>383</v>
      </c>
      <c r="G178" t="s">
        <v>2303</v>
      </c>
      <c r="H178">
        <v>6</v>
      </c>
      <c r="I178" t="s">
        <v>2983</v>
      </c>
    </row>
    <row r="179" spans="1:9" x14ac:dyDescent="0.25">
      <c r="A179" s="79">
        <v>192</v>
      </c>
      <c r="B179">
        <v>9</v>
      </c>
      <c r="C179">
        <v>26</v>
      </c>
      <c r="D179" t="s">
        <v>2324</v>
      </c>
      <c r="E179">
        <v>19</v>
      </c>
      <c r="F179">
        <v>117</v>
      </c>
      <c r="G179" t="s">
        <v>2324</v>
      </c>
      <c r="H179">
        <v>6</v>
      </c>
      <c r="I179" t="s">
        <v>2984</v>
      </c>
    </row>
    <row r="180" spans="1:9" x14ac:dyDescent="0.25">
      <c r="A180" s="79">
        <v>193</v>
      </c>
      <c r="B180">
        <v>2</v>
      </c>
      <c r="C180">
        <v>1</v>
      </c>
      <c r="D180" t="s">
        <v>103</v>
      </c>
      <c r="E180">
        <v>2</v>
      </c>
      <c r="F180">
        <v>3</v>
      </c>
      <c r="G180" t="s">
        <v>103</v>
      </c>
      <c r="H180">
        <v>6</v>
      </c>
      <c r="I180" t="s">
        <v>2985</v>
      </c>
    </row>
    <row r="181" spans="1:9" x14ac:dyDescent="0.25">
      <c r="A181" s="79">
        <v>194</v>
      </c>
      <c r="B181">
        <v>15</v>
      </c>
      <c r="C181">
        <v>143</v>
      </c>
      <c r="D181" t="s">
        <v>264</v>
      </c>
      <c r="E181">
        <v>178</v>
      </c>
      <c r="F181">
        <v>381</v>
      </c>
      <c r="G181" t="s">
        <v>264</v>
      </c>
      <c r="H181">
        <v>6</v>
      </c>
      <c r="I181" t="s">
        <v>2986</v>
      </c>
    </row>
    <row r="182" spans="1:9" x14ac:dyDescent="0.25">
      <c r="A182" s="79">
        <v>196</v>
      </c>
      <c r="B182">
        <v>5</v>
      </c>
      <c r="C182">
        <v>30</v>
      </c>
      <c r="D182" t="s">
        <v>3265</v>
      </c>
      <c r="E182">
        <v>17</v>
      </c>
      <c r="F182">
        <v>104</v>
      </c>
      <c r="G182" t="s">
        <v>2319</v>
      </c>
      <c r="H182">
        <v>6</v>
      </c>
      <c r="I182" t="s">
        <v>2987</v>
      </c>
    </row>
    <row r="183" spans="1:9" x14ac:dyDescent="0.25">
      <c r="A183" s="79">
        <v>197</v>
      </c>
      <c r="B183">
        <v>16</v>
      </c>
      <c r="C183">
        <v>300</v>
      </c>
      <c r="D183" t="s">
        <v>2305</v>
      </c>
      <c r="E183">
        <v>18</v>
      </c>
      <c r="F183">
        <v>108</v>
      </c>
      <c r="G183" t="s">
        <v>2305</v>
      </c>
      <c r="H183">
        <v>6</v>
      </c>
      <c r="I183" t="s">
        <v>2988</v>
      </c>
    </row>
    <row r="184" spans="1:9" x14ac:dyDescent="0.25">
      <c r="A184" s="79">
        <v>198</v>
      </c>
      <c r="B184">
        <v>10</v>
      </c>
      <c r="C184">
        <v>13</v>
      </c>
      <c r="D184" t="s">
        <v>107</v>
      </c>
      <c r="E184">
        <v>10</v>
      </c>
      <c r="F184">
        <v>57</v>
      </c>
      <c r="G184" t="s">
        <v>107</v>
      </c>
      <c r="H184">
        <v>6</v>
      </c>
      <c r="I184" t="s">
        <v>2989</v>
      </c>
    </row>
    <row r="185" spans="1:9" x14ac:dyDescent="0.25">
      <c r="A185" s="79">
        <v>199</v>
      </c>
      <c r="B185">
        <v>14</v>
      </c>
      <c r="C185">
        <v>16</v>
      </c>
      <c r="D185" t="s">
        <v>125</v>
      </c>
      <c r="E185">
        <v>37</v>
      </c>
      <c r="F185">
        <v>181</v>
      </c>
      <c r="G185" t="s">
        <v>125</v>
      </c>
      <c r="H185">
        <v>1</v>
      </c>
      <c r="I185" t="s">
        <v>2990</v>
      </c>
    </row>
    <row r="186" spans="1:9" x14ac:dyDescent="0.25">
      <c r="A186" s="79">
        <v>200</v>
      </c>
      <c r="B186">
        <v>14</v>
      </c>
      <c r="C186">
        <v>16</v>
      </c>
      <c r="D186" t="s">
        <v>125</v>
      </c>
      <c r="E186">
        <v>37</v>
      </c>
      <c r="F186">
        <v>181</v>
      </c>
      <c r="G186" t="s">
        <v>125</v>
      </c>
      <c r="H186">
        <v>1</v>
      </c>
      <c r="I186" t="s">
        <v>2991</v>
      </c>
    </row>
    <row r="187" spans="1:9" x14ac:dyDescent="0.25">
      <c r="A187" s="79">
        <v>201</v>
      </c>
      <c r="B187">
        <v>14</v>
      </c>
      <c r="C187">
        <v>16</v>
      </c>
      <c r="D187" t="s">
        <v>125</v>
      </c>
      <c r="E187">
        <v>37</v>
      </c>
      <c r="F187">
        <v>181</v>
      </c>
      <c r="G187" t="s">
        <v>125</v>
      </c>
      <c r="H187">
        <v>1</v>
      </c>
      <c r="I187" t="s">
        <v>2992</v>
      </c>
    </row>
    <row r="188" spans="1:9" x14ac:dyDescent="0.25">
      <c r="A188" s="79">
        <v>202</v>
      </c>
      <c r="B188">
        <v>14</v>
      </c>
      <c r="C188">
        <v>16</v>
      </c>
      <c r="D188" t="s">
        <v>125</v>
      </c>
      <c r="E188">
        <v>37</v>
      </c>
      <c r="F188">
        <v>181</v>
      </c>
      <c r="G188" t="s">
        <v>125</v>
      </c>
      <c r="H188">
        <v>1</v>
      </c>
      <c r="I188" t="s">
        <v>2993</v>
      </c>
    </row>
    <row r="189" spans="1:9" x14ac:dyDescent="0.25">
      <c r="A189" s="79">
        <v>203</v>
      </c>
      <c r="B189">
        <v>14</v>
      </c>
      <c r="C189">
        <v>16</v>
      </c>
      <c r="D189" t="s">
        <v>125</v>
      </c>
      <c r="E189">
        <v>37</v>
      </c>
      <c r="F189">
        <v>181</v>
      </c>
      <c r="G189" t="s">
        <v>125</v>
      </c>
      <c r="H189">
        <v>1</v>
      </c>
      <c r="I189" t="s">
        <v>2994</v>
      </c>
    </row>
    <row r="190" spans="1:9" x14ac:dyDescent="0.25">
      <c r="A190" s="79">
        <v>204</v>
      </c>
      <c r="B190">
        <v>6</v>
      </c>
      <c r="C190">
        <v>20</v>
      </c>
      <c r="D190" t="s">
        <v>109</v>
      </c>
      <c r="E190">
        <v>14</v>
      </c>
      <c r="F190">
        <v>92</v>
      </c>
      <c r="G190" t="s">
        <v>109</v>
      </c>
      <c r="H190">
        <v>1</v>
      </c>
      <c r="I190" t="s">
        <v>2995</v>
      </c>
    </row>
    <row r="191" spans="1:9" x14ac:dyDescent="0.25">
      <c r="A191" s="79">
        <v>205</v>
      </c>
      <c r="B191">
        <v>10</v>
      </c>
      <c r="C191">
        <v>13</v>
      </c>
      <c r="D191" t="s">
        <v>107</v>
      </c>
      <c r="E191">
        <v>10</v>
      </c>
      <c r="F191">
        <v>57</v>
      </c>
      <c r="G191" t="s">
        <v>107</v>
      </c>
      <c r="H191">
        <v>1</v>
      </c>
      <c r="I191" t="s">
        <v>2996</v>
      </c>
    </row>
    <row r="192" spans="1:9" x14ac:dyDescent="0.25">
      <c r="A192" s="79">
        <v>206</v>
      </c>
      <c r="B192">
        <v>6</v>
      </c>
      <c r="C192">
        <v>20</v>
      </c>
      <c r="D192" t="s">
        <v>109</v>
      </c>
      <c r="E192">
        <v>14</v>
      </c>
      <c r="F192">
        <v>92</v>
      </c>
      <c r="G192" t="s">
        <v>109</v>
      </c>
      <c r="H192">
        <v>1</v>
      </c>
      <c r="I192" t="s">
        <v>2997</v>
      </c>
    </row>
    <row r="193" spans="1:9" x14ac:dyDescent="0.25">
      <c r="A193" s="79">
        <v>207</v>
      </c>
      <c r="B193">
        <v>7</v>
      </c>
      <c r="C193">
        <v>9</v>
      </c>
      <c r="D193" t="s">
        <v>2303</v>
      </c>
      <c r="E193">
        <v>180</v>
      </c>
      <c r="F193">
        <v>383</v>
      </c>
      <c r="G193" t="s">
        <v>2303</v>
      </c>
      <c r="H193">
        <v>1</v>
      </c>
      <c r="I193" t="s">
        <v>2998</v>
      </c>
    </row>
    <row r="194" spans="1:9" x14ac:dyDescent="0.25">
      <c r="A194" s="79">
        <v>208</v>
      </c>
      <c r="B194">
        <v>3</v>
      </c>
      <c r="C194">
        <v>10</v>
      </c>
      <c r="D194" t="s">
        <v>2320</v>
      </c>
      <c r="E194">
        <v>5</v>
      </c>
      <c r="F194">
        <v>20</v>
      </c>
      <c r="G194" t="s">
        <v>2320</v>
      </c>
      <c r="H194">
        <v>1</v>
      </c>
      <c r="I194" t="s">
        <v>2999</v>
      </c>
    </row>
    <row r="195" spans="1:9" x14ac:dyDescent="0.25">
      <c r="A195" s="79">
        <v>210</v>
      </c>
      <c r="B195">
        <v>2</v>
      </c>
      <c r="C195">
        <v>1</v>
      </c>
      <c r="D195" t="s">
        <v>103</v>
      </c>
      <c r="E195">
        <v>2</v>
      </c>
      <c r="F195">
        <v>3</v>
      </c>
      <c r="G195" t="s">
        <v>103</v>
      </c>
      <c r="H195">
        <v>1</v>
      </c>
      <c r="I195" t="s">
        <v>3000</v>
      </c>
    </row>
    <row r="196" spans="1:9" x14ac:dyDescent="0.25">
      <c r="A196" s="79">
        <v>211</v>
      </c>
      <c r="B196">
        <v>15</v>
      </c>
      <c r="C196">
        <v>143</v>
      </c>
      <c r="D196" t="s">
        <v>264</v>
      </c>
      <c r="E196">
        <v>178</v>
      </c>
      <c r="F196">
        <v>381</v>
      </c>
      <c r="G196" t="s">
        <v>264</v>
      </c>
      <c r="H196">
        <v>1</v>
      </c>
      <c r="I196" t="s">
        <v>3000</v>
      </c>
    </row>
    <row r="197" spans="1:9" x14ac:dyDescent="0.25">
      <c r="A197" s="79">
        <v>212</v>
      </c>
      <c r="B197">
        <v>11</v>
      </c>
      <c r="C197">
        <v>7</v>
      </c>
      <c r="D197" t="s">
        <v>2325</v>
      </c>
      <c r="E197">
        <v>9</v>
      </c>
      <c r="F197">
        <v>41</v>
      </c>
      <c r="G197" t="s">
        <v>2325</v>
      </c>
      <c r="H197">
        <v>1</v>
      </c>
      <c r="I197" t="s">
        <v>3000</v>
      </c>
    </row>
    <row r="198" spans="1:9" x14ac:dyDescent="0.25">
      <c r="A198" s="79">
        <v>213</v>
      </c>
      <c r="B198">
        <v>7</v>
      </c>
      <c r="C198">
        <v>9</v>
      </c>
      <c r="D198" t="s">
        <v>2303</v>
      </c>
      <c r="E198">
        <v>180</v>
      </c>
      <c r="F198">
        <v>383</v>
      </c>
      <c r="G198" t="s">
        <v>2303</v>
      </c>
      <c r="H198">
        <v>1</v>
      </c>
      <c r="I198" t="s">
        <v>3001</v>
      </c>
    </row>
    <row r="199" spans="1:9" x14ac:dyDescent="0.25">
      <c r="A199" s="79">
        <v>214</v>
      </c>
      <c r="B199">
        <v>7</v>
      </c>
      <c r="C199">
        <v>9</v>
      </c>
      <c r="D199" t="s">
        <v>2303</v>
      </c>
      <c r="E199">
        <v>180</v>
      </c>
      <c r="F199">
        <v>383</v>
      </c>
      <c r="G199" t="s">
        <v>2303</v>
      </c>
      <c r="H199">
        <v>1</v>
      </c>
      <c r="I199" t="s">
        <v>3002</v>
      </c>
    </row>
    <row r="200" spans="1:9" x14ac:dyDescent="0.25">
      <c r="A200" s="79">
        <v>216</v>
      </c>
      <c r="B200">
        <v>2</v>
      </c>
      <c r="C200">
        <v>1</v>
      </c>
      <c r="D200" t="s">
        <v>103</v>
      </c>
      <c r="E200">
        <v>2</v>
      </c>
      <c r="F200">
        <v>3</v>
      </c>
      <c r="G200" t="s">
        <v>103</v>
      </c>
      <c r="H200">
        <v>1</v>
      </c>
      <c r="I200" t="s">
        <v>3003</v>
      </c>
    </row>
    <row r="201" spans="1:9" x14ac:dyDescent="0.25">
      <c r="A201" s="79">
        <v>217</v>
      </c>
      <c r="B201">
        <v>25</v>
      </c>
      <c r="C201">
        <v>1126</v>
      </c>
      <c r="D201" t="s">
        <v>565</v>
      </c>
      <c r="E201">
        <v>500</v>
      </c>
      <c r="F201">
        <v>888</v>
      </c>
      <c r="G201" t="s">
        <v>565</v>
      </c>
      <c r="H201">
        <v>1</v>
      </c>
      <c r="I201" t="s">
        <v>2027</v>
      </c>
    </row>
    <row r="202" spans="1:9" x14ac:dyDescent="0.25">
      <c r="A202" s="78">
        <v>218</v>
      </c>
      <c r="B202">
        <v>25</v>
      </c>
      <c r="C202">
        <v>1126</v>
      </c>
      <c r="D202" t="s">
        <v>565</v>
      </c>
      <c r="E202">
        <v>500</v>
      </c>
      <c r="F202">
        <v>888</v>
      </c>
      <c r="G202" t="s">
        <v>565</v>
      </c>
      <c r="H202">
        <v>1</v>
      </c>
      <c r="I202" t="s">
        <v>2028</v>
      </c>
    </row>
    <row r="203" spans="1:9" x14ac:dyDescent="0.25">
      <c r="A203" s="79">
        <v>219</v>
      </c>
      <c r="B203">
        <v>25</v>
      </c>
      <c r="C203">
        <v>1126</v>
      </c>
      <c r="D203" t="s">
        <v>565</v>
      </c>
      <c r="E203">
        <v>500</v>
      </c>
      <c r="F203">
        <v>888</v>
      </c>
      <c r="G203" t="s">
        <v>565</v>
      </c>
      <c r="H203">
        <v>1</v>
      </c>
      <c r="I203" t="s">
        <v>2029</v>
      </c>
    </row>
    <row r="204" spans="1:9" x14ac:dyDescent="0.25">
      <c r="A204" s="79">
        <v>220</v>
      </c>
      <c r="B204">
        <v>25</v>
      </c>
      <c r="C204">
        <v>1126</v>
      </c>
      <c r="D204" t="s">
        <v>565</v>
      </c>
      <c r="E204">
        <v>500</v>
      </c>
      <c r="F204">
        <v>888</v>
      </c>
      <c r="G204" t="s">
        <v>565</v>
      </c>
      <c r="H204">
        <v>1</v>
      </c>
      <c r="I204" t="s">
        <v>2030</v>
      </c>
    </row>
    <row r="205" spans="1:9" x14ac:dyDescent="0.25">
      <c r="A205" s="79">
        <v>225</v>
      </c>
      <c r="B205">
        <v>25</v>
      </c>
      <c r="C205">
        <v>1126</v>
      </c>
      <c r="D205" t="s">
        <v>565</v>
      </c>
      <c r="E205">
        <v>500</v>
      </c>
      <c r="F205">
        <v>888</v>
      </c>
      <c r="G205" t="s">
        <v>565</v>
      </c>
      <c r="H205">
        <v>1</v>
      </c>
      <c r="I205" t="s">
        <v>2031</v>
      </c>
    </row>
    <row r="206" spans="1:9" x14ac:dyDescent="0.25">
      <c r="A206" s="79">
        <v>226</v>
      </c>
      <c r="B206">
        <v>25</v>
      </c>
      <c r="C206">
        <v>1126</v>
      </c>
      <c r="D206" t="s">
        <v>565</v>
      </c>
      <c r="E206">
        <v>500</v>
      </c>
      <c r="F206">
        <v>888</v>
      </c>
      <c r="G206" t="s">
        <v>565</v>
      </c>
      <c r="H206">
        <v>1</v>
      </c>
      <c r="I206" t="s">
        <v>2032</v>
      </c>
    </row>
    <row r="207" spans="1:9" x14ac:dyDescent="0.25">
      <c r="A207" s="79">
        <v>227</v>
      </c>
      <c r="B207">
        <v>25</v>
      </c>
      <c r="C207">
        <v>1126</v>
      </c>
      <c r="D207" t="s">
        <v>565</v>
      </c>
      <c r="E207">
        <v>500</v>
      </c>
      <c r="F207">
        <v>888</v>
      </c>
      <c r="G207" t="s">
        <v>565</v>
      </c>
      <c r="H207">
        <v>1</v>
      </c>
      <c r="I207" t="s">
        <v>2033</v>
      </c>
    </row>
    <row r="208" spans="1:9" x14ac:dyDescent="0.25">
      <c r="A208" s="78">
        <v>229</v>
      </c>
      <c r="B208">
        <v>25</v>
      </c>
      <c r="C208">
        <v>1126</v>
      </c>
      <c r="D208" t="s">
        <v>565</v>
      </c>
      <c r="E208">
        <v>500</v>
      </c>
      <c r="F208">
        <v>888</v>
      </c>
      <c r="G208" t="s">
        <v>565</v>
      </c>
      <c r="H208">
        <v>1</v>
      </c>
      <c r="I208" t="s">
        <v>2034</v>
      </c>
    </row>
    <row r="209" spans="1:9" x14ac:dyDescent="0.25">
      <c r="A209" s="78">
        <v>230</v>
      </c>
      <c r="B209">
        <v>25</v>
      </c>
      <c r="C209">
        <v>1126</v>
      </c>
      <c r="D209" t="s">
        <v>565</v>
      </c>
      <c r="E209">
        <v>500</v>
      </c>
      <c r="F209">
        <v>888</v>
      </c>
      <c r="G209" t="s">
        <v>565</v>
      </c>
      <c r="H209">
        <v>3</v>
      </c>
      <c r="I209" t="s">
        <v>2035</v>
      </c>
    </row>
    <row r="210" spans="1:9" x14ac:dyDescent="0.25">
      <c r="A210" s="78">
        <v>231</v>
      </c>
      <c r="B210">
        <v>25</v>
      </c>
      <c r="C210">
        <v>1126</v>
      </c>
      <c r="D210" t="s">
        <v>565</v>
      </c>
      <c r="E210">
        <v>500</v>
      </c>
      <c r="F210">
        <v>888</v>
      </c>
      <c r="G210" t="s">
        <v>565</v>
      </c>
      <c r="H210">
        <v>3</v>
      </c>
      <c r="I210" t="s">
        <v>2036</v>
      </c>
    </row>
    <row r="211" spans="1:9" x14ac:dyDescent="0.25">
      <c r="A211" s="78">
        <v>232</v>
      </c>
      <c r="B211">
        <v>25</v>
      </c>
      <c r="C211">
        <v>1126</v>
      </c>
      <c r="D211" t="s">
        <v>565</v>
      </c>
      <c r="E211">
        <v>500</v>
      </c>
      <c r="F211">
        <v>888</v>
      </c>
      <c r="G211" t="s">
        <v>565</v>
      </c>
      <c r="H211">
        <v>3</v>
      </c>
      <c r="I211" t="s">
        <v>2037</v>
      </c>
    </row>
    <row r="212" spans="1:9" x14ac:dyDescent="0.25">
      <c r="A212" s="78">
        <v>233</v>
      </c>
      <c r="B212">
        <v>25</v>
      </c>
      <c r="C212">
        <v>1126</v>
      </c>
      <c r="D212" t="s">
        <v>565</v>
      </c>
      <c r="E212">
        <v>500</v>
      </c>
      <c r="F212">
        <v>888</v>
      </c>
      <c r="G212" t="s">
        <v>565</v>
      </c>
      <c r="H212">
        <v>1</v>
      </c>
      <c r="I212" t="s">
        <v>2038</v>
      </c>
    </row>
    <row r="213" spans="1:9" x14ac:dyDescent="0.25">
      <c r="A213" s="78">
        <v>234</v>
      </c>
      <c r="B213">
        <v>25</v>
      </c>
      <c r="C213">
        <v>1126</v>
      </c>
      <c r="D213" t="s">
        <v>565</v>
      </c>
      <c r="E213">
        <v>500</v>
      </c>
      <c r="F213">
        <v>888</v>
      </c>
      <c r="G213" t="s">
        <v>565</v>
      </c>
      <c r="H213">
        <v>1</v>
      </c>
      <c r="I213" t="s">
        <v>2039</v>
      </c>
    </row>
    <row r="214" spans="1:9" x14ac:dyDescent="0.25">
      <c r="A214" s="78">
        <v>235</v>
      </c>
      <c r="B214">
        <v>25</v>
      </c>
      <c r="C214">
        <v>1126</v>
      </c>
      <c r="D214" t="s">
        <v>565</v>
      </c>
      <c r="E214">
        <v>500</v>
      </c>
      <c r="F214">
        <v>888</v>
      </c>
      <c r="G214" t="s">
        <v>565</v>
      </c>
      <c r="H214">
        <v>1</v>
      </c>
      <c r="I214" t="s">
        <v>2040</v>
      </c>
    </row>
    <row r="215" spans="1:9" x14ac:dyDescent="0.25">
      <c r="A215" s="78">
        <v>236</v>
      </c>
      <c r="B215">
        <v>14</v>
      </c>
      <c r="C215">
        <v>16</v>
      </c>
      <c r="D215" t="s">
        <v>125</v>
      </c>
      <c r="E215">
        <v>37</v>
      </c>
      <c r="F215">
        <v>181</v>
      </c>
      <c r="G215" t="s">
        <v>125</v>
      </c>
      <c r="H215">
        <v>6</v>
      </c>
      <c r="I215" t="s">
        <v>3004</v>
      </c>
    </row>
    <row r="216" spans="1:9" x14ac:dyDescent="0.25">
      <c r="A216" s="78">
        <v>237</v>
      </c>
      <c r="B216">
        <v>27</v>
      </c>
      <c r="C216">
        <v>667</v>
      </c>
      <c r="D216" t="s">
        <v>452</v>
      </c>
      <c r="E216">
        <v>379</v>
      </c>
      <c r="F216">
        <v>684</v>
      </c>
      <c r="G216" t="s">
        <v>452</v>
      </c>
      <c r="H216">
        <v>1</v>
      </c>
      <c r="I216" t="s">
        <v>3005</v>
      </c>
    </row>
    <row r="217" spans="1:9" x14ac:dyDescent="0.25">
      <c r="A217" s="78">
        <v>238</v>
      </c>
      <c r="B217">
        <v>27</v>
      </c>
      <c r="C217">
        <v>667</v>
      </c>
      <c r="D217" t="s">
        <v>452</v>
      </c>
      <c r="E217">
        <v>379</v>
      </c>
      <c r="F217">
        <v>684</v>
      </c>
      <c r="G217" t="s">
        <v>452</v>
      </c>
      <c r="H217">
        <v>1</v>
      </c>
      <c r="I217" t="s">
        <v>3006</v>
      </c>
    </row>
    <row r="218" spans="1:9" x14ac:dyDescent="0.25">
      <c r="A218" s="78">
        <v>239</v>
      </c>
      <c r="B218">
        <v>27</v>
      </c>
      <c r="C218">
        <v>667</v>
      </c>
      <c r="D218" t="s">
        <v>452</v>
      </c>
      <c r="E218">
        <v>379</v>
      </c>
      <c r="F218">
        <v>684</v>
      </c>
      <c r="G218" t="s">
        <v>452</v>
      </c>
      <c r="H218">
        <v>1</v>
      </c>
      <c r="I218" t="s">
        <v>3007</v>
      </c>
    </row>
    <row r="219" spans="1:9" x14ac:dyDescent="0.25">
      <c r="A219" s="78">
        <v>240</v>
      </c>
      <c r="B219">
        <v>27</v>
      </c>
      <c r="C219">
        <v>667</v>
      </c>
      <c r="D219" t="s">
        <v>452</v>
      </c>
      <c r="E219">
        <v>379</v>
      </c>
      <c r="F219">
        <v>684</v>
      </c>
      <c r="G219" t="s">
        <v>452</v>
      </c>
      <c r="H219">
        <v>1</v>
      </c>
      <c r="I219" t="s">
        <v>3008</v>
      </c>
    </row>
    <row r="220" spans="1:9" x14ac:dyDescent="0.25">
      <c r="A220" s="78">
        <v>241</v>
      </c>
      <c r="B220">
        <v>27</v>
      </c>
      <c r="C220">
        <v>667</v>
      </c>
      <c r="D220" t="s">
        <v>452</v>
      </c>
      <c r="E220">
        <v>379</v>
      </c>
      <c r="F220">
        <v>684</v>
      </c>
      <c r="G220" t="s">
        <v>452</v>
      </c>
      <c r="H220">
        <v>1</v>
      </c>
      <c r="I220" t="s">
        <v>3009</v>
      </c>
    </row>
    <row r="221" spans="1:9" x14ac:dyDescent="0.25">
      <c r="A221" s="78">
        <v>242</v>
      </c>
      <c r="B221">
        <v>27</v>
      </c>
      <c r="C221">
        <v>667</v>
      </c>
      <c r="D221" t="s">
        <v>452</v>
      </c>
      <c r="E221">
        <v>379</v>
      </c>
      <c r="F221">
        <v>684</v>
      </c>
      <c r="G221" t="s">
        <v>452</v>
      </c>
      <c r="H221">
        <v>1</v>
      </c>
      <c r="I221" t="s">
        <v>3010</v>
      </c>
    </row>
    <row r="222" spans="1:9" x14ac:dyDescent="0.25">
      <c r="A222" s="78">
        <v>243</v>
      </c>
      <c r="B222">
        <v>27</v>
      </c>
      <c r="C222">
        <v>667</v>
      </c>
      <c r="D222" t="s">
        <v>452</v>
      </c>
      <c r="E222">
        <v>379</v>
      </c>
      <c r="F222">
        <v>684</v>
      </c>
      <c r="G222" t="s">
        <v>452</v>
      </c>
      <c r="H222">
        <v>1</v>
      </c>
      <c r="I222" t="s">
        <v>3011</v>
      </c>
    </row>
    <row r="223" spans="1:9" x14ac:dyDescent="0.25">
      <c r="A223" s="78">
        <v>244</v>
      </c>
      <c r="B223">
        <v>27</v>
      </c>
      <c r="C223">
        <v>667</v>
      </c>
      <c r="D223" t="s">
        <v>452</v>
      </c>
      <c r="E223">
        <v>379</v>
      </c>
      <c r="F223">
        <v>684</v>
      </c>
      <c r="G223" t="s">
        <v>452</v>
      </c>
      <c r="H223">
        <v>1</v>
      </c>
      <c r="I223" t="s">
        <v>3012</v>
      </c>
    </row>
    <row r="224" spans="1:9" x14ac:dyDescent="0.25">
      <c r="A224" s="78">
        <v>245</v>
      </c>
      <c r="B224">
        <v>27</v>
      </c>
      <c r="C224">
        <v>667</v>
      </c>
      <c r="D224" t="s">
        <v>452</v>
      </c>
      <c r="E224">
        <v>379</v>
      </c>
      <c r="F224">
        <v>684</v>
      </c>
      <c r="G224" t="s">
        <v>452</v>
      </c>
      <c r="H224">
        <v>1</v>
      </c>
      <c r="I224" t="s">
        <v>3013</v>
      </c>
    </row>
    <row r="225" spans="1:9" x14ac:dyDescent="0.25">
      <c r="A225" s="78">
        <v>246</v>
      </c>
      <c r="B225">
        <v>27</v>
      </c>
      <c r="C225">
        <v>667</v>
      </c>
      <c r="D225" t="s">
        <v>452</v>
      </c>
      <c r="E225">
        <v>379</v>
      </c>
      <c r="F225">
        <v>684</v>
      </c>
      <c r="G225" t="s">
        <v>452</v>
      </c>
      <c r="H225">
        <v>1</v>
      </c>
      <c r="I225" t="s">
        <v>3014</v>
      </c>
    </row>
    <row r="226" spans="1:9" x14ac:dyDescent="0.25">
      <c r="A226" s="78">
        <v>247</v>
      </c>
      <c r="B226">
        <v>14</v>
      </c>
      <c r="C226">
        <v>16</v>
      </c>
      <c r="D226" t="s">
        <v>125</v>
      </c>
      <c r="E226">
        <v>37</v>
      </c>
      <c r="F226">
        <v>181</v>
      </c>
      <c r="G226" t="s">
        <v>125</v>
      </c>
      <c r="H226">
        <v>6</v>
      </c>
      <c r="I226" t="s">
        <v>3015</v>
      </c>
    </row>
    <row r="227" spans="1:9" x14ac:dyDescent="0.25">
      <c r="A227" s="78">
        <v>249</v>
      </c>
      <c r="B227">
        <v>27</v>
      </c>
      <c r="C227">
        <v>667</v>
      </c>
      <c r="D227" t="s">
        <v>452</v>
      </c>
      <c r="E227">
        <v>379</v>
      </c>
      <c r="F227">
        <v>684</v>
      </c>
      <c r="G227" t="s">
        <v>452</v>
      </c>
      <c r="H227">
        <v>0</v>
      </c>
      <c r="I227" t="s">
        <v>3016</v>
      </c>
    </row>
    <row r="228" spans="1:9" x14ac:dyDescent="0.25">
      <c r="A228" s="78">
        <v>250</v>
      </c>
      <c r="B228">
        <v>27</v>
      </c>
      <c r="C228">
        <v>667</v>
      </c>
      <c r="D228" t="s">
        <v>452</v>
      </c>
      <c r="E228">
        <v>379</v>
      </c>
      <c r="F228">
        <v>684</v>
      </c>
      <c r="G228" t="s">
        <v>452</v>
      </c>
      <c r="H228">
        <v>0</v>
      </c>
      <c r="I228" t="s">
        <v>3016</v>
      </c>
    </row>
    <row r="229" spans="1:9" x14ac:dyDescent="0.25">
      <c r="A229" s="78">
        <v>251</v>
      </c>
      <c r="B229">
        <v>29</v>
      </c>
      <c r="C229">
        <v>1006</v>
      </c>
      <c r="D229" t="s">
        <v>2327</v>
      </c>
      <c r="E229">
        <v>448</v>
      </c>
      <c r="F229">
        <v>823</v>
      </c>
      <c r="G229" t="s">
        <v>3017</v>
      </c>
      <c r="H229">
        <v>1</v>
      </c>
      <c r="I229" t="s">
        <v>3018</v>
      </c>
    </row>
    <row r="230" spans="1:9" x14ac:dyDescent="0.25">
      <c r="A230" s="78">
        <v>252</v>
      </c>
      <c r="B230">
        <v>29</v>
      </c>
      <c r="C230">
        <v>1006</v>
      </c>
      <c r="D230" t="s">
        <v>2327</v>
      </c>
      <c r="E230">
        <v>448</v>
      </c>
      <c r="F230">
        <v>823</v>
      </c>
      <c r="G230" t="s">
        <v>3017</v>
      </c>
      <c r="H230">
        <v>1</v>
      </c>
      <c r="I230" t="s">
        <v>3019</v>
      </c>
    </row>
    <row r="231" spans="1:9" x14ac:dyDescent="0.25">
      <c r="A231" s="78">
        <v>253</v>
      </c>
      <c r="B231">
        <v>29</v>
      </c>
      <c r="C231">
        <v>1006</v>
      </c>
      <c r="D231" t="s">
        <v>2327</v>
      </c>
      <c r="E231">
        <v>448</v>
      </c>
      <c r="F231">
        <v>823</v>
      </c>
      <c r="G231" t="s">
        <v>3017</v>
      </c>
      <c r="H231">
        <v>1</v>
      </c>
      <c r="I231" t="s">
        <v>3020</v>
      </c>
    </row>
    <row r="232" spans="1:9" x14ac:dyDescent="0.25">
      <c r="A232" s="78">
        <v>254</v>
      </c>
      <c r="B232">
        <v>29</v>
      </c>
      <c r="C232">
        <v>1006</v>
      </c>
      <c r="D232" t="s">
        <v>2327</v>
      </c>
      <c r="E232">
        <v>448</v>
      </c>
      <c r="F232">
        <v>823</v>
      </c>
      <c r="G232" t="s">
        <v>3017</v>
      </c>
      <c r="H232">
        <v>1</v>
      </c>
      <c r="I232" t="s">
        <v>3021</v>
      </c>
    </row>
    <row r="233" spans="1:9" x14ac:dyDescent="0.25">
      <c r="A233" s="78">
        <v>255</v>
      </c>
      <c r="B233">
        <v>28</v>
      </c>
      <c r="C233">
        <v>994</v>
      </c>
      <c r="D233" t="s">
        <v>2328</v>
      </c>
      <c r="E233">
        <v>442</v>
      </c>
      <c r="F233">
        <v>816</v>
      </c>
      <c r="G233" t="s">
        <v>2328</v>
      </c>
      <c r="H233">
        <v>1</v>
      </c>
      <c r="I233" t="s">
        <v>3022</v>
      </c>
    </row>
    <row r="234" spans="1:9" x14ac:dyDescent="0.25">
      <c r="A234" s="78">
        <v>256</v>
      </c>
      <c r="B234">
        <v>28</v>
      </c>
      <c r="C234">
        <v>994</v>
      </c>
      <c r="D234" t="s">
        <v>2328</v>
      </c>
      <c r="E234">
        <v>442</v>
      </c>
      <c r="F234">
        <v>816</v>
      </c>
      <c r="G234" t="s">
        <v>2328</v>
      </c>
      <c r="H234">
        <v>1</v>
      </c>
      <c r="I234" t="s">
        <v>3023</v>
      </c>
    </row>
    <row r="235" spans="1:9" x14ac:dyDescent="0.25">
      <c r="A235" s="78">
        <v>257</v>
      </c>
      <c r="B235">
        <v>28</v>
      </c>
      <c r="C235">
        <v>994</v>
      </c>
      <c r="D235" t="s">
        <v>2328</v>
      </c>
      <c r="E235">
        <v>442</v>
      </c>
      <c r="F235">
        <v>816</v>
      </c>
      <c r="G235" t="s">
        <v>2328</v>
      </c>
      <c r="H235">
        <v>1</v>
      </c>
      <c r="I235" t="s">
        <v>3024</v>
      </c>
    </row>
    <row r="236" spans="1:9" x14ac:dyDescent="0.25">
      <c r="A236" s="78">
        <v>258</v>
      </c>
      <c r="B236">
        <v>17</v>
      </c>
      <c r="C236">
        <v>256</v>
      </c>
      <c r="D236" t="s">
        <v>2306</v>
      </c>
      <c r="E236">
        <v>179</v>
      </c>
      <c r="F236">
        <v>382</v>
      </c>
      <c r="G236" t="s">
        <v>2306</v>
      </c>
      <c r="H236">
        <v>3</v>
      </c>
      <c r="I236" t="s">
        <v>3025</v>
      </c>
    </row>
    <row r="237" spans="1:9" x14ac:dyDescent="0.25">
      <c r="A237" s="78">
        <v>260</v>
      </c>
      <c r="B237">
        <v>9</v>
      </c>
      <c r="C237">
        <v>26</v>
      </c>
      <c r="D237" t="s">
        <v>2324</v>
      </c>
      <c r="E237">
        <v>19</v>
      </c>
      <c r="F237">
        <v>117</v>
      </c>
      <c r="G237" t="s">
        <v>2324</v>
      </c>
      <c r="H237">
        <v>6</v>
      </c>
      <c r="I237" t="s">
        <v>3026</v>
      </c>
    </row>
    <row r="238" spans="1:9" x14ac:dyDescent="0.25">
      <c r="A238" s="78">
        <v>261</v>
      </c>
      <c r="B238">
        <v>9</v>
      </c>
      <c r="C238">
        <v>26</v>
      </c>
      <c r="D238" t="s">
        <v>2324</v>
      </c>
      <c r="E238">
        <v>19</v>
      </c>
      <c r="F238">
        <v>117</v>
      </c>
      <c r="G238" t="s">
        <v>2324</v>
      </c>
      <c r="H238">
        <v>6</v>
      </c>
      <c r="I238" t="s">
        <v>3027</v>
      </c>
    </row>
    <row r="239" spans="1:9" x14ac:dyDescent="0.25">
      <c r="A239" s="78">
        <v>262</v>
      </c>
      <c r="B239">
        <v>15</v>
      </c>
      <c r="C239">
        <v>143</v>
      </c>
      <c r="D239" t="s">
        <v>264</v>
      </c>
      <c r="E239">
        <v>178</v>
      </c>
      <c r="F239">
        <v>381</v>
      </c>
      <c r="G239" t="s">
        <v>264</v>
      </c>
      <c r="H239">
        <v>6</v>
      </c>
      <c r="I239" t="s">
        <v>3028</v>
      </c>
    </row>
    <row r="240" spans="1:9" x14ac:dyDescent="0.25">
      <c r="A240" s="78">
        <v>264</v>
      </c>
      <c r="B240">
        <v>10</v>
      </c>
      <c r="C240">
        <v>13</v>
      </c>
      <c r="D240" t="s">
        <v>107</v>
      </c>
      <c r="E240">
        <v>10</v>
      </c>
      <c r="F240">
        <v>57</v>
      </c>
      <c r="G240" t="s">
        <v>107</v>
      </c>
      <c r="H240">
        <v>6</v>
      </c>
      <c r="I240" t="s">
        <v>3029</v>
      </c>
    </row>
    <row r="241" spans="1:9" x14ac:dyDescent="0.25">
      <c r="A241" s="78">
        <v>265</v>
      </c>
      <c r="B241">
        <v>7</v>
      </c>
      <c r="C241">
        <v>9</v>
      </c>
      <c r="D241" t="s">
        <v>2303</v>
      </c>
      <c r="E241">
        <v>180</v>
      </c>
      <c r="F241">
        <v>383</v>
      </c>
      <c r="G241" t="s">
        <v>2303</v>
      </c>
      <c r="H241">
        <v>6</v>
      </c>
      <c r="I241" t="s">
        <v>3030</v>
      </c>
    </row>
    <row r="242" spans="1:9" x14ac:dyDescent="0.25">
      <c r="A242" s="78">
        <v>266</v>
      </c>
      <c r="B242">
        <v>11</v>
      </c>
      <c r="C242">
        <v>7</v>
      </c>
      <c r="D242" t="s">
        <v>2325</v>
      </c>
      <c r="E242">
        <v>9</v>
      </c>
      <c r="F242">
        <v>41</v>
      </c>
      <c r="G242" t="s">
        <v>2325</v>
      </c>
      <c r="H242">
        <v>6</v>
      </c>
      <c r="I242" t="s">
        <v>3031</v>
      </c>
    </row>
    <row r="243" spans="1:9" x14ac:dyDescent="0.25">
      <c r="A243" s="78">
        <v>267</v>
      </c>
      <c r="B243">
        <v>2</v>
      </c>
      <c r="C243">
        <v>1</v>
      </c>
      <c r="D243" t="s">
        <v>103</v>
      </c>
      <c r="E243">
        <v>2</v>
      </c>
      <c r="F243">
        <v>3</v>
      </c>
      <c r="G243" t="s">
        <v>103</v>
      </c>
      <c r="H243">
        <v>6</v>
      </c>
      <c r="I243" t="s">
        <v>3032</v>
      </c>
    </row>
    <row r="244" spans="1:9" x14ac:dyDescent="0.25">
      <c r="A244" s="78">
        <v>268</v>
      </c>
      <c r="B244">
        <v>16</v>
      </c>
      <c r="C244">
        <v>300</v>
      </c>
      <c r="D244" t="s">
        <v>2305</v>
      </c>
      <c r="E244">
        <v>18</v>
      </c>
      <c r="F244">
        <v>108</v>
      </c>
      <c r="G244" t="s">
        <v>2305</v>
      </c>
      <c r="H244">
        <v>6</v>
      </c>
      <c r="I244" t="s">
        <v>3033</v>
      </c>
    </row>
    <row r="245" spans="1:9" x14ac:dyDescent="0.25">
      <c r="A245" s="78">
        <v>269</v>
      </c>
      <c r="B245">
        <v>3</v>
      </c>
      <c r="C245">
        <v>10</v>
      </c>
      <c r="D245" t="s">
        <v>2320</v>
      </c>
      <c r="E245">
        <v>5</v>
      </c>
      <c r="F245">
        <v>20</v>
      </c>
      <c r="G245" t="s">
        <v>2320</v>
      </c>
      <c r="H245">
        <v>6</v>
      </c>
      <c r="I245" t="s">
        <v>3034</v>
      </c>
    </row>
    <row r="246" spans="1:9" x14ac:dyDescent="0.25">
      <c r="A246" s="78">
        <v>270</v>
      </c>
      <c r="B246">
        <v>25</v>
      </c>
      <c r="C246">
        <v>1126</v>
      </c>
      <c r="D246" t="s">
        <v>565</v>
      </c>
      <c r="E246">
        <v>500</v>
      </c>
      <c r="F246">
        <v>888</v>
      </c>
      <c r="G246" t="s">
        <v>565</v>
      </c>
      <c r="H246">
        <v>2</v>
      </c>
      <c r="I246" t="s">
        <v>441</v>
      </c>
    </row>
    <row r="247" spans="1:9" x14ac:dyDescent="0.25">
      <c r="A247" s="78">
        <v>272</v>
      </c>
      <c r="B247">
        <v>30</v>
      </c>
      <c r="C247">
        <v>1060</v>
      </c>
      <c r="D247" t="s">
        <v>532</v>
      </c>
      <c r="E247">
        <v>467</v>
      </c>
      <c r="F247">
        <v>849</v>
      </c>
      <c r="G247" t="s">
        <v>532</v>
      </c>
      <c r="H247">
        <v>1</v>
      </c>
      <c r="I247" t="s">
        <v>3035</v>
      </c>
    </row>
    <row r="248" spans="1:9" x14ac:dyDescent="0.25">
      <c r="A248" s="78">
        <v>273</v>
      </c>
      <c r="B248">
        <v>30</v>
      </c>
      <c r="C248">
        <v>1060</v>
      </c>
      <c r="D248" t="s">
        <v>532</v>
      </c>
      <c r="E248">
        <v>467</v>
      </c>
      <c r="F248">
        <v>849</v>
      </c>
      <c r="G248" t="s">
        <v>532</v>
      </c>
      <c r="H248">
        <v>1</v>
      </c>
      <c r="I248" t="s">
        <v>3036</v>
      </c>
    </row>
    <row r="249" spans="1:9" x14ac:dyDescent="0.25">
      <c r="A249" s="78">
        <v>274</v>
      </c>
      <c r="B249">
        <v>30</v>
      </c>
      <c r="C249">
        <v>1060</v>
      </c>
      <c r="D249" t="s">
        <v>532</v>
      </c>
      <c r="E249">
        <v>467</v>
      </c>
      <c r="F249">
        <v>849</v>
      </c>
      <c r="G249" t="s">
        <v>532</v>
      </c>
      <c r="H249">
        <v>1</v>
      </c>
      <c r="I249" t="s">
        <v>3269</v>
      </c>
    </row>
    <row r="250" spans="1:9" x14ac:dyDescent="0.25">
      <c r="A250" s="79">
        <v>275</v>
      </c>
      <c r="B250">
        <v>30</v>
      </c>
      <c r="C250">
        <v>1060</v>
      </c>
      <c r="D250" t="s">
        <v>532</v>
      </c>
      <c r="E250">
        <v>467</v>
      </c>
      <c r="F250">
        <v>849</v>
      </c>
      <c r="G250" t="s">
        <v>532</v>
      </c>
      <c r="H250">
        <v>1</v>
      </c>
      <c r="I250" t="s">
        <v>3037</v>
      </c>
    </row>
    <row r="251" spans="1:9" x14ac:dyDescent="0.25">
      <c r="A251" s="79">
        <v>276</v>
      </c>
      <c r="B251">
        <v>30</v>
      </c>
      <c r="C251">
        <v>1060</v>
      </c>
      <c r="D251" t="s">
        <v>532</v>
      </c>
      <c r="E251">
        <v>467</v>
      </c>
      <c r="F251">
        <v>849</v>
      </c>
      <c r="G251" t="s">
        <v>532</v>
      </c>
      <c r="H251">
        <v>1</v>
      </c>
      <c r="I251" t="s">
        <v>3038</v>
      </c>
    </row>
    <row r="252" spans="1:9" x14ac:dyDescent="0.25">
      <c r="A252" s="79">
        <v>277</v>
      </c>
      <c r="B252">
        <v>30</v>
      </c>
      <c r="C252">
        <v>1060</v>
      </c>
      <c r="D252" t="s">
        <v>532</v>
      </c>
      <c r="E252">
        <v>467</v>
      </c>
      <c r="F252">
        <v>849</v>
      </c>
      <c r="G252" t="s">
        <v>532</v>
      </c>
      <c r="H252">
        <v>1</v>
      </c>
      <c r="I252" t="s">
        <v>3039</v>
      </c>
    </row>
    <row r="253" spans="1:9" x14ac:dyDescent="0.25">
      <c r="A253" s="79">
        <v>278</v>
      </c>
      <c r="B253">
        <v>30</v>
      </c>
      <c r="C253">
        <v>1060</v>
      </c>
      <c r="D253" t="s">
        <v>532</v>
      </c>
      <c r="E253">
        <v>467</v>
      </c>
      <c r="F253">
        <v>849</v>
      </c>
      <c r="G253" t="s">
        <v>532</v>
      </c>
      <c r="H253">
        <v>1</v>
      </c>
      <c r="I253" t="s">
        <v>3040</v>
      </c>
    </row>
    <row r="254" spans="1:9" x14ac:dyDescent="0.25">
      <c r="A254" s="79">
        <v>279</v>
      </c>
      <c r="B254">
        <v>30</v>
      </c>
      <c r="C254">
        <v>1060</v>
      </c>
      <c r="D254" t="s">
        <v>532</v>
      </c>
      <c r="E254">
        <v>467</v>
      </c>
      <c r="F254">
        <v>849</v>
      </c>
      <c r="G254" t="s">
        <v>532</v>
      </c>
      <c r="H254">
        <v>1</v>
      </c>
      <c r="I254" t="s">
        <v>3041</v>
      </c>
    </row>
    <row r="255" spans="1:9" x14ac:dyDescent="0.25">
      <c r="A255" s="79">
        <v>280</v>
      </c>
      <c r="B255">
        <v>30</v>
      </c>
      <c r="C255">
        <v>1060</v>
      </c>
      <c r="D255" t="s">
        <v>532</v>
      </c>
      <c r="E255">
        <v>467</v>
      </c>
      <c r="F255">
        <v>849</v>
      </c>
      <c r="G255" t="s">
        <v>532</v>
      </c>
      <c r="H255">
        <v>1</v>
      </c>
      <c r="I255" t="s">
        <v>3042</v>
      </c>
    </row>
    <row r="256" spans="1:9" x14ac:dyDescent="0.25">
      <c r="A256" s="79">
        <v>281</v>
      </c>
      <c r="B256">
        <v>30</v>
      </c>
      <c r="C256">
        <v>1060</v>
      </c>
      <c r="D256" t="s">
        <v>532</v>
      </c>
      <c r="E256">
        <v>467</v>
      </c>
      <c r="F256">
        <v>849</v>
      </c>
      <c r="G256" t="s">
        <v>532</v>
      </c>
      <c r="H256">
        <v>1</v>
      </c>
      <c r="I256" t="s">
        <v>3043</v>
      </c>
    </row>
    <row r="257" spans="1:9" x14ac:dyDescent="0.25">
      <c r="A257" s="79">
        <v>282</v>
      </c>
      <c r="B257">
        <v>30</v>
      </c>
      <c r="C257">
        <v>1060</v>
      </c>
      <c r="D257" t="s">
        <v>532</v>
      </c>
      <c r="E257">
        <v>467</v>
      </c>
      <c r="F257">
        <v>849</v>
      </c>
      <c r="G257" t="s">
        <v>532</v>
      </c>
      <c r="H257">
        <v>1</v>
      </c>
      <c r="I257" t="s">
        <v>3044</v>
      </c>
    </row>
    <row r="258" spans="1:9" x14ac:dyDescent="0.25">
      <c r="A258" s="79">
        <v>284</v>
      </c>
      <c r="B258">
        <v>30</v>
      </c>
      <c r="C258">
        <v>1060</v>
      </c>
      <c r="D258" t="s">
        <v>532</v>
      </c>
      <c r="E258">
        <v>467</v>
      </c>
      <c r="F258">
        <v>849</v>
      </c>
      <c r="G258" t="s">
        <v>532</v>
      </c>
      <c r="H258">
        <v>1</v>
      </c>
      <c r="I258" t="s">
        <v>3045</v>
      </c>
    </row>
    <row r="259" spans="1:9" x14ac:dyDescent="0.25">
      <c r="A259" s="79">
        <v>285</v>
      </c>
      <c r="B259">
        <v>15</v>
      </c>
      <c r="C259">
        <v>143</v>
      </c>
      <c r="D259" t="s">
        <v>264</v>
      </c>
      <c r="E259">
        <v>178</v>
      </c>
      <c r="F259">
        <v>381</v>
      </c>
      <c r="G259" t="s">
        <v>264</v>
      </c>
      <c r="H259">
        <v>7</v>
      </c>
      <c r="I259" t="s">
        <v>3046</v>
      </c>
    </row>
    <row r="260" spans="1:9" x14ac:dyDescent="0.25">
      <c r="A260" s="79">
        <v>286</v>
      </c>
      <c r="B260">
        <v>5</v>
      </c>
      <c r="C260">
        <v>30</v>
      </c>
      <c r="D260" t="s">
        <v>3265</v>
      </c>
      <c r="E260">
        <v>17</v>
      </c>
      <c r="F260">
        <v>104</v>
      </c>
      <c r="G260" t="s">
        <v>2319</v>
      </c>
      <c r="H260">
        <v>7</v>
      </c>
      <c r="I260" t="s">
        <v>3047</v>
      </c>
    </row>
    <row r="261" spans="1:9" x14ac:dyDescent="0.25">
      <c r="A261" s="79">
        <v>287</v>
      </c>
      <c r="B261">
        <v>10</v>
      </c>
      <c r="C261">
        <v>13</v>
      </c>
      <c r="D261" t="s">
        <v>107</v>
      </c>
      <c r="E261">
        <v>10</v>
      </c>
      <c r="F261">
        <v>57</v>
      </c>
      <c r="G261" t="s">
        <v>107</v>
      </c>
      <c r="H261">
        <v>7</v>
      </c>
      <c r="I261" t="s">
        <v>3048</v>
      </c>
    </row>
    <row r="262" spans="1:9" x14ac:dyDescent="0.25">
      <c r="A262" s="79">
        <v>288</v>
      </c>
      <c r="B262">
        <v>15</v>
      </c>
      <c r="C262">
        <v>143</v>
      </c>
      <c r="D262" t="s">
        <v>264</v>
      </c>
      <c r="E262">
        <v>178</v>
      </c>
      <c r="F262">
        <v>381</v>
      </c>
      <c r="G262" t="s">
        <v>264</v>
      </c>
      <c r="H262">
        <v>7</v>
      </c>
      <c r="I262" t="s">
        <v>3049</v>
      </c>
    </row>
    <row r="263" spans="1:9" x14ac:dyDescent="0.25">
      <c r="A263" s="79">
        <v>289</v>
      </c>
      <c r="B263">
        <v>2</v>
      </c>
      <c r="C263">
        <v>1</v>
      </c>
      <c r="D263" t="s">
        <v>103</v>
      </c>
      <c r="E263">
        <v>2</v>
      </c>
      <c r="F263">
        <v>3</v>
      </c>
      <c r="G263" t="s">
        <v>103</v>
      </c>
      <c r="H263">
        <v>7</v>
      </c>
      <c r="I263" t="s">
        <v>3050</v>
      </c>
    </row>
    <row r="264" spans="1:9" x14ac:dyDescent="0.25">
      <c r="A264" s="79">
        <v>290</v>
      </c>
      <c r="B264">
        <v>11</v>
      </c>
      <c r="C264">
        <v>7</v>
      </c>
      <c r="D264" t="s">
        <v>2325</v>
      </c>
      <c r="E264">
        <v>9</v>
      </c>
      <c r="F264">
        <v>41</v>
      </c>
      <c r="G264" t="s">
        <v>2325</v>
      </c>
      <c r="H264">
        <v>7</v>
      </c>
      <c r="I264" t="s">
        <v>3051</v>
      </c>
    </row>
    <row r="265" spans="1:9" x14ac:dyDescent="0.25">
      <c r="A265" s="79">
        <v>291</v>
      </c>
      <c r="B265">
        <v>17</v>
      </c>
      <c r="C265">
        <v>256</v>
      </c>
      <c r="D265" t="s">
        <v>2306</v>
      </c>
      <c r="E265">
        <v>179</v>
      </c>
      <c r="F265">
        <v>382</v>
      </c>
      <c r="G265" t="s">
        <v>2306</v>
      </c>
      <c r="H265">
        <v>7</v>
      </c>
      <c r="I265" t="s">
        <v>3052</v>
      </c>
    </row>
    <row r="266" spans="1:9" x14ac:dyDescent="0.25">
      <c r="A266" s="79">
        <v>292</v>
      </c>
      <c r="B266">
        <v>2</v>
      </c>
      <c r="C266">
        <v>1</v>
      </c>
      <c r="D266" t="s">
        <v>103</v>
      </c>
      <c r="E266">
        <v>2</v>
      </c>
      <c r="F266">
        <v>3</v>
      </c>
      <c r="G266" t="s">
        <v>103</v>
      </c>
      <c r="H266">
        <v>7</v>
      </c>
      <c r="I266" t="s">
        <v>3053</v>
      </c>
    </row>
    <row r="267" spans="1:9" x14ac:dyDescent="0.25">
      <c r="A267" s="79">
        <v>293</v>
      </c>
      <c r="B267">
        <v>11</v>
      </c>
      <c r="C267">
        <v>7</v>
      </c>
      <c r="D267" t="s">
        <v>2325</v>
      </c>
      <c r="E267">
        <v>9</v>
      </c>
      <c r="F267">
        <v>41</v>
      </c>
      <c r="G267" t="s">
        <v>2325</v>
      </c>
      <c r="H267">
        <v>7</v>
      </c>
      <c r="I267" t="s">
        <v>3054</v>
      </c>
    </row>
    <row r="268" spans="1:9" x14ac:dyDescent="0.25">
      <c r="A268" s="79">
        <v>294</v>
      </c>
      <c r="B268">
        <v>8</v>
      </c>
      <c r="C268">
        <v>22</v>
      </c>
      <c r="D268" t="s">
        <v>108</v>
      </c>
      <c r="E268">
        <v>11</v>
      </c>
      <c r="F268">
        <v>58</v>
      </c>
      <c r="G268" t="s">
        <v>108</v>
      </c>
      <c r="H268">
        <v>7</v>
      </c>
      <c r="I268" t="s">
        <v>3055</v>
      </c>
    </row>
    <row r="269" spans="1:9" x14ac:dyDescent="0.25">
      <c r="A269" s="79">
        <v>295</v>
      </c>
      <c r="B269">
        <v>18</v>
      </c>
      <c r="C269">
        <v>75</v>
      </c>
      <c r="D269" t="s">
        <v>198</v>
      </c>
      <c r="E269">
        <v>110</v>
      </c>
      <c r="F269">
        <v>281</v>
      </c>
      <c r="G269" t="s">
        <v>198</v>
      </c>
      <c r="H269">
        <v>7</v>
      </c>
      <c r="I269" t="s">
        <v>3056</v>
      </c>
    </row>
    <row r="270" spans="1:9" x14ac:dyDescent="0.25">
      <c r="A270" s="79">
        <v>296</v>
      </c>
      <c r="B270">
        <v>7</v>
      </c>
      <c r="C270">
        <v>9</v>
      </c>
      <c r="D270" t="s">
        <v>2303</v>
      </c>
      <c r="E270">
        <v>180</v>
      </c>
      <c r="F270">
        <v>383</v>
      </c>
      <c r="G270" t="s">
        <v>2303</v>
      </c>
      <c r="H270">
        <v>7</v>
      </c>
      <c r="I270" t="s">
        <v>3057</v>
      </c>
    </row>
    <row r="271" spans="1:9" x14ac:dyDescent="0.25">
      <c r="A271" s="79">
        <v>297</v>
      </c>
      <c r="B271">
        <v>2</v>
      </c>
      <c r="C271">
        <v>1</v>
      </c>
      <c r="D271" t="s">
        <v>103</v>
      </c>
      <c r="E271">
        <v>2</v>
      </c>
      <c r="F271">
        <v>3</v>
      </c>
      <c r="G271" t="s">
        <v>103</v>
      </c>
      <c r="H271">
        <v>7</v>
      </c>
      <c r="I271" t="s">
        <v>3270</v>
      </c>
    </row>
    <row r="272" spans="1:9" x14ac:dyDescent="0.25">
      <c r="A272" s="78">
        <v>298</v>
      </c>
      <c r="B272">
        <v>11</v>
      </c>
      <c r="C272">
        <v>7</v>
      </c>
      <c r="D272" t="s">
        <v>2325</v>
      </c>
      <c r="E272">
        <v>9</v>
      </c>
      <c r="F272">
        <v>41</v>
      </c>
      <c r="G272" t="s">
        <v>2325</v>
      </c>
      <c r="H272">
        <v>7</v>
      </c>
      <c r="I272" t="s">
        <v>3058</v>
      </c>
    </row>
    <row r="273" spans="1:9" x14ac:dyDescent="0.25">
      <c r="A273" s="78">
        <v>299</v>
      </c>
      <c r="B273">
        <v>8</v>
      </c>
      <c r="C273">
        <v>22</v>
      </c>
      <c r="D273" t="s">
        <v>108</v>
      </c>
      <c r="E273">
        <v>11</v>
      </c>
      <c r="F273">
        <v>58</v>
      </c>
      <c r="G273" t="s">
        <v>108</v>
      </c>
      <c r="H273">
        <v>7</v>
      </c>
      <c r="I273" t="s">
        <v>3059</v>
      </c>
    </row>
    <row r="274" spans="1:9" x14ac:dyDescent="0.25">
      <c r="A274" s="78">
        <v>300</v>
      </c>
      <c r="B274">
        <v>21</v>
      </c>
      <c r="C274">
        <v>258</v>
      </c>
      <c r="D274" t="s">
        <v>2936</v>
      </c>
      <c r="E274">
        <v>306</v>
      </c>
      <c r="F274">
        <v>537</v>
      </c>
      <c r="G274" t="s">
        <v>2936</v>
      </c>
      <c r="H274">
        <v>7</v>
      </c>
      <c r="I274" t="s">
        <v>3060</v>
      </c>
    </row>
    <row r="275" spans="1:9" x14ac:dyDescent="0.25">
      <c r="A275" s="78">
        <v>301</v>
      </c>
      <c r="B275">
        <v>12</v>
      </c>
      <c r="C275">
        <v>125</v>
      </c>
      <c r="D275" t="s">
        <v>2323</v>
      </c>
      <c r="E275">
        <v>16</v>
      </c>
      <c r="F275">
        <v>103</v>
      </c>
      <c r="G275" t="s">
        <v>2323</v>
      </c>
      <c r="H275">
        <v>7</v>
      </c>
      <c r="I275" t="s">
        <v>3061</v>
      </c>
    </row>
    <row r="276" spans="1:9" x14ac:dyDescent="0.25">
      <c r="A276" s="78">
        <v>303</v>
      </c>
      <c r="B276">
        <v>6</v>
      </c>
      <c r="C276">
        <v>20</v>
      </c>
      <c r="D276" t="s">
        <v>109</v>
      </c>
      <c r="E276">
        <v>14</v>
      </c>
      <c r="F276">
        <v>92</v>
      </c>
      <c r="G276" t="s">
        <v>109</v>
      </c>
      <c r="H276">
        <v>7</v>
      </c>
      <c r="I276" t="s">
        <v>3062</v>
      </c>
    </row>
    <row r="277" spans="1:9" x14ac:dyDescent="0.25">
      <c r="A277" s="78">
        <v>304</v>
      </c>
      <c r="B277">
        <v>16</v>
      </c>
      <c r="C277">
        <v>300</v>
      </c>
      <c r="D277" t="s">
        <v>2305</v>
      </c>
      <c r="E277">
        <v>18</v>
      </c>
      <c r="F277">
        <v>108</v>
      </c>
      <c r="G277" t="s">
        <v>2305</v>
      </c>
      <c r="H277">
        <v>7</v>
      </c>
      <c r="I277" t="s">
        <v>3063</v>
      </c>
    </row>
    <row r="278" spans="1:9" x14ac:dyDescent="0.25">
      <c r="A278" s="78">
        <v>305</v>
      </c>
      <c r="B278">
        <v>9</v>
      </c>
      <c r="C278">
        <v>26</v>
      </c>
      <c r="D278" t="s">
        <v>2324</v>
      </c>
      <c r="E278">
        <v>19</v>
      </c>
      <c r="F278">
        <v>117</v>
      </c>
      <c r="G278" t="s">
        <v>2324</v>
      </c>
      <c r="H278">
        <v>7</v>
      </c>
      <c r="I278" t="s">
        <v>3064</v>
      </c>
    </row>
    <row r="279" spans="1:9" x14ac:dyDescent="0.25">
      <c r="A279" s="78">
        <v>306</v>
      </c>
      <c r="B279">
        <v>16</v>
      </c>
      <c r="C279">
        <v>300</v>
      </c>
      <c r="D279" t="s">
        <v>2305</v>
      </c>
      <c r="E279">
        <v>18</v>
      </c>
      <c r="F279">
        <v>108</v>
      </c>
      <c r="G279" t="s">
        <v>2305</v>
      </c>
      <c r="H279">
        <v>7</v>
      </c>
      <c r="I279" t="s">
        <v>3065</v>
      </c>
    </row>
    <row r="280" spans="1:9" x14ac:dyDescent="0.25">
      <c r="A280" s="78">
        <v>307</v>
      </c>
      <c r="B280">
        <v>3</v>
      </c>
      <c r="C280">
        <v>10</v>
      </c>
      <c r="D280" t="s">
        <v>2320</v>
      </c>
      <c r="E280">
        <v>5</v>
      </c>
      <c r="F280">
        <v>20</v>
      </c>
      <c r="G280" t="s">
        <v>2320</v>
      </c>
      <c r="H280">
        <v>7</v>
      </c>
      <c r="I280" t="s">
        <v>3066</v>
      </c>
    </row>
    <row r="281" spans="1:9" x14ac:dyDescent="0.25">
      <c r="A281" s="78">
        <v>309</v>
      </c>
      <c r="B281">
        <v>10</v>
      </c>
      <c r="C281">
        <v>13</v>
      </c>
      <c r="D281" t="s">
        <v>107</v>
      </c>
      <c r="E281">
        <v>10</v>
      </c>
      <c r="F281">
        <v>57</v>
      </c>
      <c r="G281" t="s">
        <v>107</v>
      </c>
      <c r="H281">
        <v>7</v>
      </c>
      <c r="I281" t="s">
        <v>3067</v>
      </c>
    </row>
    <row r="282" spans="1:9" x14ac:dyDescent="0.25">
      <c r="A282" s="78">
        <v>310</v>
      </c>
      <c r="B282">
        <v>25</v>
      </c>
      <c r="C282">
        <v>1126</v>
      </c>
      <c r="D282" t="s">
        <v>565</v>
      </c>
      <c r="E282">
        <v>500</v>
      </c>
      <c r="F282">
        <v>888</v>
      </c>
      <c r="G282" t="s">
        <v>565</v>
      </c>
      <c r="H282">
        <v>7</v>
      </c>
      <c r="I282" t="s">
        <v>551</v>
      </c>
    </row>
    <row r="283" spans="1:9" x14ac:dyDescent="0.25">
      <c r="A283" s="78">
        <v>311</v>
      </c>
      <c r="B283">
        <v>17</v>
      </c>
      <c r="C283">
        <v>256</v>
      </c>
      <c r="D283" t="s">
        <v>2306</v>
      </c>
      <c r="E283">
        <v>179</v>
      </c>
      <c r="F283">
        <v>382</v>
      </c>
      <c r="G283" t="s">
        <v>2306</v>
      </c>
      <c r="H283">
        <v>7</v>
      </c>
      <c r="I283" t="s">
        <v>3068</v>
      </c>
    </row>
    <row r="284" spans="1:9" x14ac:dyDescent="0.25">
      <c r="A284" s="78">
        <v>313</v>
      </c>
      <c r="B284">
        <v>6</v>
      </c>
      <c r="C284">
        <v>20</v>
      </c>
      <c r="D284" t="s">
        <v>109</v>
      </c>
      <c r="E284">
        <v>14</v>
      </c>
      <c r="F284">
        <v>92</v>
      </c>
      <c r="G284" t="s">
        <v>109</v>
      </c>
      <c r="H284">
        <v>7</v>
      </c>
      <c r="I284" t="s">
        <v>3069</v>
      </c>
    </row>
    <row r="285" spans="1:9" x14ac:dyDescent="0.25">
      <c r="A285" s="78">
        <v>314</v>
      </c>
      <c r="B285">
        <v>5</v>
      </c>
      <c r="C285">
        <v>30</v>
      </c>
      <c r="D285" t="s">
        <v>3265</v>
      </c>
      <c r="E285">
        <v>17</v>
      </c>
      <c r="F285">
        <v>104</v>
      </c>
      <c r="G285" t="s">
        <v>2319</v>
      </c>
      <c r="H285">
        <v>7</v>
      </c>
      <c r="I285" t="s">
        <v>3070</v>
      </c>
    </row>
    <row r="286" spans="1:9" x14ac:dyDescent="0.25">
      <c r="A286" s="78">
        <v>315</v>
      </c>
      <c r="B286">
        <v>15</v>
      </c>
      <c r="C286">
        <v>143</v>
      </c>
      <c r="D286" t="s">
        <v>264</v>
      </c>
      <c r="E286">
        <v>178</v>
      </c>
      <c r="F286">
        <v>381</v>
      </c>
      <c r="G286" t="s">
        <v>264</v>
      </c>
      <c r="H286">
        <v>7</v>
      </c>
      <c r="I286" t="s">
        <v>3071</v>
      </c>
    </row>
    <row r="287" spans="1:9" x14ac:dyDescent="0.25">
      <c r="A287" s="78">
        <v>316</v>
      </c>
      <c r="B287">
        <v>9</v>
      </c>
      <c r="C287">
        <v>26</v>
      </c>
      <c r="D287" t="s">
        <v>2324</v>
      </c>
      <c r="E287">
        <v>19</v>
      </c>
      <c r="F287">
        <v>117</v>
      </c>
      <c r="G287" t="s">
        <v>2324</v>
      </c>
      <c r="H287">
        <v>7</v>
      </c>
      <c r="I287" t="s">
        <v>3072</v>
      </c>
    </row>
    <row r="288" spans="1:9" x14ac:dyDescent="0.25">
      <c r="A288" s="78">
        <v>317</v>
      </c>
      <c r="B288">
        <v>7</v>
      </c>
      <c r="C288">
        <v>9</v>
      </c>
      <c r="D288" t="s">
        <v>2303</v>
      </c>
      <c r="E288">
        <v>180</v>
      </c>
      <c r="F288">
        <v>383</v>
      </c>
      <c r="G288" t="s">
        <v>2303</v>
      </c>
      <c r="H288">
        <v>7</v>
      </c>
      <c r="I288" t="s">
        <v>3073</v>
      </c>
    </row>
    <row r="289" spans="1:9" x14ac:dyDescent="0.25">
      <c r="A289" s="78">
        <v>319</v>
      </c>
      <c r="B289">
        <v>10</v>
      </c>
      <c r="C289">
        <v>13</v>
      </c>
      <c r="D289" t="s">
        <v>107</v>
      </c>
      <c r="E289">
        <v>10</v>
      </c>
      <c r="F289">
        <v>57</v>
      </c>
      <c r="G289" t="s">
        <v>107</v>
      </c>
      <c r="H289">
        <v>7</v>
      </c>
      <c r="I289" t="s">
        <v>555</v>
      </c>
    </row>
    <row r="290" spans="1:9" x14ac:dyDescent="0.25">
      <c r="A290" s="78">
        <v>320</v>
      </c>
      <c r="B290">
        <v>17</v>
      </c>
      <c r="C290">
        <v>256</v>
      </c>
      <c r="D290" t="s">
        <v>2306</v>
      </c>
      <c r="E290">
        <v>179</v>
      </c>
      <c r="F290">
        <v>382</v>
      </c>
      <c r="G290" t="s">
        <v>2306</v>
      </c>
      <c r="H290">
        <v>7</v>
      </c>
      <c r="I290" t="s">
        <v>3074</v>
      </c>
    </row>
    <row r="291" spans="1:9" x14ac:dyDescent="0.25">
      <c r="A291" s="78">
        <v>321</v>
      </c>
      <c r="B291">
        <v>17</v>
      </c>
      <c r="C291">
        <v>256</v>
      </c>
      <c r="D291" t="s">
        <v>2306</v>
      </c>
      <c r="E291">
        <v>179</v>
      </c>
      <c r="F291">
        <v>382</v>
      </c>
      <c r="G291" t="s">
        <v>2306</v>
      </c>
      <c r="H291">
        <v>7</v>
      </c>
      <c r="I291" t="s">
        <v>3075</v>
      </c>
    </row>
    <row r="292" spans="1:9" x14ac:dyDescent="0.25">
      <c r="A292" s="78">
        <v>322</v>
      </c>
      <c r="B292">
        <v>12</v>
      </c>
      <c r="C292">
        <v>125</v>
      </c>
      <c r="D292" t="s">
        <v>2323</v>
      </c>
      <c r="E292">
        <v>16</v>
      </c>
      <c r="F292">
        <v>103</v>
      </c>
      <c r="G292" t="s">
        <v>2323</v>
      </c>
      <c r="H292">
        <v>7</v>
      </c>
      <c r="I292" t="s">
        <v>3076</v>
      </c>
    </row>
    <row r="293" spans="1:9" x14ac:dyDescent="0.25">
      <c r="A293" s="78">
        <v>323</v>
      </c>
      <c r="B293">
        <v>6</v>
      </c>
      <c r="C293">
        <v>20</v>
      </c>
      <c r="D293" t="s">
        <v>109</v>
      </c>
      <c r="E293">
        <v>14</v>
      </c>
      <c r="F293">
        <v>92</v>
      </c>
      <c r="G293" t="s">
        <v>109</v>
      </c>
      <c r="H293">
        <v>7</v>
      </c>
      <c r="I293" t="s">
        <v>3077</v>
      </c>
    </row>
    <row r="294" spans="1:9" x14ac:dyDescent="0.25">
      <c r="A294" s="78">
        <v>324</v>
      </c>
      <c r="B294">
        <v>19</v>
      </c>
      <c r="C294">
        <v>201</v>
      </c>
      <c r="D294" t="s">
        <v>385</v>
      </c>
      <c r="E294">
        <v>304</v>
      </c>
      <c r="F294">
        <v>534</v>
      </c>
      <c r="G294" t="s">
        <v>385</v>
      </c>
      <c r="H294">
        <v>7</v>
      </c>
      <c r="I294" t="s">
        <v>3078</v>
      </c>
    </row>
    <row r="295" spans="1:9" x14ac:dyDescent="0.25">
      <c r="A295" s="78">
        <v>325</v>
      </c>
      <c r="B295">
        <v>7</v>
      </c>
      <c r="C295">
        <v>9</v>
      </c>
      <c r="D295" t="s">
        <v>2303</v>
      </c>
      <c r="E295">
        <v>180</v>
      </c>
      <c r="F295">
        <v>383</v>
      </c>
      <c r="G295" t="s">
        <v>2303</v>
      </c>
      <c r="H295">
        <v>7</v>
      </c>
      <c r="I295" t="s">
        <v>3079</v>
      </c>
    </row>
    <row r="296" spans="1:9" x14ac:dyDescent="0.25">
      <c r="A296" s="78">
        <v>326</v>
      </c>
      <c r="B296">
        <v>25</v>
      </c>
      <c r="C296">
        <v>1126</v>
      </c>
      <c r="D296" t="s">
        <v>565</v>
      </c>
      <c r="E296">
        <v>500</v>
      </c>
      <c r="F296">
        <v>888</v>
      </c>
      <c r="G296" t="s">
        <v>565</v>
      </c>
      <c r="H296">
        <v>6</v>
      </c>
      <c r="I296" t="s">
        <v>2083</v>
      </c>
    </row>
    <row r="297" spans="1:9" x14ac:dyDescent="0.25">
      <c r="A297" s="78">
        <v>327</v>
      </c>
      <c r="B297">
        <v>25</v>
      </c>
      <c r="C297">
        <v>1126</v>
      </c>
      <c r="D297" t="s">
        <v>565</v>
      </c>
      <c r="E297">
        <v>500</v>
      </c>
      <c r="F297">
        <v>888</v>
      </c>
      <c r="G297" t="s">
        <v>565</v>
      </c>
      <c r="H297">
        <v>7</v>
      </c>
      <c r="I297" t="s">
        <v>564</v>
      </c>
    </row>
    <row r="298" spans="1:9" x14ac:dyDescent="0.25">
      <c r="A298" s="78">
        <v>328</v>
      </c>
      <c r="B298">
        <v>30</v>
      </c>
      <c r="C298">
        <v>1060</v>
      </c>
      <c r="D298" t="s">
        <v>532</v>
      </c>
      <c r="E298">
        <v>467</v>
      </c>
      <c r="F298">
        <v>849</v>
      </c>
      <c r="G298" t="s">
        <v>532</v>
      </c>
      <c r="H298">
        <v>1</v>
      </c>
      <c r="I298" t="s">
        <v>3080</v>
      </c>
    </row>
    <row r="299" spans="1:9" x14ac:dyDescent="0.25">
      <c r="A299" s="78">
        <v>329</v>
      </c>
      <c r="B299">
        <v>30</v>
      </c>
      <c r="C299">
        <v>1060</v>
      </c>
      <c r="D299" t="s">
        <v>532</v>
      </c>
      <c r="E299">
        <v>467</v>
      </c>
      <c r="F299">
        <v>849</v>
      </c>
      <c r="G299" t="s">
        <v>532</v>
      </c>
      <c r="H299">
        <v>1</v>
      </c>
      <c r="I299" t="s">
        <v>3081</v>
      </c>
    </row>
    <row r="300" spans="1:9" x14ac:dyDescent="0.25">
      <c r="A300" s="78">
        <v>330</v>
      </c>
      <c r="B300">
        <v>30</v>
      </c>
      <c r="C300">
        <v>1060</v>
      </c>
      <c r="D300" t="s">
        <v>532</v>
      </c>
      <c r="E300">
        <v>467</v>
      </c>
      <c r="F300">
        <v>849</v>
      </c>
      <c r="G300" t="s">
        <v>532</v>
      </c>
      <c r="H300">
        <v>1</v>
      </c>
      <c r="I300" t="s">
        <v>3082</v>
      </c>
    </row>
    <row r="301" spans="1:9" x14ac:dyDescent="0.25">
      <c r="A301" s="78">
        <v>331</v>
      </c>
      <c r="B301">
        <v>30</v>
      </c>
      <c r="C301">
        <v>1060</v>
      </c>
      <c r="D301" t="s">
        <v>532</v>
      </c>
      <c r="E301">
        <v>467</v>
      </c>
      <c r="F301">
        <v>849</v>
      </c>
      <c r="G301" t="s">
        <v>532</v>
      </c>
      <c r="H301">
        <v>3</v>
      </c>
      <c r="I301" t="s">
        <v>3083</v>
      </c>
    </row>
    <row r="302" spans="1:9" x14ac:dyDescent="0.25">
      <c r="A302" s="78">
        <v>332</v>
      </c>
      <c r="B302">
        <v>25</v>
      </c>
      <c r="C302">
        <v>1126</v>
      </c>
      <c r="D302" t="s">
        <v>565</v>
      </c>
      <c r="E302">
        <v>500</v>
      </c>
      <c r="F302">
        <v>888</v>
      </c>
      <c r="G302" t="s">
        <v>565</v>
      </c>
      <c r="H302">
        <v>6</v>
      </c>
      <c r="I302" t="s">
        <v>2088</v>
      </c>
    </row>
    <row r="303" spans="1:9" x14ac:dyDescent="0.25">
      <c r="A303" s="78">
        <v>333</v>
      </c>
      <c r="B303">
        <v>30</v>
      </c>
      <c r="C303">
        <v>1060</v>
      </c>
      <c r="D303" t="s">
        <v>532</v>
      </c>
      <c r="E303">
        <v>467</v>
      </c>
      <c r="F303">
        <v>849</v>
      </c>
      <c r="G303" t="s">
        <v>532</v>
      </c>
      <c r="H303">
        <v>7</v>
      </c>
      <c r="I303" t="s">
        <v>3084</v>
      </c>
    </row>
    <row r="304" spans="1:9" x14ac:dyDescent="0.25">
      <c r="A304" s="78">
        <v>334</v>
      </c>
      <c r="B304">
        <v>30</v>
      </c>
      <c r="C304">
        <v>1060</v>
      </c>
      <c r="D304" t="s">
        <v>532</v>
      </c>
      <c r="E304">
        <v>467</v>
      </c>
      <c r="F304">
        <v>849</v>
      </c>
      <c r="G304" t="s">
        <v>532</v>
      </c>
      <c r="H304">
        <v>7</v>
      </c>
      <c r="I304" t="s">
        <v>3085</v>
      </c>
    </row>
    <row r="305" spans="1:9" x14ac:dyDescent="0.25">
      <c r="A305" s="78">
        <v>335</v>
      </c>
      <c r="B305">
        <v>30</v>
      </c>
      <c r="C305">
        <v>1060</v>
      </c>
      <c r="D305" t="s">
        <v>532</v>
      </c>
      <c r="E305">
        <v>467</v>
      </c>
      <c r="F305">
        <v>849</v>
      </c>
      <c r="G305" t="s">
        <v>532</v>
      </c>
      <c r="H305">
        <v>7</v>
      </c>
      <c r="I305" t="s">
        <v>3086</v>
      </c>
    </row>
    <row r="306" spans="1:9" x14ac:dyDescent="0.25">
      <c r="A306" s="78">
        <v>336</v>
      </c>
      <c r="B306">
        <v>30</v>
      </c>
      <c r="C306">
        <v>1060</v>
      </c>
      <c r="D306" t="s">
        <v>532</v>
      </c>
      <c r="E306">
        <v>467</v>
      </c>
      <c r="F306">
        <v>849</v>
      </c>
      <c r="G306" t="s">
        <v>532</v>
      </c>
      <c r="H306">
        <v>7</v>
      </c>
      <c r="I306" t="s">
        <v>656</v>
      </c>
    </row>
    <row r="307" spans="1:9" x14ac:dyDescent="0.25">
      <c r="A307" s="78">
        <v>337</v>
      </c>
      <c r="B307">
        <v>31</v>
      </c>
      <c r="C307">
        <v>1313</v>
      </c>
      <c r="D307" t="s">
        <v>2331</v>
      </c>
      <c r="E307">
        <v>589</v>
      </c>
      <c r="F307">
        <v>980</v>
      </c>
      <c r="G307" t="s">
        <v>3087</v>
      </c>
      <c r="H307">
        <v>1</v>
      </c>
      <c r="I307" t="s">
        <v>3088</v>
      </c>
    </row>
    <row r="308" spans="1:9" x14ac:dyDescent="0.25">
      <c r="A308" s="78">
        <v>338</v>
      </c>
      <c r="B308">
        <v>31</v>
      </c>
      <c r="C308">
        <v>1313</v>
      </c>
      <c r="D308" t="s">
        <v>2331</v>
      </c>
      <c r="E308">
        <v>589</v>
      </c>
      <c r="F308">
        <v>980</v>
      </c>
      <c r="G308" t="s">
        <v>3087</v>
      </c>
      <c r="H308">
        <v>1</v>
      </c>
      <c r="I308" t="s">
        <v>3089</v>
      </c>
    </row>
    <row r="309" spans="1:9" x14ac:dyDescent="0.25">
      <c r="A309" s="78">
        <v>339</v>
      </c>
      <c r="B309">
        <v>31</v>
      </c>
      <c r="C309">
        <v>1313</v>
      </c>
      <c r="D309" t="s">
        <v>2331</v>
      </c>
      <c r="E309">
        <v>589</v>
      </c>
      <c r="F309">
        <v>980</v>
      </c>
      <c r="G309" t="s">
        <v>3087</v>
      </c>
      <c r="H309">
        <v>1</v>
      </c>
      <c r="I309" t="s">
        <v>3090</v>
      </c>
    </row>
    <row r="310" spans="1:9" x14ac:dyDescent="0.25">
      <c r="A310" s="78">
        <v>340</v>
      </c>
      <c r="B310">
        <v>31</v>
      </c>
      <c r="C310">
        <v>1313</v>
      </c>
      <c r="D310" t="s">
        <v>2331</v>
      </c>
      <c r="E310">
        <v>589</v>
      </c>
      <c r="F310">
        <v>980</v>
      </c>
      <c r="G310" t="s">
        <v>3087</v>
      </c>
      <c r="H310">
        <v>1</v>
      </c>
      <c r="I310" t="s">
        <v>3091</v>
      </c>
    </row>
    <row r="311" spans="1:9" x14ac:dyDescent="0.25">
      <c r="A311" s="78">
        <v>341</v>
      </c>
      <c r="B311">
        <v>6</v>
      </c>
      <c r="C311">
        <v>20</v>
      </c>
      <c r="D311" t="s">
        <v>109</v>
      </c>
      <c r="E311">
        <v>14</v>
      </c>
      <c r="F311">
        <v>92</v>
      </c>
      <c r="G311" t="s">
        <v>109</v>
      </c>
      <c r="H311">
        <v>6</v>
      </c>
      <c r="I311" t="s">
        <v>3092</v>
      </c>
    </row>
    <row r="312" spans="1:9" x14ac:dyDescent="0.25">
      <c r="A312" s="78">
        <v>342</v>
      </c>
      <c r="B312">
        <v>2</v>
      </c>
      <c r="C312">
        <v>1</v>
      </c>
      <c r="D312" t="s">
        <v>103</v>
      </c>
      <c r="E312">
        <v>2</v>
      </c>
      <c r="F312">
        <v>3</v>
      </c>
      <c r="G312" t="s">
        <v>103</v>
      </c>
      <c r="H312">
        <v>7</v>
      </c>
      <c r="I312" t="s">
        <v>3093</v>
      </c>
    </row>
    <row r="313" spans="1:9" x14ac:dyDescent="0.25">
      <c r="A313" s="78">
        <v>343</v>
      </c>
      <c r="B313">
        <v>29</v>
      </c>
      <c r="C313">
        <v>1006</v>
      </c>
      <c r="D313" t="s">
        <v>2327</v>
      </c>
      <c r="E313">
        <v>448</v>
      </c>
      <c r="F313">
        <v>823</v>
      </c>
      <c r="G313" t="s">
        <v>3017</v>
      </c>
      <c r="H313">
        <v>7</v>
      </c>
      <c r="I313" t="s">
        <v>3094</v>
      </c>
    </row>
    <row r="314" spans="1:9" x14ac:dyDescent="0.25">
      <c r="A314" s="78">
        <v>344</v>
      </c>
      <c r="B314">
        <v>23</v>
      </c>
      <c r="C314">
        <v>255</v>
      </c>
      <c r="D314" t="s">
        <v>2382</v>
      </c>
      <c r="E314">
        <v>154</v>
      </c>
      <c r="F314">
        <v>347</v>
      </c>
      <c r="G314" t="s">
        <v>2382</v>
      </c>
      <c r="H314">
        <v>7</v>
      </c>
      <c r="I314" t="s">
        <v>3095</v>
      </c>
    </row>
    <row r="315" spans="1:9" x14ac:dyDescent="0.25">
      <c r="A315" s="78">
        <v>345</v>
      </c>
      <c r="B315">
        <v>25</v>
      </c>
      <c r="C315">
        <v>1126</v>
      </c>
      <c r="D315" t="s">
        <v>565</v>
      </c>
      <c r="E315">
        <v>500</v>
      </c>
      <c r="F315">
        <v>888</v>
      </c>
      <c r="G315" t="s">
        <v>565</v>
      </c>
      <c r="H315">
        <v>7</v>
      </c>
      <c r="I315" t="s">
        <v>664</v>
      </c>
    </row>
    <row r="316" spans="1:9" x14ac:dyDescent="0.25">
      <c r="A316" s="79">
        <v>346</v>
      </c>
      <c r="B316">
        <v>31</v>
      </c>
      <c r="C316">
        <v>1313</v>
      </c>
      <c r="D316" t="s">
        <v>2331</v>
      </c>
      <c r="E316">
        <v>589</v>
      </c>
      <c r="F316">
        <v>980</v>
      </c>
      <c r="G316" t="s">
        <v>3087</v>
      </c>
      <c r="H316">
        <v>3</v>
      </c>
      <c r="I316" t="s">
        <v>3096</v>
      </c>
    </row>
    <row r="317" spans="1:9" x14ac:dyDescent="0.25">
      <c r="A317" s="79">
        <v>347</v>
      </c>
      <c r="B317">
        <v>31</v>
      </c>
      <c r="C317">
        <v>1313</v>
      </c>
      <c r="D317" t="s">
        <v>2331</v>
      </c>
      <c r="E317">
        <v>589</v>
      </c>
      <c r="F317">
        <v>980</v>
      </c>
      <c r="G317" t="s">
        <v>3087</v>
      </c>
      <c r="H317">
        <v>7</v>
      </c>
      <c r="I317" t="s">
        <v>3097</v>
      </c>
    </row>
    <row r="318" spans="1:9" x14ac:dyDescent="0.25">
      <c r="A318" s="79">
        <v>348</v>
      </c>
      <c r="B318">
        <v>27</v>
      </c>
      <c r="C318">
        <v>667</v>
      </c>
      <c r="D318" t="s">
        <v>452</v>
      </c>
      <c r="E318">
        <v>379</v>
      </c>
      <c r="F318">
        <v>684</v>
      </c>
      <c r="G318" t="s">
        <v>452</v>
      </c>
      <c r="H318">
        <v>7</v>
      </c>
      <c r="I318" t="s">
        <v>3098</v>
      </c>
    </row>
    <row r="319" spans="1:9" x14ac:dyDescent="0.25">
      <c r="A319" s="79">
        <v>349</v>
      </c>
      <c r="B319">
        <v>32</v>
      </c>
      <c r="C319">
        <v>1349</v>
      </c>
      <c r="D319" t="s">
        <v>2330</v>
      </c>
      <c r="E319">
        <v>616</v>
      </c>
      <c r="F319">
        <v>1011</v>
      </c>
      <c r="G319" t="s">
        <v>2330</v>
      </c>
      <c r="H319">
        <v>1</v>
      </c>
      <c r="I319" t="s">
        <v>3099</v>
      </c>
    </row>
    <row r="320" spans="1:9" x14ac:dyDescent="0.25">
      <c r="A320" s="79">
        <v>350</v>
      </c>
      <c r="B320">
        <v>32</v>
      </c>
      <c r="C320">
        <v>1349</v>
      </c>
      <c r="D320" t="s">
        <v>2330</v>
      </c>
      <c r="E320">
        <v>616</v>
      </c>
      <c r="F320">
        <v>1011</v>
      </c>
      <c r="G320" t="s">
        <v>2330</v>
      </c>
      <c r="H320">
        <v>1</v>
      </c>
      <c r="I320" t="s">
        <v>3100</v>
      </c>
    </row>
    <row r="321" spans="1:9" x14ac:dyDescent="0.25">
      <c r="A321" s="79">
        <v>351</v>
      </c>
      <c r="B321">
        <v>32</v>
      </c>
      <c r="C321">
        <v>1349</v>
      </c>
      <c r="D321" t="s">
        <v>2330</v>
      </c>
      <c r="E321">
        <v>616</v>
      </c>
      <c r="F321">
        <v>1011</v>
      </c>
      <c r="G321" t="s">
        <v>2330</v>
      </c>
      <c r="H321">
        <v>1</v>
      </c>
      <c r="I321" t="s">
        <v>3101</v>
      </c>
    </row>
    <row r="322" spans="1:9" x14ac:dyDescent="0.25">
      <c r="A322" s="79">
        <v>352</v>
      </c>
      <c r="B322">
        <v>32</v>
      </c>
      <c r="C322">
        <v>1349</v>
      </c>
      <c r="D322" t="s">
        <v>2330</v>
      </c>
      <c r="E322">
        <v>616</v>
      </c>
      <c r="F322">
        <v>1011</v>
      </c>
      <c r="G322" t="s">
        <v>2330</v>
      </c>
      <c r="H322">
        <v>1</v>
      </c>
      <c r="I322" t="s">
        <v>3102</v>
      </c>
    </row>
    <row r="323" spans="1:9" x14ac:dyDescent="0.25">
      <c r="A323" s="79">
        <v>353</v>
      </c>
      <c r="B323">
        <v>32</v>
      </c>
      <c r="C323">
        <v>1349</v>
      </c>
      <c r="D323" t="s">
        <v>2330</v>
      </c>
      <c r="E323">
        <v>616</v>
      </c>
      <c r="F323">
        <v>1011</v>
      </c>
      <c r="G323" t="s">
        <v>2330</v>
      </c>
      <c r="H323">
        <v>1</v>
      </c>
      <c r="I323" t="s">
        <v>3103</v>
      </c>
    </row>
    <row r="324" spans="1:9" x14ac:dyDescent="0.25">
      <c r="A324" s="79">
        <v>354</v>
      </c>
      <c r="B324">
        <v>32</v>
      </c>
      <c r="C324">
        <v>1349</v>
      </c>
      <c r="D324" t="s">
        <v>2330</v>
      </c>
      <c r="E324">
        <v>616</v>
      </c>
      <c r="F324">
        <v>1011</v>
      </c>
      <c r="G324" t="s">
        <v>2330</v>
      </c>
      <c r="H324">
        <v>1</v>
      </c>
      <c r="I324" t="s">
        <v>3104</v>
      </c>
    </row>
    <row r="325" spans="1:9" x14ac:dyDescent="0.25">
      <c r="A325" s="79">
        <v>355</v>
      </c>
      <c r="B325">
        <v>32</v>
      </c>
      <c r="C325">
        <v>1349</v>
      </c>
      <c r="D325" t="s">
        <v>2330</v>
      </c>
      <c r="E325">
        <v>616</v>
      </c>
      <c r="F325">
        <v>1011</v>
      </c>
      <c r="G325" t="s">
        <v>2330</v>
      </c>
      <c r="H325">
        <v>1</v>
      </c>
      <c r="I325" t="s">
        <v>3105</v>
      </c>
    </row>
    <row r="326" spans="1:9" x14ac:dyDescent="0.25">
      <c r="A326" s="79">
        <v>356</v>
      </c>
      <c r="B326">
        <v>32</v>
      </c>
      <c r="C326">
        <v>1349</v>
      </c>
      <c r="D326" t="s">
        <v>2330</v>
      </c>
      <c r="E326">
        <v>616</v>
      </c>
      <c r="F326">
        <v>1011</v>
      </c>
      <c r="G326" t="s">
        <v>2330</v>
      </c>
      <c r="H326">
        <v>1</v>
      </c>
      <c r="I326" t="s">
        <v>3106</v>
      </c>
    </row>
    <row r="327" spans="1:9" x14ac:dyDescent="0.25">
      <c r="A327" s="79">
        <v>357</v>
      </c>
      <c r="B327">
        <v>32</v>
      </c>
      <c r="C327">
        <v>1349</v>
      </c>
      <c r="D327" t="s">
        <v>2330</v>
      </c>
      <c r="E327">
        <v>616</v>
      </c>
      <c r="F327">
        <v>1011</v>
      </c>
      <c r="G327" t="s">
        <v>2330</v>
      </c>
      <c r="H327">
        <v>1</v>
      </c>
      <c r="I327" t="s">
        <v>3107</v>
      </c>
    </row>
    <row r="328" spans="1:9" x14ac:dyDescent="0.25">
      <c r="A328" s="79">
        <v>358</v>
      </c>
      <c r="B328">
        <v>32</v>
      </c>
      <c r="C328">
        <v>1349</v>
      </c>
      <c r="D328" t="s">
        <v>2330</v>
      </c>
      <c r="E328">
        <v>616</v>
      </c>
      <c r="F328">
        <v>1011</v>
      </c>
      <c r="G328" t="s">
        <v>2330</v>
      </c>
      <c r="H328">
        <v>1</v>
      </c>
      <c r="I328" t="s">
        <v>3108</v>
      </c>
    </row>
    <row r="329" spans="1:9" x14ac:dyDescent="0.25">
      <c r="A329" s="79">
        <v>359</v>
      </c>
      <c r="B329">
        <v>32</v>
      </c>
      <c r="C329">
        <v>1349</v>
      </c>
      <c r="D329" t="s">
        <v>2330</v>
      </c>
      <c r="E329">
        <v>616</v>
      </c>
      <c r="F329">
        <v>1011</v>
      </c>
      <c r="G329" t="s">
        <v>2330</v>
      </c>
      <c r="H329">
        <v>1</v>
      </c>
      <c r="I329" t="s">
        <v>3109</v>
      </c>
    </row>
    <row r="330" spans="1:9" x14ac:dyDescent="0.25">
      <c r="A330" s="79">
        <v>360</v>
      </c>
      <c r="B330">
        <v>33</v>
      </c>
      <c r="C330">
        <v>1429</v>
      </c>
      <c r="D330" t="s">
        <v>681</v>
      </c>
      <c r="E330">
        <v>632</v>
      </c>
      <c r="F330">
        <v>1027</v>
      </c>
      <c r="G330" t="s">
        <v>681</v>
      </c>
      <c r="H330">
        <v>1</v>
      </c>
      <c r="I330" t="s">
        <v>3110</v>
      </c>
    </row>
    <row r="331" spans="1:9" x14ac:dyDescent="0.25">
      <c r="A331" s="79">
        <v>361</v>
      </c>
      <c r="B331">
        <v>28</v>
      </c>
      <c r="C331">
        <v>994</v>
      </c>
      <c r="D331" t="s">
        <v>2328</v>
      </c>
      <c r="E331">
        <v>442</v>
      </c>
      <c r="F331">
        <v>816</v>
      </c>
      <c r="G331" t="s">
        <v>2328</v>
      </c>
      <c r="H331">
        <v>7</v>
      </c>
      <c r="I331" t="s">
        <v>3111</v>
      </c>
    </row>
    <row r="332" spans="1:9" x14ac:dyDescent="0.25">
      <c r="A332" s="79">
        <v>362</v>
      </c>
      <c r="B332">
        <v>29</v>
      </c>
      <c r="C332">
        <v>1006</v>
      </c>
      <c r="D332" t="s">
        <v>2327</v>
      </c>
      <c r="E332">
        <v>448</v>
      </c>
      <c r="F332">
        <v>823</v>
      </c>
      <c r="G332" t="s">
        <v>3017</v>
      </c>
      <c r="H332">
        <v>7</v>
      </c>
      <c r="I332" t="s">
        <v>3112</v>
      </c>
    </row>
    <row r="333" spans="1:9" x14ac:dyDescent="0.25">
      <c r="A333" s="79">
        <v>364</v>
      </c>
      <c r="B333">
        <v>32</v>
      </c>
      <c r="C333">
        <v>1349</v>
      </c>
      <c r="D333" t="s">
        <v>2330</v>
      </c>
      <c r="E333">
        <v>616</v>
      </c>
      <c r="F333">
        <v>1011</v>
      </c>
      <c r="G333" t="s">
        <v>2330</v>
      </c>
      <c r="H333">
        <v>3</v>
      </c>
      <c r="I333" t="s">
        <v>3113</v>
      </c>
    </row>
    <row r="334" spans="1:9" x14ac:dyDescent="0.25">
      <c r="A334" s="79">
        <v>365</v>
      </c>
      <c r="B334">
        <v>32</v>
      </c>
      <c r="C334">
        <v>1349</v>
      </c>
      <c r="D334" t="s">
        <v>2330</v>
      </c>
      <c r="E334">
        <v>616</v>
      </c>
      <c r="F334">
        <v>1011</v>
      </c>
      <c r="G334" t="s">
        <v>2330</v>
      </c>
      <c r="H334">
        <v>1</v>
      </c>
      <c r="I334" t="s">
        <v>3114</v>
      </c>
    </row>
    <row r="335" spans="1:9" x14ac:dyDescent="0.25">
      <c r="A335" s="79">
        <v>366</v>
      </c>
      <c r="B335">
        <v>32</v>
      </c>
      <c r="C335">
        <v>1349</v>
      </c>
      <c r="D335" t="s">
        <v>2330</v>
      </c>
      <c r="E335">
        <v>616</v>
      </c>
      <c r="F335">
        <v>1011</v>
      </c>
      <c r="G335" t="s">
        <v>2330</v>
      </c>
      <c r="H335">
        <v>7</v>
      </c>
      <c r="I335" t="s">
        <v>3115</v>
      </c>
    </row>
    <row r="336" spans="1:9" x14ac:dyDescent="0.25">
      <c r="A336" s="79">
        <v>367</v>
      </c>
      <c r="B336">
        <v>32</v>
      </c>
      <c r="C336">
        <v>1349</v>
      </c>
      <c r="D336" t="s">
        <v>2330</v>
      </c>
      <c r="E336">
        <v>616</v>
      </c>
      <c r="F336">
        <v>1011</v>
      </c>
      <c r="G336" t="s">
        <v>2330</v>
      </c>
      <c r="H336">
        <v>7</v>
      </c>
      <c r="I336" t="s">
        <v>3116</v>
      </c>
    </row>
    <row r="337" spans="1:9" x14ac:dyDescent="0.25">
      <c r="A337" s="79">
        <v>368</v>
      </c>
      <c r="B337">
        <v>32</v>
      </c>
      <c r="C337">
        <v>1349</v>
      </c>
      <c r="D337" t="s">
        <v>2330</v>
      </c>
      <c r="E337">
        <v>616</v>
      </c>
      <c r="F337">
        <v>1011</v>
      </c>
      <c r="G337" t="s">
        <v>2330</v>
      </c>
      <c r="H337">
        <v>7</v>
      </c>
      <c r="I337" t="s">
        <v>3117</v>
      </c>
    </row>
    <row r="338" spans="1:9" x14ac:dyDescent="0.25">
      <c r="A338" s="79">
        <v>369</v>
      </c>
      <c r="B338">
        <v>32</v>
      </c>
      <c r="C338">
        <v>1349</v>
      </c>
      <c r="D338" t="s">
        <v>2330</v>
      </c>
      <c r="E338">
        <v>616</v>
      </c>
      <c r="F338">
        <v>1011</v>
      </c>
      <c r="G338" t="s">
        <v>2330</v>
      </c>
      <c r="H338">
        <v>1</v>
      </c>
      <c r="I338" t="s">
        <v>3118</v>
      </c>
    </row>
    <row r="339" spans="1:9" x14ac:dyDescent="0.25">
      <c r="A339" s="79">
        <v>370</v>
      </c>
      <c r="B339">
        <v>16</v>
      </c>
      <c r="C339">
        <v>300</v>
      </c>
      <c r="D339" t="s">
        <v>2305</v>
      </c>
      <c r="E339">
        <v>18</v>
      </c>
      <c r="F339">
        <v>108</v>
      </c>
      <c r="G339" t="s">
        <v>2305</v>
      </c>
      <c r="H339">
        <v>6</v>
      </c>
      <c r="I339" t="s">
        <v>3119</v>
      </c>
    </row>
    <row r="340" spans="1:9" x14ac:dyDescent="0.25">
      <c r="A340" s="79">
        <v>371</v>
      </c>
      <c r="B340">
        <v>17</v>
      </c>
      <c r="C340">
        <v>256</v>
      </c>
      <c r="D340" t="s">
        <v>2306</v>
      </c>
      <c r="E340">
        <v>179</v>
      </c>
      <c r="F340">
        <v>382</v>
      </c>
      <c r="G340" t="s">
        <v>2306</v>
      </c>
      <c r="H340">
        <v>6</v>
      </c>
      <c r="I340" t="s">
        <v>3120</v>
      </c>
    </row>
    <row r="341" spans="1:9" x14ac:dyDescent="0.25">
      <c r="A341" s="79">
        <v>372</v>
      </c>
      <c r="B341">
        <v>12</v>
      </c>
      <c r="C341">
        <v>125</v>
      </c>
      <c r="D341" t="s">
        <v>2323</v>
      </c>
      <c r="E341">
        <v>16</v>
      </c>
      <c r="F341">
        <v>103</v>
      </c>
      <c r="G341" t="s">
        <v>2323</v>
      </c>
      <c r="H341">
        <v>7</v>
      </c>
      <c r="I341" t="s">
        <v>3121</v>
      </c>
    </row>
    <row r="342" spans="1:9" x14ac:dyDescent="0.25">
      <c r="A342" s="79">
        <v>373</v>
      </c>
      <c r="B342">
        <v>33</v>
      </c>
      <c r="C342">
        <v>1429</v>
      </c>
      <c r="D342" t="s">
        <v>681</v>
      </c>
      <c r="E342">
        <v>632</v>
      </c>
      <c r="F342">
        <v>1027</v>
      </c>
      <c r="G342" t="s">
        <v>681</v>
      </c>
      <c r="H342">
        <v>7</v>
      </c>
      <c r="I342" t="s">
        <v>3122</v>
      </c>
    </row>
    <row r="343" spans="1:9" x14ac:dyDescent="0.25">
      <c r="A343" s="79">
        <v>374</v>
      </c>
      <c r="B343">
        <v>34</v>
      </c>
      <c r="C343">
        <v>1484</v>
      </c>
      <c r="D343" t="s">
        <v>2333</v>
      </c>
      <c r="E343">
        <v>407</v>
      </c>
      <c r="F343">
        <v>726</v>
      </c>
      <c r="G343" t="s">
        <v>2333</v>
      </c>
      <c r="H343">
        <v>1</v>
      </c>
      <c r="I343" t="s">
        <v>3123</v>
      </c>
    </row>
    <row r="344" spans="1:9" x14ac:dyDescent="0.25">
      <c r="A344" s="79">
        <v>375</v>
      </c>
      <c r="B344">
        <v>34</v>
      </c>
      <c r="C344">
        <v>1484</v>
      </c>
      <c r="D344" t="s">
        <v>2333</v>
      </c>
      <c r="E344">
        <v>407</v>
      </c>
      <c r="F344">
        <v>726</v>
      </c>
      <c r="G344" t="s">
        <v>2333</v>
      </c>
      <c r="H344">
        <v>1</v>
      </c>
      <c r="I344" t="s">
        <v>3124</v>
      </c>
    </row>
    <row r="345" spans="1:9" x14ac:dyDescent="0.25">
      <c r="A345" s="79">
        <v>376</v>
      </c>
      <c r="B345">
        <v>34</v>
      </c>
      <c r="C345">
        <v>1484</v>
      </c>
      <c r="D345" t="s">
        <v>2333</v>
      </c>
      <c r="E345">
        <v>407</v>
      </c>
      <c r="F345">
        <v>726</v>
      </c>
      <c r="G345" t="s">
        <v>2333</v>
      </c>
      <c r="H345">
        <v>1</v>
      </c>
      <c r="I345" t="s">
        <v>3125</v>
      </c>
    </row>
    <row r="346" spans="1:9" x14ac:dyDescent="0.25">
      <c r="A346" s="79">
        <v>377</v>
      </c>
      <c r="B346">
        <v>34</v>
      </c>
      <c r="C346">
        <v>1484</v>
      </c>
      <c r="D346" t="s">
        <v>2333</v>
      </c>
      <c r="E346">
        <v>407</v>
      </c>
      <c r="F346">
        <v>726</v>
      </c>
      <c r="G346" t="s">
        <v>2333</v>
      </c>
      <c r="H346">
        <v>1</v>
      </c>
      <c r="I346" t="s">
        <v>3126</v>
      </c>
    </row>
    <row r="347" spans="1:9" x14ac:dyDescent="0.25">
      <c r="A347" s="79">
        <v>378</v>
      </c>
      <c r="B347">
        <v>34</v>
      </c>
      <c r="C347">
        <v>1484</v>
      </c>
      <c r="D347" t="s">
        <v>2333</v>
      </c>
      <c r="E347">
        <v>407</v>
      </c>
      <c r="F347">
        <v>726</v>
      </c>
      <c r="G347" t="s">
        <v>2333</v>
      </c>
      <c r="H347">
        <v>6</v>
      </c>
      <c r="I347" t="s">
        <v>3127</v>
      </c>
    </row>
    <row r="348" spans="1:9" x14ac:dyDescent="0.25">
      <c r="A348" s="79">
        <v>379</v>
      </c>
      <c r="B348">
        <v>34</v>
      </c>
      <c r="C348">
        <v>1484</v>
      </c>
      <c r="D348" t="s">
        <v>2333</v>
      </c>
      <c r="E348">
        <v>407</v>
      </c>
      <c r="F348">
        <v>726</v>
      </c>
      <c r="G348" t="s">
        <v>2333</v>
      </c>
      <c r="H348">
        <v>1</v>
      </c>
      <c r="I348" t="s">
        <v>3128</v>
      </c>
    </row>
    <row r="349" spans="1:9" x14ac:dyDescent="0.25">
      <c r="A349" s="79">
        <v>381</v>
      </c>
      <c r="B349">
        <v>36</v>
      </c>
      <c r="C349">
        <v>1555</v>
      </c>
      <c r="D349" t="s">
        <v>3129</v>
      </c>
      <c r="E349">
        <v>681</v>
      </c>
      <c r="F349">
        <v>1086</v>
      </c>
      <c r="G349" t="s">
        <v>3129</v>
      </c>
      <c r="H349">
        <v>1</v>
      </c>
      <c r="I349" t="s">
        <v>3130</v>
      </c>
    </row>
    <row r="350" spans="1:9" x14ac:dyDescent="0.25">
      <c r="A350" s="79">
        <v>382</v>
      </c>
      <c r="B350">
        <v>36</v>
      </c>
      <c r="C350">
        <v>1555</v>
      </c>
      <c r="D350" t="s">
        <v>3129</v>
      </c>
      <c r="E350">
        <v>681</v>
      </c>
      <c r="F350">
        <v>1086</v>
      </c>
      <c r="G350" t="s">
        <v>3129</v>
      </c>
      <c r="H350">
        <v>1</v>
      </c>
      <c r="I350" t="s">
        <v>3131</v>
      </c>
    </row>
    <row r="351" spans="1:9" x14ac:dyDescent="0.25">
      <c r="A351" s="79">
        <v>383</v>
      </c>
      <c r="B351">
        <v>36</v>
      </c>
      <c r="C351">
        <v>1555</v>
      </c>
      <c r="D351" t="s">
        <v>3129</v>
      </c>
      <c r="E351">
        <v>681</v>
      </c>
      <c r="F351">
        <v>1086</v>
      </c>
      <c r="G351" t="s">
        <v>3129</v>
      </c>
      <c r="H351">
        <v>1</v>
      </c>
      <c r="I351" t="s">
        <v>3132</v>
      </c>
    </row>
    <row r="352" spans="1:9" x14ac:dyDescent="0.25">
      <c r="A352" s="79">
        <v>384</v>
      </c>
      <c r="B352">
        <v>36</v>
      </c>
      <c r="C352">
        <v>1555</v>
      </c>
      <c r="D352" t="s">
        <v>3129</v>
      </c>
      <c r="E352">
        <v>681</v>
      </c>
      <c r="F352">
        <v>1086</v>
      </c>
      <c r="G352" t="s">
        <v>3129</v>
      </c>
      <c r="H352">
        <v>1</v>
      </c>
      <c r="I352" t="s">
        <v>3133</v>
      </c>
    </row>
    <row r="353" spans="1:9" x14ac:dyDescent="0.25">
      <c r="A353" s="79">
        <v>386</v>
      </c>
      <c r="B353">
        <v>36</v>
      </c>
      <c r="C353">
        <v>1555</v>
      </c>
      <c r="D353" t="s">
        <v>3129</v>
      </c>
      <c r="E353">
        <v>681</v>
      </c>
      <c r="F353">
        <v>1086</v>
      </c>
      <c r="G353" t="s">
        <v>3129</v>
      </c>
      <c r="H353">
        <v>1</v>
      </c>
      <c r="I353" t="s">
        <v>3134</v>
      </c>
    </row>
    <row r="354" spans="1:9" x14ac:dyDescent="0.25">
      <c r="A354" s="79">
        <v>387</v>
      </c>
      <c r="B354">
        <v>36</v>
      </c>
      <c r="C354">
        <v>1555</v>
      </c>
      <c r="D354" t="s">
        <v>3129</v>
      </c>
      <c r="E354">
        <v>681</v>
      </c>
      <c r="F354">
        <v>1086</v>
      </c>
      <c r="G354" t="s">
        <v>3129</v>
      </c>
      <c r="H354">
        <v>1</v>
      </c>
      <c r="I354" t="s">
        <v>3135</v>
      </c>
    </row>
    <row r="355" spans="1:9" x14ac:dyDescent="0.25">
      <c r="A355" s="79">
        <v>388</v>
      </c>
      <c r="B355">
        <v>34</v>
      </c>
      <c r="C355">
        <v>1484</v>
      </c>
      <c r="D355" t="s">
        <v>2333</v>
      </c>
      <c r="E355">
        <v>407</v>
      </c>
      <c r="F355">
        <v>726</v>
      </c>
      <c r="G355" t="s">
        <v>2333</v>
      </c>
      <c r="H355">
        <v>7</v>
      </c>
      <c r="I355" t="s">
        <v>3136</v>
      </c>
    </row>
    <row r="356" spans="1:9" x14ac:dyDescent="0.25">
      <c r="A356" s="79">
        <v>390</v>
      </c>
      <c r="B356">
        <v>29</v>
      </c>
      <c r="C356">
        <v>1006</v>
      </c>
      <c r="D356" t="s">
        <v>2327</v>
      </c>
      <c r="E356">
        <v>448</v>
      </c>
      <c r="F356">
        <v>823</v>
      </c>
      <c r="G356" t="s">
        <v>3017</v>
      </c>
      <c r="H356">
        <v>6</v>
      </c>
      <c r="I356" t="s">
        <v>3137</v>
      </c>
    </row>
    <row r="357" spans="1:9" x14ac:dyDescent="0.25">
      <c r="A357" s="79">
        <v>391</v>
      </c>
      <c r="B357">
        <v>36</v>
      </c>
      <c r="C357">
        <v>1555</v>
      </c>
      <c r="D357" t="s">
        <v>3129</v>
      </c>
      <c r="E357">
        <v>681</v>
      </c>
      <c r="F357">
        <v>1086</v>
      </c>
      <c r="G357" t="s">
        <v>3129</v>
      </c>
      <c r="H357">
        <v>6</v>
      </c>
      <c r="I357" t="s">
        <v>3138</v>
      </c>
    </row>
    <row r="358" spans="1:9" x14ac:dyDescent="0.25">
      <c r="A358" s="79">
        <v>395</v>
      </c>
      <c r="B358">
        <v>25</v>
      </c>
      <c r="C358">
        <v>1126</v>
      </c>
      <c r="D358" t="s">
        <v>565</v>
      </c>
      <c r="E358">
        <v>500</v>
      </c>
      <c r="F358">
        <v>888</v>
      </c>
      <c r="G358" t="s">
        <v>565</v>
      </c>
      <c r="H358">
        <v>7</v>
      </c>
      <c r="I358" t="s">
        <v>705</v>
      </c>
    </row>
    <row r="359" spans="1:9" x14ac:dyDescent="0.25">
      <c r="A359" s="79">
        <v>396</v>
      </c>
      <c r="B359">
        <v>36</v>
      </c>
      <c r="C359">
        <v>1555</v>
      </c>
      <c r="D359" t="s">
        <v>3129</v>
      </c>
      <c r="E359">
        <v>681</v>
      </c>
      <c r="F359">
        <v>1086</v>
      </c>
      <c r="G359" t="s">
        <v>3129</v>
      </c>
      <c r="H359">
        <v>7</v>
      </c>
      <c r="I359" t="s">
        <v>3139</v>
      </c>
    </row>
    <row r="360" spans="1:9" x14ac:dyDescent="0.25">
      <c r="A360" s="79">
        <v>397</v>
      </c>
      <c r="B360">
        <v>36</v>
      </c>
      <c r="C360">
        <v>1555</v>
      </c>
      <c r="D360" t="s">
        <v>3129</v>
      </c>
      <c r="E360">
        <v>681</v>
      </c>
      <c r="F360">
        <v>1086</v>
      </c>
      <c r="G360" t="s">
        <v>3129</v>
      </c>
      <c r="H360">
        <v>1</v>
      </c>
      <c r="I360" t="s">
        <v>3140</v>
      </c>
    </row>
    <row r="361" spans="1:9" x14ac:dyDescent="0.25">
      <c r="A361" s="79">
        <v>398</v>
      </c>
      <c r="B361">
        <v>7</v>
      </c>
      <c r="C361">
        <v>9</v>
      </c>
      <c r="D361" t="s">
        <v>2303</v>
      </c>
      <c r="E361">
        <v>180</v>
      </c>
      <c r="F361">
        <v>383</v>
      </c>
      <c r="G361" t="s">
        <v>2303</v>
      </c>
      <c r="H361">
        <v>6</v>
      </c>
      <c r="I361" t="s">
        <v>3141</v>
      </c>
    </row>
    <row r="362" spans="1:9" x14ac:dyDescent="0.25">
      <c r="A362" s="79">
        <v>399</v>
      </c>
      <c r="B362">
        <v>36</v>
      </c>
      <c r="C362">
        <v>1555</v>
      </c>
      <c r="D362" t="s">
        <v>3129</v>
      </c>
      <c r="E362">
        <v>681</v>
      </c>
      <c r="F362">
        <v>1086</v>
      </c>
      <c r="G362" t="s">
        <v>3129</v>
      </c>
      <c r="H362">
        <v>3</v>
      </c>
      <c r="I362" t="s">
        <v>3142</v>
      </c>
    </row>
    <row r="363" spans="1:9" x14ac:dyDescent="0.25">
      <c r="A363" s="79">
        <v>400</v>
      </c>
      <c r="B363">
        <v>36</v>
      </c>
      <c r="C363">
        <v>1555</v>
      </c>
      <c r="D363" t="s">
        <v>3129</v>
      </c>
      <c r="E363">
        <v>681</v>
      </c>
      <c r="F363">
        <v>1086</v>
      </c>
      <c r="G363" t="s">
        <v>3129</v>
      </c>
      <c r="H363">
        <v>7</v>
      </c>
      <c r="I363" t="s">
        <v>3143</v>
      </c>
    </row>
    <row r="364" spans="1:9" x14ac:dyDescent="0.25">
      <c r="A364" s="79">
        <v>401</v>
      </c>
      <c r="B364">
        <v>36</v>
      </c>
      <c r="C364">
        <v>1555</v>
      </c>
      <c r="D364" t="s">
        <v>3129</v>
      </c>
      <c r="E364">
        <v>681</v>
      </c>
      <c r="F364">
        <v>1086</v>
      </c>
      <c r="G364" t="s">
        <v>3129</v>
      </c>
      <c r="H364">
        <v>7</v>
      </c>
      <c r="I364" t="s">
        <v>3144</v>
      </c>
    </row>
    <row r="365" spans="1:9" x14ac:dyDescent="0.25">
      <c r="A365" s="79">
        <v>402</v>
      </c>
      <c r="B365">
        <v>37</v>
      </c>
      <c r="C365">
        <v>1654</v>
      </c>
      <c r="D365" t="s">
        <v>3145</v>
      </c>
      <c r="E365">
        <v>720</v>
      </c>
      <c r="F365">
        <v>1133</v>
      </c>
      <c r="G365" t="s">
        <v>3145</v>
      </c>
      <c r="H365">
        <v>1</v>
      </c>
      <c r="I365" t="s">
        <v>3146</v>
      </c>
    </row>
    <row r="366" spans="1:9" x14ac:dyDescent="0.25">
      <c r="A366" s="79">
        <v>403</v>
      </c>
      <c r="B366">
        <v>37</v>
      </c>
      <c r="C366">
        <v>1654</v>
      </c>
      <c r="D366" t="s">
        <v>3145</v>
      </c>
      <c r="E366">
        <v>720</v>
      </c>
      <c r="F366">
        <v>1133</v>
      </c>
      <c r="G366" t="s">
        <v>3145</v>
      </c>
      <c r="H366">
        <v>1</v>
      </c>
      <c r="I366" t="s">
        <v>3147</v>
      </c>
    </row>
    <row r="367" spans="1:9" x14ac:dyDescent="0.25">
      <c r="A367" s="79">
        <v>404</v>
      </c>
      <c r="B367">
        <v>37</v>
      </c>
      <c r="C367">
        <v>1654</v>
      </c>
      <c r="D367" t="s">
        <v>3145</v>
      </c>
      <c r="E367">
        <v>720</v>
      </c>
      <c r="F367">
        <v>1133</v>
      </c>
      <c r="G367" t="s">
        <v>3145</v>
      </c>
      <c r="H367">
        <v>1</v>
      </c>
      <c r="I367" t="s">
        <v>3148</v>
      </c>
    </row>
    <row r="368" spans="1:9" x14ac:dyDescent="0.25">
      <c r="A368" s="79">
        <v>405</v>
      </c>
      <c r="B368">
        <v>37</v>
      </c>
      <c r="C368">
        <v>1654</v>
      </c>
      <c r="D368" t="s">
        <v>3145</v>
      </c>
      <c r="E368">
        <v>720</v>
      </c>
      <c r="F368">
        <v>1133</v>
      </c>
      <c r="G368" t="s">
        <v>3145</v>
      </c>
      <c r="H368">
        <v>1</v>
      </c>
      <c r="I368" t="s">
        <v>3149</v>
      </c>
    </row>
    <row r="369" spans="1:9" x14ac:dyDescent="0.25">
      <c r="A369" s="79">
        <v>406</v>
      </c>
      <c r="B369">
        <v>37</v>
      </c>
      <c r="C369">
        <v>1654</v>
      </c>
      <c r="D369" t="s">
        <v>3145</v>
      </c>
      <c r="E369">
        <v>720</v>
      </c>
      <c r="F369">
        <v>1133</v>
      </c>
      <c r="G369" t="s">
        <v>3145</v>
      </c>
      <c r="H369">
        <v>1</v>
      </c>
      <c r="I369" t="s">
        <v>3150</v>
      </c>
    </row>
    <row r="370" spans="1:9" x14ac:dyDescent="0.25">
      <c r="A370" s="79">
        <v>409</v>
      </c>
      <c r="B370">
        <v>3</v>
      </c>
      <c r="C370">
        <v>10</v>
      </c>
      <c r="D370" t="s">
        <v>2320</v>
      </c>
      <c r="E370">
        <v>5</v>
      </c>
      <c r="F370">
        <v>20</v>
      </c>
      <c r="G370" t="s">
        <v>2320</v>
      </c>
      <c r="H370">
        <v>7</v>
      </c>
      <c r="I370" t="s">
        <v>3151</v>
      </c>
    </row>
    <row r="371" spans="1:9" x14ac:dyDescent="0.25">
      <c r="A371" s="79">
        <v>410</v>
      </c>
      <c r="B371">
        <v>36</v>
      </c>
      <c r="C371">
        <v>1555</v>
      </c>
      <c r="D371" t="s">
        <v>3129</v>
      </c>
      <c r="E371">
        <v>681</v>
      </c>
      <c r="F371">
        <v>1086</v>
      </c>
      <c r="G371" t="s">
        <v>3129</v>
      </c>
      <c r="H371">
        <v>7</v>
      </c>
      <c r="I371" t="s">
        <v>3152</v>
      </c>
    </row>
    <row r="372" spans="1:9" x14ac:dyDescent="0.25">
      <c r="A372" s="79">
        <v>411</v>
      </c>
      <c r="B372">
        <v>40</v>
      </c>
      <c r="C372">
        <v>1782</v>
      </c>
      <c r="D372" t="s">
        <v>3153</v>
      </c>
      <c r="E372">
        <v>4294967296</v>
      </c>
      <c r="F372">
        <v>0</v>
      </c>
      <c r="H372">
        <v>1</v>
      </c>
      <c r="I372" t="s">
        <v>3154</v>
      </c>
    </row>
    <row r="373" spans="1:9" x14ac:dyDescent="0.25">
      <c r="A373" s="79">
        <v>412</v>
      </c>
      <c r="B373">
        <v>40</v>
      </c>
      <c r="C373">
        <v>1782</v>
      </c>
      <c r="D373" t="s">
        <v>3153</v>
      </c>
      <c r="E373">
        <v>4294967296</v>
      </c>
      <c r="F373">
        <v>0</v>
      </c>
      <c r="H373">
        <v>1</v>
      </c>
      <c r="I373" t="s">
        <v>3155</v>
      </c>
    </row>
    <row r="374" spans="1:9" x14ac:dyDescent="0.25">
      <c r="A374" s="79">
        <v>413</v>
      </c>
      <c r="B374">
        <v>40</v>
      </c>
      <c r="C374">
        <v>1782</v>
      </c>
      <c r="D374" t="s">
        <v>3153</v>
      </c>
      <c r="E374">
        <v>4294967296</v>
      </c>
      <c r="F374">
        <v>0</v>
      </c>
      <c r="H374">
        <v>1</v>
      </c>
      <c r="I374" t="s">
        <v>3156</v>
      </c>
    </row>
    <row r="375" spans="1:9" x14ac:dyDescent="0.25">
      <c r="A375" s="79">
        <v>414</v>
      </c>
      <c r="B375">
        <v>40</v>
      </c>
      <c r="C375">
        <v>1782</v>
      </c>
      <c r="D375" t="s">
        <v>3153</v>
      </c>
      <c r="E375">
        <v>4294967296</v>
      </c>
      <c r="F375">
        <v>0</v>
      </c>
      <c r="H375">
        <v>1</v>
      </c>
      <c r="I375" t="s">
        <v>3157</v>
      </c>
    </row>
    <row r="376" spans="1:9" x14ac:dyDescent="0.25">
      <c r="A376" s="79">
        <v>415</v>
      </c>
      <c r="B376">
        <v>38</v>
      </c>
      <c r="C376">
        <v>1719</v>
      </c>
      <c r="D376" t="s">
        <v>3158</v>
      </c>
      <c r="E376">
        <v>743</v>
      </c>
      <c r="F376">
        <v>1160</v>
      </c>
      <c r="G376" t="s">
        <v>3158</v>
      </c>
      <c r="H376">
        <v>1</v>
      </c>
      <c r="I376" t="s">
        <v>3159</v>
      </c>
    </row>
    <row r="377" spans="1:9" x14ac:dyDescent="0.25">
      <c r="A377" s="79">
        <v>416</v>
      </c>
      <c r="B377">
        <v>38</v>
      </c>
      <c r="C377">
        <v>1719</v>
      </c>
      <c r="D377" t="s">
        <v>3158</v>
      </c>
      <c r="E377">
        <v>743</v>
      </c>
      <c r="F377">
        <v>1160</v>
      </c>
      <c r="G377" t="s">
        <v>3158</v>
      </c>
      <c r="H377">
        <v>1</v>
      </c>
      <c r="I377" t="s">
        <v>3160</v>
      </c>
    </row>
    <row r="378" spans="1:9" x14ac:dyDescent="0.25">
      <c r="A378" s="79">
        <v>417</v>
      </c>
      <c r="B378">
        <v>38</v>
      </c>
      <c r="C378">
        <v>1719</v>
      </c>
      <c r="D378" t="s">
        <v>3158</v>
      </c>
      <c r="E378">
        <v>743</v>
      </c>
      <c r="F378">
        <v>1160</v>
      </c>
      <c r="G378" t="s">
        <v>3158</v>
      </c>
      <c r="H378">
        <v>1</v>
      </c>
      <c r="I378" t="s">
        <v>3161</v>
      </c>
    </row>
    <row r="379" spans="1:9" x14ac:dyDescent="0.25">
      <c r="A379" s="79">
        <v>418</v>
      </c>
      <c r="B379">
        <v>38</v>
      </c>
      <c r="C379">
        <v>1719</v>
      </c>
      <c r="D379" t="s">
        <v>3158</v>
      </c>
      <c r="E379">
        <v>743</v>
      </c>
      <c r="F379">
        <v>1160</v>
      </c>
      <c r="G379" t="s">
        <v>3158</v>
      </c>
      <c r="H379">
        <v>1</v>
      </c>
      <c r="I379" t="s">
        <v>3162</v>
      </c>
    </row>
    <row r="380" spans="1:9" x14ac:dyDescent="0.25">
      <c r="A380" s="79">
        <v>419</v>
      </c>
      <c r="B380">
        <v>38</v>
      </c>
      <c r="C380">
        <v>1719</v>
      </c>
      <c r="D380" t="s">
        <v>3158</v>
      </c>
      <c r="E380">
        <v>743</v>
      </c>
      <c r="F380">
        <v>1160</v>
      </c>
      <c r="G380" t="s">
        <v>3158</v>
      </c>
      <c r="H380">
        <v>1</v>
      </c>
      <c r="I380" t="s">
        <v>3163</v>
      </c>
    </row>
    <row r="381" spans="1:9" x14ac:dyDescent="0.25">
      <c r="A381" s="79">
        <v>420</v>
      </c>
      <c r="B381">
        <v>38</v>
      </c>
      <c r="C381">
        <v>1719</v>
      </c>
      <c r="D381" t="s">
        <v>3158</v>
      </c>
      <c r="E381">
        <v>743</v>
      </c>
      <c r="F381">
        <v>1160</v>
      </c>
      <c r="G381" t="s">
        <v>3158</v>
      </c>
      <c r="H381">
        <v>1</v>
      </c>
      <c r="I381" t="s">
        <v>3164</v>
      </c>
    </row>
    <row r="382" spans="1:9" x14ac:dyDescent="0.25">
      <c r="A382" s="79">
        <v>421</v>
      </c>
      <c r="B382">
        <v>38</v>
      </c>
      <c r="C382">
        <v>1719</v>
      </c>
      <c r="D382" t="s">
        <v>3158</v>
      </c>
      <c r="E382">
        <v>743</v>
      </c>
      <c r="F382">
        <v>1160</v>
      </c>
      <c r="G382" t="s">
        <v>3158</v>
      </c>
      <c r="H382">
        <v>1</v>
      </c>
      <c r="I382" t="s">
        <v>3165</v>
      </c>
    </row>
    <row r="383" spans="1:9" x14ac:dyDescent="0.25">
      <c r="A383" s="79">
        <v>422</v>
      </c>
      <c r="B383">
        <v>37</v>
      </c>
      <c r="C383">
        <v>1654</v>
      </c>
      <c r="D383" t="s">
        <v>3145</v>
      </c>
      <c r="E383">
        <v>720</v>
      </c>
      <c r="F383">
        <v>1133</v>
      </c>
      <c r="G383" t="s">
        <v>3145</v>
      </c>
      <c r="H383">
        <v>7</v>
      </c>
      <c r="I383" t="s">
        <v>3166</v>
      </c>
    </row>
    <row r="384" spans="1:9" x14ac:dyDescent="0.25">
      <c r="A384" s="79">
        <v>423</v>
      </c>
      <c r="B384">
        <v>37</v>
      </c>
      <c r="C384">
        <v>1654</v>
      </c>
      <c r="D384" t="s">
        <v>3145</v>
      </c>
      <c r="E384">
        <v>720</v>
      </c>
      <c r="F384">
        <v>1133</v>
      </c>
      <c r="G384" t="s">
        <v>3145</v>
      </c>
      <c r="H384">
        <v>7</v>
      </c>
      <c r="I384" t="s">
        <v>3167</v>
      </c>
    </row>
    <row r="385" spans="1:9" x14ac:dyDescent="0.25">
      <c r="A385" s="79">
        <v>424</v>
      </c>
      <c r="B385">
        <v>27</v>
      </c>
      <c r="C385">
        <v>667</v>
      </c>
      <c r="D385" t="s">
        <v>452</v>
      </c>
      <c r="E385">
        <v>379</v>
      </c>
      <c r="F385">
        <v>684</v>
      </c>
      <c r="G385" t="s">
        <v>452</v>
      </c>
      <c r="H385">
        <v>6</v>
      </c>
      <c r="I385" t="s">
        <v>3168</v>
      </c>
    </row>
    <row r="386" spans="1:9" x14ac:dyDescent="0.25">
      <c r="A386" s="79">
        <v>425</v>
      </c>
      <c r="B386">
        <v>6</v>
      </c>
      <c r="C386">
        <v>20</v>
      </c>
      <c r="D386" t="s">
        <v>109</v>
      </c>
      <c r="E386">
        <v>14</v>
      </c>
      <c r="F386">
        <v>92</v>
      </c>
      <c r="G386" t="s">
        <v>109</v>
      </c>
      <c r="H386">
        <v>6</v>
      </c>
      <c r="I386" t="s">
        <v>3169</v>
      </c>
    </row>
    <row r="387" spans="1:9" x14ac:dyDescent="0.25">
      <c r="A387" s="79">
        <v>426</v>
      </c>
      <c r="B387">
        <v>38</v>
      </c>
      <c r="C387">
        <v>1719</v>
      </c>
      <c r="D387" t="s">
        <v>3158</v>
      </c>
      <c r="E387">
        <v>743</v>
      </c>
      <c r="F387">
        <v>1160</v>
      </c>
      <c r="G387" t="s">
        <v>3158</v>
      </c>
      <c r="H387">
        <v>1</v>
      </c>
      <c r="I387" t="s">
        <v>3170</v>
      </c>
    </row>
    <row r="388" spans="1:9" x14ac:dyDescent="0.25">
      <c r="A388" s="79">
        <v>427</v>
      </c>
      <c r="B388">
        <v>6</v>
      </c>
      <c r="C388">
        <v>20</v>
      </c>
      <c r="D388" t="s">
        <v>109</v>
      </c>
      <c r="E388">
        <v>14</v>
      </c>
      <c r="F388">
        <v>92</v>
      </c>
      <c r="G388" t="s">
        <v>109</v>
      </c>
      <c r="H388">
        <v>7</v>
      </c>
      <c r="I388" t="s">
        <v>3171</v>
      </c>
    </row>
    <row r="389" spans="1:9" x14ac:dyDescent="0.25">
      <c r="A389" s="79">
        <v>428</v>
      </c>
      <c r="B389">
        <v>27</v>
      </c>
      <c r="C389">
        <v>667</v>
      </c>
      <c r="D389" t="s">
        <v>452</v>
      </c>
      <c r="E389">
        <v>379</v>
      </c>
      <c r="F389">
        <v>684</v>
      </c>
      <c r="G389" t="s">
        <v>452</v>
      </c>
      <c r="H389">
        <v>7</v>
      </c>
      <c r="I389" t="s">
        <v>3172</v>
      </c>
    </row>
    <row r="390" spans="1:9" x14ac:dyDescent="0.25">
      <c r="A390" s="79">
        <v>429</v>
      </c>
      <c r="B390">
        <v>38</v>
      </c>
      <c r="C390">
        <v>1719</v>
      </c>
      <c r="D390" t="s">
        <v>3158</v>
      </c>
      <c r="E390">
        <v>743</v>
      </c>
      <c r="F390">
        <v>1160</v>
      </c>
      <c r="G390" t="s">
        <v>3158</v>
      </c>
      <c r="H390">
        <v>1</v>
      </c>
      <c r="I390" t="s">
        <v>3173</v>
      </c>
    </row>
    <row r="391" spans="1:9" x14ac:dyDescent="0.25">
      <c r="A391" s="79">
        <v>430</v>
      </c>
      <c r="B391">
        <v>40</v>
      </c>
      <c r="C391">
        <v>1782</v>
      </c>
      <c r="D391" t="s">
        <v>3153</v>
      </c>
      <c r="E391">
        <v>4294967296</v>
      </c>
      <c r="F391">
        <v>0</v>
      </c>
      <c r="H391">
        <v>1</v>
      </c>
      <c r="I391" t="s">
        <v>3174</v>
      </c>
    </row>
    <row r="392" spans="1:9" x14ac:dyDescent="0.25">
      <c r="A392" s="79">
        <v>431</v>
      </c>
      <c r="B392">
        <v>40</v>
      </c>
      <c r="C392">
        <v>1782</v>
      </c>
      <c r="D392" t="s">
        <v>3153</v>
      </c>
      <c r="E392">
        <v>4294967296</v>
      </c>
      <c r="F392">
        <v>0</v>
      </c>
      <c r="H392">
        <v>1</v>
      </c>
      <c r="I392" t="s">
        <v>3175</v>
      </c>
    </row>
    <row r="393" spans="1:9" x14ac:dyDescent="0.25">
      <c r="A393" s="79">
        <v>432</v>
      </c>
      <c r="B393">
        <v>40</v>
      </c>
      <c r="C393">
        <v>1782</v>
      </c>
      <c r="D393" t="s">
        <v>3153</v>
      </c>
      <c r="E393">
        <v>4294967296</v>
      </c>
      <c r="F393">
        <v>0</v>
      </c>
      <c r="H393">
        <v>1</v>
      </c>
      <c r="I393" t="s">
        <v>3176</v>
      </c>
    </row>
    <row r="394" spans="1:9" x14ac:dyDescent="0.25">
      <c r="A394" s="79">
        <v>433</v>
      </c>
      <c r="B394">
        <v>40</v>
      </c>
      <c r="C394">
        <v>1782</v>
      </c>
      <c r="D394" t="s">
        <v>3153</v>
      </c>
      <c r="E394">
        <v>4294967296</v>
      </c>
      <c r="F394">
        <v>0</v>
      </c>
      <c r="H394">
        <v>1</v>
      </c>
      <c r="I394" t="s">
        <v>3177</v>
      </c>
    </row>
    <row r="395" spans="1:9" x14ac:dyDescent="0.25">
      <c r="A395" s="79">
        <v>434</v>
      </c>
      <c r="B395">
        <v>38</v>
      </c>
      <c r="C395">
        <v>1719</v>
      </c>
      <c r="D395" t="s">
        <v>3158</v>
      </c>
      <c r="E395">
        <v>743</v>
      </c>
      <c r="F395">
        <v>1160</v>
      </c>
      <c r="G395" t="s">
        <v>3158</v>
      </c>
      <c r="H395">
        <v>3</v>
      </c>
      <c r="I395" t="s">
        <v>3178</v>
      </c>
    </row>
    <row r="396" spans="1:9" x14ac:dyDescent="0.25">
      <c r="A396" s="79">
        <v>435</v>
      </c>
      <c r="B396">
        <v>40</v>
      </c>
      <c r="C396">
        <v>1782</v>
      </c>
      <c r="D396" t="s">
        <v>3153</v>
      </c>
      <c r="E396">
        <v>4294967296</v>
      </c>
      <c r="F396">
        <v>0</v>
      </c>
      <c r="H396">
        <v>6</v>
      </c>
      <c r="I396" t="s">
        <v>3179</v>
      </c>
    </row>
    <row r="397" spans="1:9" x14ac:dyDescent="0.25">
      <c r="A397" s="79">
        <v>436</v>
      </c>
      <c r="B397">
        <v>38</v>
      </c>
      <c r="C397">
        <v>1719</v>
      </c>
      <c r="D397" t="s">
        <v>3158</v>
      </c>
      <c r="E397">
        <v>743</v>
      </c>
      <c r="F397">
        <v>1160</v>
      </c>
      <c r="G397" t="s">
        <v>3158</v>
      </c>
      <c r="H397">
        <v>6</v>
      </c>
      <c r="I397" t="s">
        <v>3180</v>
      </c>
    </row>
    <row r="398" spans="1:9" x14ac:dyDescent="0.25">
      <c r="A398" s="79">
        <v>437</v>
      </c>
      <c r="B398">
        <v>29</v>
      </c>
      <c r="C398">
        <v>1006</v>
      </c>
      <c r="D398" t="s">
        <v>2327</v>
      </c>
      <c r="E398">
        <v>448</v>
      </c>
      <c r="F398">
        <v>823</v>
      </c>
      <c r="G398" t="s">
        <v>3017</v>
      </c>
      <c r="H398">
        <v>6</v>
      </c>
      <c r="I398" t="s">
        <v>3181</v>
      </c>
    </row>
    <row r="399" spans="1:9" x14ac:dyDescent="0.25">
      <c r="A399" s="79">
        <v>438</v>
      </c>
      <c r="B399">
        <v>38</v>
      </c>
      <c r="C399">
        <v>1719</v>
      </c>
      <c r="D399" t="s">
        <v>3158</v>
      </c>
      <c r="E399">
        <v>743</v>
      </c>
      <c r="F399">
        <v>1160</v>
      </c>
      <c r="G399" t="s">
        <v>3158</v>
      </c>
      <c r="H399">
        <v>7</v>
      </c>
      <c r="I399" t="s">
        <v>3182</v>
      </c>
    </row>
    <row r="400" spans="1:9" x14ac:dyDescent="0.25">
      <c r="A400" s="79">
        <v>439</v>
      </c>
      <c r="B400">
        <v>38</v>
      </c>
      <c r="C400">
        <v>1719</v>
      </c>
      <c r="D400" t="s">
        <v>3158</v>
      </c>
      <c r="E400">
        <v>743</v>
      </c>
      <c r="F400">
        <v>1160</v>
      </c>
      <c r="G400" t="s">
        <v>3158</v>
      </c>
      <c r="H400">
        <v>7</v>
      </c>
      <c r="I400" t="s">
        <v>3183</v>
      </c>
    </row>
    <row r="401" spans="1:9" x14ac:dyDescent="0.25">
      <c r="A401" s="79">
        <v>440</v>
      </c>
      <c r="B401">
        <v>40</v>
      </c>
      <c r="C401">
        <v>1782</v>
      </c>
      <c r="D401" t="s">
        <v>3153</v>
      </c>
      <c r="E401">
        <v>4294967296</v>
      </c>
      <c r="F401">
        <v>0</v>
      </c>
      <c r="H401">
        <v>7</v>
      </c>
      <c r="I401" t="s">
        <v>3184</v>
      </c>
    </row>
    <row r="402" spans="1:9" x14ac:dyDescent="0.25">
      <c r="A402" s="79">
        <v>441</v>
      </c>
      <c r="B402">
        <v>42</v>
      </c>
      <c r="C402">
        <v>1814</v>
      </c>
      <c r="D402" t="s">
        <v>2326</v>
      </c>
      <c r="E402">
        <v>783</v>
      </c>
      <c r="F402">
        <v>1207</v>
      </c>
      <c r="G402" t="s">
        <v>2326</v>
      </c>
      <c r="H402">
        <v>1</v>
      </c>
      <c r="I402" t="s">
        <v>3185</v>
      </c>
    </row>
    <row r="403" spans="1:9" x14ac:dyDescent="0.25">
      <c r="A403" s="79">
        <v>442</v>
      </c>
      <c r="B403">
        <v>42</v>
      </c>
      <c r="C403">
        <v>1814</v>
      </c>
      <c r="D403" t="s">
        <v>2326</v>
      </c>
      <c r="E403">
        <v>783</v>
      </c>
      <c r="F403">
        <v>1207</v>
      </c>
      <c r="G403" t="s">
        <v>2326</v>
      </c>
      <c r="H403">
        <v>1</v>
      </c>
      <c r="I403" t="s">
        <v>3186</v>
      </c>
    </row>
    <row r="404" spans="1:9" x14ac:dyDescent="0.25">
      <c r="A404" s="79">
        <v>443</v>
      </c>
      <c r="B404">
        <v>42</v>
      </c>
      <c r="C404">
        <v>1814</v>
      </c>
      <c r="D404" t="s">
        <v>2326</v>
      </c>
      <c r="E404">
        <v>783</v>
      </c>
      <c r="F404">
        <v>1207</v>
      </c>
      <c r="G404" t="s">
        <v>2326</v>
      </c>
      <c r="H404">
        <v>1</v>
      </c>
      <c r="I404" t="s">
        <v>3187</v>
      </c>
    </row>
    <row r="405" spans="1:9" x14ac:dyDescent="0.25">
      <c r="A405" s="79">
        <v>444</v>
      </c>
      <c r="B405">
        <v>42</v>
      </c>
      <c r="C405">
        <v>1814</v>
      </c>
      <c r="D405" t="s">
        <v>2326</v>
      </c>
      <c r="E405">
        <v>783</v>
      </c>
      <c r="F405">
        <v>1207</v>
      </c>
      <c r="G405" t="s">
        <v>2326</v>
      </c>
      <c r="H405">
        <v>1</v>
      </c>
      <c r="I405" t="s">
        <v>3188</v>
      </c>
    </row>
    <row r="406" spans="1:9" x14ac:dyDescent="0.25">
      <c r="A406" s="79">
        <v>445</v>
      </c>
      <c r="B406">
        <v>42</v>
      </c>
      <c r="C406">
        <v>1814</v>
      </c>
      <c r="D406" t="s">
        <v>2326</v>
      </c>
      <c r="E406">
        <v>783</v>
      </c>
      <c r="F406">
        <v>1207</v>
      </c>
      <c r="G406" t="s">
        <v>2326</v>
      </c>
      <c r="H406">
        <v>1</v>
      </c>
      <c r="I406" t="s">
        <v>3189</v>
      </c>
    </row>
    <row r="407" spans="1:9" x14ac:dyDescent="0.25">
      <c r="A407" s="79">
        <v>446</v>
      </c>
      <c r="B407">
        <v>40</v>
      </c>
      <c r="C407">
        <v>1782</v>
      </c>
      <c r="D407" t="s">
        <v>3153</v>
      </c>
      <c r="E407">
        <v>4294967296</v>
      </c>
      <c r="F407">
        <v>0</v>
      </c>
      <c r="H407">
        <v>1</v>
      </c>
      <c r="I407" t="s">
        <v>3190</v>
      </c>
    </row>
    <row r="408" spans="1:9" x14ac:dyDescent="0.25">
      <c r="A408" s="79">
        <v>447</v>
      </c>
      <c r="B408">
        <v>42</v>
      </c>
      <c r="C408">
        <v>1814</v>
      </c>
      <c r="D408" t="s">
        <v>2326</v>
      </c>
      <c r="E408">
        <v>783</v>
      </c>
      <c r="F408">
        <v>1207</v>
      </c>
      <c r="G408" t="s">
        <v>2326</v>
      </c>
      <c r="H408">
        <v>1</v>
      </c>
      <c r="I408" t="s">
        <v>3191</v>
      </c>
    </row>
    <row r="409" spans="1:9" x14ac:dyDescent="0.25">
      <c r="A409" s="79">
        <v>448</v>
      </c>
      <c r="B409">
        <v>40</v>
      </c>
      <c r="C409">
        <v>1782</v>
      </c>
      <c r="D409" t="s">
        <v>3153</v>
      </c>
      <c r="E409">
        <v>4294967296</v>
      </c>
      <c r="F409">
        <v>0</v>
      </c>
      <c r="H409">
        <v>1</v>
      </c>
      <c r="I409" t="s">
        <v>3192</v>
      </c>
    </row>
    <row r="410" spans="1:9" x14ac:dyDescent="0.25">
      <c r="A410" s="79">
        <v>449</v>
      </c>
      <c r="B410">
        <v>42</v>
      </c>
      <c r="C410">
        <v>1814</v>
      </c>
      <c r="D410" t="s">
        <v>2326</v>
      </c>
      <c r="E410">
        <v>783</v>
      </c>
      <c r="F410">
        <v>1207</v>
      </c>
      <c r="G410" t="s">
        <v>2326</v>
      </c>
      <c r="H410">
        <v>1</v>
      </c>
      <c r="I410" t="s">
        <v>3193</v>
      </c>
    </row>
    <row r="411" spans="1:9" x14ac:dyDescent="0.25">
      <c r="A411" s="79">
        <v>450</v>
      </c>
      <c r="B411">
        <v>38</v>
      </c>
      <c r="C411">
        <v>1719</v>
      </c>
      <c r="D411" t="s">
        <v>3158</v>
      </c>
      <c r="E411">
        <v>743</v>
      </c>
      <c r="F411">
        <v>1160</v>
      </c>
      <c r="G411" t="s">
        <v>3158</v>
      </c>
      <c r="H411">
        <v>1</v>
      </c>
      <c r="I411" t="s">
        <v>3194</v>
      </c>
    </row>
    <row r="412" spans="1:9" x14ac:dyDescent="0.25">
      <c r="A412" s="79">
        <v>451</v>
      </c>
      <c r="B412">
        <v>38</v>
      </c>
      <c r="C412">
        <v>1719</v>
      </c>
      <c r="D412" t="s">
        <v>3158</v>
      </c>
      <c r="E412">
        <v>743</v>
      </c>
      <c r="F412">
        <v>1160</v>
      </c>
      <c r="G412" t="s">
        <v>3158</v>
      </c>
      <c r="H412">
        <v>1</v>
      </c>
      <c r="I412" t="s">
        <v>3195</v>
      </c>
    </row>
    <row r="413" spans="1:9" x14ac:dyDescent="0.25">
      <c r="A413" s="79">
        <v>452</v>
      </c>
      <c r="B413">
        <v>38</v>
      </c>
      <c r="C413">
        <v>1719</v>
      </c>
      <c r="D413" t="s">
        <v>3158</v>
      </c>
      <c r="E413">
        <v>743</v>
      </c>
      <c r="F413">
        <v>1160</v>
      </c>
      <c r="G413" t="s">
        <v>3158</v>
      </c>
      <c r="H413">
        <v>7</v>
      </c>
      <c r="I413" t="s">
        <v>3196</v>
      </c>
    </row>
    <row r="414" spans="1:9" x14ac:dyDescent="0.25">
      <c r="A414" s="79">
        <v>453</v>
      </c>
      <c r="B414">
        <v>38</v>
      </c>
      <c r="C414">
        <v>1719</v>
      </c>
      <c r="D414" t="s">
        <v>3158</v>
      </c>
      <c r="E414">
        <v>743</v>
      </c>
      <c r="F414">
        <v>1160</v>
      </c>
      <c r="G414" t="s">
        <v>3158</v>
      </c>
      <c r="H414">
        <v>7</v>
      </c>
      <c r="I414" t="s">
        <v>3197</v>
      </c>
    </row>
    <row r="415" spans="1:9" x14ac:dyDescent="0.25">
      <c r="A415" s="79">
        <v>454</v>
      </c>
      <c r="B415">
        <v>10</v>
      </c>
      <c r="C415">
        <v>13</v>
      </c>
      <c r="D415" t="s">
        <v>107</v>
      </c>
      <c r="E415">
        <v>10</v>
      </c>
      <c r="F415">
        <v>57</v>
      </c>
      <c r="G415" t="s">
        <v>107</v>
      </c>
      <c r="H415">
        <v>6</v>
      </c>
      <c r="I415" t="s">
        <v>3198</v>
      </c>
    </row>
    <row r="416" spans="1:9" x14ac:dyDescent="0.25">
      <c r="A416" s="79">
        <v>455</v>
      </c>
      <c r="B416">
        <v>38</v>
      </c>
      <c r="C416">
        <v>1719</v>
      </c>
      <c r="D416" t="s">
        <v>3158</v>
      </c>
      <c r="E416">
        <v>743</v>
      </c>
      <c r="F416">
        <v>1160</v>
      </c>
      <c r="G416" t="s">
        <v>3158</v>
      </c>
      <c r="H416">
        <v>7</v>
      </c>
      <c r="I416" t="s">
        <v>3199</v>
      </c>
    </row>
    <row r="417" spans="1:9" x14ac:dyDescent="0.25">
      <c r="A417" s="79">
        <v>456</v>
      </c>
      <c r="B417">
        <v>42</v>
      </c>
      <c r="C417">
        <v>1814</v>
      </c>
      <c r="D417" t="s">
        <v>2326</v>
      </c>
      <c r="E417">
        <v>783</v>
      </c>
      <c r="F417">
        <v>1207</v>
      </c>
      <c r="G417" t="s">
        <v>2326</v>
      </c>
      <c r="H417">
        <v>7</v>
      </c>
      <c r="I417" t="s">
        <v>3200</v>
      </c>
    </row>
    <row r="418" spans="1:9" x14ac:dyDescent="0.25">
      <c r="A418" s="79">
        <v>457</v>
      </c>
      <c r="B418">
        <v>42</v>
      </c>
      <c r="C418">
        <v>1814</v>
      </c>
      <c r="D418" t="s">
        <v>2326</v>
      </c>
      <c r="E418">
        <v>783</v>
      </c>
      <c r="F418">
        <v>1207</v>
      </c>
      <c r="G418" t="s">
        <v>2326</v>
      </c>
      <c r="H418">
        <v>0</v>
      </c>
      <c r="I418" t="s">
        <v>3201</v>
      </c>
    </row>
    <row r="419" spans="1:9" x14ac:dyDescent="0.25">
      <c r="A419" s="79">
        <v>458</v>
      </c>
      <c r="B419">
        <v>43</v>
      </c>
      <c r="C419">
        <v>1887</v>
      </c>
      <c r="D419" t="s">
        <v>3202</v>
      </c>
      <c r="E419">
        <v>834</v>
      </c>
      <c r="F419">
        <v>1261</v>
      </c>
      <c r="G419" t="s">
        <v>3202</v>
      </c>
      <c r="H419">
        <v>1</v>
      </c>
      <c r="I419" t="s">
        <v>3203</v>
      </c>
    </row>
    <row r="420" spans="1:9" x14ac:dyDescent="0.25">
      <c r="A420" s="79">
        <v>459</v>
      </c>
      <c r="B420">
        <v>43</v>
      </c>
      <c r="C420">
        <v>1887</v>
      </c>
      <c r="D420" t="s">
        <v>3202</v>
      </c>
      <c r="E420">
        <v>834</v>
      </c>
      <c r="F420">
        <v>1261</v>
      </c>
      <c r="G420" t="s">
        <v>3202</v>
      </c>
      <c r="H420">
        <v>1</v>
      </c>
      <c r="I420" t="s">
        <v>3204</v>
      </c>
    </row>
    <row r="421" spans="1:9" x14ac:dyDescent="0.25">
      <c r="A421" s="79">
        <v>460</v>
      </c>
      <c r="B421">
        <v>43</v>
      </c>
      <c r="C421">
        <v>1887</v>
      </c>
      <c r="D421" t="s">
        <v>3202</v>
      </c>
      <c r="E421">
        <v>834</v>
      </c>
      <c r="F421">
        <v>1261</v>
      </c>
      <c r="G421" t="s">
        <v>3202</v>
      </c>
      <c r="H421">
        <v>1</v>
      </c>
      <c r="I421" t="s">
        <v>3205</v>
      </c>
    </row>
    <row r="422" spans="1:9" x14ac:dyDescent="0.25">
      <c r="A422" s="79">
        <v>461</v>
      </c>
      <c r="B422">
        <v>43</v>
      </c>
      <c r="C422">
        <v>1887</v>
      </c>
      <c r="D422" t="s">
        <v>3202</v>
      </c>
      <c r="E422">
        <v>834</v>
      </c>
      <c r="F422">
        <v>1261</v>
      </c>
      <c r="G422" t="s">
        <v>3202</v>
      </c>
      <c r="H422">
        <v>1</v>
      </c>
      <c r="I422" t="s">
        <v>3206</v>
      </c>
    </row>
    <row r="423" spans="1:9" x14ac:dyDescent="0.25">
      <c r="A423" s="79">
        <v>462</v>
      </c>
      <c r="B423">
        <v>43</v>
      </c>
      <c r="C423">
        <v>1887</v>
      </c>
      <c r="D423" t="s">
        <v>3202</v>
      </c>
      <c r="E423">
        <v>834</v>
      </c>
      <c r="F423">
        <v>1261</v>
      </c>
      <c r="G423" t="s">
        <v>3202</v>
      </c>
      <c r="H423">
        <v>1</v>
      </c>
      <c r="I423" t="s">
        <v>3207</v>
      </c>
    </row>
    <row r="424" spans="1:9" x14ac:dyDescent="0.25">
      <c r="A424" s="79">
        <v>463</v>
      </c>
      <c r="B424">
        <v>43</v>
      </c>
      <c r="C424">
        <v>1887</v>
      </c>
      <c r="D424" t="s">
        <v>3202</v>
      </c>
      <c r="E424">
        <v>834</v>
      </c>
      <c r="F424">
        <v>1261</v>
      </c>
      <c r="G424" t="s">
        <v>3202</v>
      </c>
      <c r="H424">
        <v>1</v>
      </c>
      <c r="I424" t="s">
        <v>3208</v>
      </c>
    </row>
    <row r="425" spans="1:9" x14ac:dyDescent="0.25">
      <c r="A425" s="79">
        <v>464</v>
      </c>
      <c r="B425">
        <v>43</v>
      </c>
      <c r="C425">
        <v>1887</v>
      </c>
      <c r="D425" t="s">
        <v>3202</v>
      </c>
      <c r="E425">
        <v>834</v>
      </c>
      <c r="F425">
        <v>1261</v>
      </c>
      <c r="G425" t="s">
        <v>3202</v>
      </c>
      <c r="H425">
        <v>1</v>
      </c>
      <c r="I425" t="s">
        <v>3209</v>
      </c>
    </row>
    <row r="426" spans="1:9" x14ac:dyDescent="0.25">
      <c r="A426" s="79">
        <v>465</v>
      </c>
      <c r="B426">
        <v>30</v>
      </c>
      <c r="C426">
        <v>1060</v>
      </c>
      <c r="D426" t="s">
        <v>532</v>
      </c>
      <c r="E426">
        <v>467</v>
      </c>
      <c r="F426">
        <v>849</v>
      </c>
      <c r="G426" t="s">
        <v>532</v>
      </c>
      <c r="H426">
        <v>7</v>
      </c>
      <c r="I426" t="s">
        <v>3210</v>
      </c>
    </row>
    <row r="427" spans="1:9" x14ac:dyDescent="0.25">
      <c r="A427" s="79">
        <v>466</v>
      </c>
      <c r="B427">
        <v>29</v>
      </c>
      <c r="C427">
        <v>1006</v>
      </c>
      <c r="D427" t="s">
        <v>2327</v>
      </c>
      <c r="E427">
        <v>448</v>
      </c>
      <c r="F427">
        <v>823</v>
      </c>
      <c r="G427" t="s">
        <v>3017</v>
      </c>
      <c r="H427">
        <v>7</v>
      </c>
      <c r="I427" t="s">
        <v>3211</v>
      </c>
    </row>
    <row r="428" spans="1:9" x14ac:dyDescent="0.25">
      <c r="A428" s="79">
        <v>467</v>
      </c>
      <c r="B428">
        <v>43</v>
      </c>
      <c r="C428">
        <v>1887</v>
      </c>
      <c r="D428" t="s">
        <v>3202</v>
      </c>
      <c r="E428">
        <v>834</v>
      </c>
      <c r="F428">
        <v>1261</v>
      </c>
      <c r="G428" t="s">
        <v>3202</v>
      </c>
      <c r="H428">
        <v>1</v>
      </c>
      <c r="I428" t="s">
        <v>3212</v>
      </c>
    </row>
    <row r="429" spans="1:9" x14ac:dyDescent="0.25">
      <c r="A429" s="79">
        <v>468</v>
      </c>
      <c r="B429">
        <v>43</v>
      </c>
      <c r="C429">
        <v>1887</v>
      </c>
      <c r="D429" t="s">
        <v>3202</v>
      </c>
      <c r="E429">
        <v>834</v>
      </c>
      <c r="F429">
        <v>1261</v>
      </c>
      <c r="G429" t="s">
        <v>3202</v>
      </c>
      <c r="H429">
        <v>3</v>
      </c>
      <c r="I429" t="s">
        <v>3213</v>
      </c>
    </row>
    <row r="430" spans="1:9" x14ac:dyDescent="0.25">
      <c r="A430" s="79">
        <v>469</v>
      </c>
      <c r="B430">
        <v>43</v>
      </c>
      <c r="C430">
        <v>1887</v>
      </c>
      <c r="D430" t="s">
        <v>3202</v>
      </c>
      <c r="E430">
        <v>834</v>
      </c>
      <c r="F430">
        <v>1261</v>
      </c>
      <c r="G430" t="s">
        <v>3202</v>
      </c>
      <c r="H430">
        <v>6</v>
      </c>
      <c r="I430" t="s">
        <v>3214</v>
      </c>
    </row>
    <row r="431" spans="1:9" x14ac:dyDescent="0.25">
      <c r="A431" s="79">
        <v>470</v>
      </c>
      <c r="B431">
        <v>2</v>
      </c>
      <c r="C431">
        <v>1</v>
      </c>
      <c r="D431" t="s">
        <v>103</v>
      </c>
      <c r="E431">
        <v>2</v>
      </c>
      <c r="F431">
        <v>3</v>
      </c>
      <c r="G431" t="s">
        <v>103</v>
      </c>
      <c r="H431">
        <v>6</v>
      </c>
      <c r="I431" t="s">
        <v>3215</v>
      </c>
    </row>
    <row r="432" spans="1:9" x14ac:dyDescent="0.25">
      <c r="A432" s="79">
        <v>471</v>
      </c>
      <c r="B432">
        <v>43</v>
      </c>
      <c r="C432">
        <v>1887</v>
      </c>
      <c r="D432" t="s">
        <v>3202</v>
      </c>
      <c r="E432">
        <v>834</v>
      </c>
      <c r="F432">
        <v>1261</v>
      </c>
      <c r="G432" t="s">
        <v>3202</v>
      </c>
      <c r="H432">
        <v>7</v>
      </c>
      <c r="I432" t="s">
        <v>3216</v>
      </c>
    </row>
    <row r="433" spans="1:9" x14ac:dyDescent="0.25">
      <c r="A433" s="79">
        <v>472</v>
      </c>
      <c r="B433">
        <v>43</v>
      </c>
      <c r="C433">
        <v>1887</v>
      </c>
      <c r="D433" t="s">
        <v>3202</v>
      </c>
      <c r="E433">
        <v>834</v>
      </c>
      <c r="F433">
        <v>1261</v>
      </c>
      <c r="G433" t="s">
        <v>3202</v>
      </c>
      <c r="H433">
        <v>7</v>
      </c>
      <c r="I433" t="s">
        <v>3217</v>
      </c>
    </row>
    <row r="434" spans="1:9" x14ac:dyDescent="0.25">
      <c r="A434" s="79">
        <v>473</v>
      </c>
      <c r="B434">
        <v>43</v>
      </c>
      <c r="C434">
        <v>1887</v>
      </c>
      <c r="D434" t="s">
        <v>3202</v>
      </c>
      <c r="E434">
        <v>834</v>
      </c>
      <c r="F434">
        <v>1261</v>
      </c>
      <c r="G434" t="s">
        <v>3202</v>
      </c>
      <c r="H434">
        <v>7</v>
      </c>
      <c r="I434" t="s">
        <v>3218</v>
      </c>
    </row>
    <row r="435" spans="1:9" x14ac:dyDescent="0.25">
      <c r="A435" s="79">
        <v>476</v>
      </c>
      <c r="B435">
        <v>45</v>
      </c>
      <c r="C435">
        <v>2021</v>
      </c>
      <c r="D435" t="s">
        <v>3219</v>
      </c>
      <c r="E435">
        <v>857</v>
      </c>
      <c r="F435">
        <v>1286</v>
      </c>
      <c r="G435" t="s">
        <v>3219</v>
      </c>
      <c r="H435">
        <v>1</v>
      </c>
      <c r="I435" t="s">
        <v>3220</v>
      </c>
    </row>
    <row r="436" spans="1:9" x14ac:dyDescent="0.25">
      <c r="A436" s="79">
        <v>477</v>
      </c>
      <c r="B436">
        <v>45</v>
      </c>
      <c r="C436">
        <v>2021</v>
      </c>
      <c r="D436" t="s">
        <v>3219</v>
      </c>
      <c r="E436">
        <v>857</v>
      </c>
      <c r="F436">
        <v>1286</v>
      </c>
      <c r="G436" t="s">
        <v>3219</v>
      </c>
      <c r="H436">
        <v>1</v>
      </c>
      <c r="I436" t="s">
        <v>3221</v>
      </c>
    </row>
    <row r="437" spans="1:9" x14ac:dyDescent="0.25">
      <c r="A437" s="79">
        <v>478</v>
      </c>
      <c r="B437">
        <v>45</v>
      </c>
      <c r="C437">
        <v>2021</v>
      </c>
      <c r="D437" t="s">
        <v>3219</v>
      </c>
      <c r="E437">
        <v>857</v>
      </c>
      <c r="F437">
        <v>1286</v>
      </c>
      <c r="G437" t="s">
        <v>3219</v>
      </c>
      <c r="H437">
        <v>1</v>
      </c>
      <c r="I437" t="s">
        <v>3222</v>
      </c>
    </row>
    <row r="438" spans="1:9" x14ac:dyDescent="0.25">
      <c r="A438" s="79">
        <v>479</v>
      </c>
      <c r="B438">
        <v>45</v>
      </c>
      <c r="C438">
        <v>2021</v>
      </c>
      <c r="D438" t="s">
        <v>3219</v>
      </c>
      <c r="E438">
        <v>857</v>
      </c>
      <c r="F438">
        <v>1286</v>
      </c>
      <c r="G438" t="s">
        <v>3219</v>
      </c>
      <c r="H438">
        <v>1</v>
      </c>
      <c r="I438" t="s">
        <v>3223</v>
      </c>
    </row>
    <row r="439" spans="1:9" x14ac:dyDescent="0.25">
      <c r="A439" s="79">
        <v>480</v>
      </c>
      <c r="B439">
        <v>45</v>
      </c>
      <c r="C439">
        <v>2021</v>
      </c>
      <c r="D439" t="s">
        <v>3219</v>
      </c>
      <c r="E439">
        <v>857</v>
      </c>
      <c r="F439">
        <v>1286</v>
      </c>
      <c r="G439" t="s">
        <v>3219</v>
      </c>
      <c r="H439">
        <v>1</v>
      </c>
      <c r="I439" t="s">
        <v>3224</v>
      </c>
    </row>
    <row r="440" spans="1:9" x14ac:dyDescent="0.25">
      <c r="A440" s="79">
        <v>481</v>
      </c>
      <c r="B440">
        <v>43</v>
      </c>
      <c r="C440">
        <v>1887</v>
      </c>
      <c r="D440" t="s">
        <v>3202</v>
      </c>
      <c r="E440">
        <v>834</v>
      </c>
      <c r="F440">
        <v>1261</v>
      </c>
      <c r="G440" t="s">
        <v>3202</v>
      </c>
      <c r="H440">
        <v>1</v>
      </c>
      <c r="I440" t="s">
        <v>3225</v>
      </c>
    </row>
    <row r="441" spans="1:9" x14ac:dyDescent="0.25">
      <c r="A441" s="79">
        <v>482</v>
      </c>
      <c r="B441">
        <v>43</v>
      </c>
      <c r="C441">
        <v>1887</v>
      </c>
      <c r="D441" t="s">
        <v>3202</v>
      </c>
      <c r="E441">
        <v>834</v>
      </c>
      <c r="F441">
        <v>1261</v>
      </c>
      <c r="G441" t="s">
        <v>3202</v>
      </c>
      <c r="H441">
        <v>1</v>
      </c>
      <c r="I441" t="s">
        <v>3226</v>
      </c>
    </row>
    <row r="442" spans="1:9" x14ac:dyDescent="0.25">
      <c r="A442" s="79">
        <v>483</v>
      </c>
      <c r="B442">
        <v>43</v>
      </c>
      <c r="C442">
        <v>1887</v>
      </c>
      <c r="D442" t="s">
        <v>3202</v>
      </c>
      <c r="E442">
        <v>834</v>
      </c>
      <c r="F442">
        <v>1261</v>
      </c>
      <c r="G442" t="s">
        <v>3202</v>
      </c>
      <c r="H442">
        <v>1</v>
      </c>
      <c r="I442" t="s">
        <v>3227</v>
      </c>
    </row>
    <row r="443" spans="1:9" x14ac:dyDescent="0.25">
      <c r="A443" s="79">
        <v>484</v>
      </c>
      <c r="B443">
        <v>43</v>
      </c>
      <c r="C443">
        <v>1887</v>
      </c>
      <c r="D443" t="s">
        <v>3202</v>
      </c>
      <c r="E443">
        <v>834</v>
      </c>
      <c r="F443">
        <v>1261</v>
      </c>
      <c r="G443" t="s">
        <v>3202</v>
      </c>
      <c r="H443">
        <v>1</v>
      </c>
      <c r="I443" t="s">
        <v>3228</v>
      </c>
    </row>
    <row r="444" spans="1:9" x14ac:dyDescent="0.25">
      <c r="A444" s="79">
        <v>485</v>
      </c>
      <c r="B444">
        <v>8</v>
      </c>
      <c r="C444">
        <v>22</v>
      </c>
      <c r="D444" t="s">
        <v>108</v>
      </c>
      <c r="E444">
        <v>11</v>
      </c>
      <c r="F444">
        <v>58</v>
      </c>
      <c r="G444" t="s">
        <v>108</v>
      </c>
      <c r="H444">
        <v>7</v>
      </c>
      <c r="I444" t="s">
        <v>3229</v>
      </c>
    </row>
    <row r="445" spans="1:9" x14ac:dyDescent="0.25">
      <c r="A445" s="79">
        <v>486</v>
      </c>
      <c r="B445">
        <v>43</v>
      </c>
      <c r="C445">
        <v>1887</v>
      </c>
      <c r="D445" t="s">
        <v>3202</v>
      </c>
      <c r="E445">
        <v>834</v>
      </c>
      <c r="F445">
        <v>1261</v>
      </c>
      <c r="G445" t="s">
        <v>3202</v>
      </c>
      <c r="H445">
        <v>7</v>
      </c>
      <c r="I445" t="s">
        <v>3230</v>
      </c>
    </row>
    <row r="446" spans="1:9" x14ac:dyDescent="0.25">
      <c r="A446" s="79">
        <v>487</v>
      </c>
      <c r="B446">
        <v>44</v>
      </c>
      <c r="C446">
        <v>2119</v>
      </c>
      <c r="D446" t="s">
        <v>2715</v>
      </c>
      <c r="E446">
        <v>854</v>
      </c>
      <c r="F446">
        <v>1283</v>
      </c>
      <c r="G446" t="s">
        <v>2716</v>
      </c>
      <c r="H446">
        <v>1</v>
      </c>
      <c r="I446" t="s">
        <v>2718</v>
      </c>
    </row>
    <row r="447" spans="1:9" x14ac:dyDescent="0.25">
      <c r="A447" s="79">
        <v>489</v>
      </c>
      <c r="B447">
        <v>44</v>
      </c>
      <c r="C447">
        <v>2119</v>
      </c>
      <c r="D447" t="s">
        <v>2715</v>
      </c>
      <c r="E447">
        <v>854</v>
      </c>
      <c r="F447">
        <v>1283</v>
      </c>
      <c r="G447" t="s">
        <v>2716</v>
      </c>
      <c r="H447">
        <v>1</v>
      </c>
      <c r="I447" t="s">
        <v>3231</v>
      </c>
    </row>
    <row r="448" spans="1:9" x14ac:dyDescent="0.25">
      <c r="A448" s="79">
        <v>490</v>
      </c>
      <c r="B448">
        <v>45</v>
      </c>
      <c r="C448">
        <v>2021</v>
      </c>
      <c r="D448" t="s">
        <v>3219</v>
      </c>
      <c r="E448">
        <v>857</v>
      </c>
      <c r="F448">
        <v>1286</v>
      </c>
      <c r="G448" t="s">
        <v>3219</v>
      </c>
      <c r="H448">
        <v>1</v>
      </c>
      <c r="I448" t="s">
        <v>3232</v>
      </c>
    </row>
    <row r="449" spans="1:9" x14ac:dyDescent="0.25">
      <c r="A449" s="79">
        <v>491</v>
      </c>
      <c r="B449">
        <v>45</v>
      </c>
      <c r="C449">
        <v>2021</v>
      </c>
      <c r="D449" t="s">
        <v>3219</v>
      </c>
      <c r="E449">
        <v>857</v>
      </c>
      <c r="F449">
        <v>1286</v>
      </c>
      <c r="G449" t="s">
        <v>3219</v>
      </c>
      <c r="H449">
        <v>1</v>
      </c>
      <c r="I449" t="s">
        <v>3233</v>
      </c>
    </row>
    <row r="450" spans="1:9" x14ac:dyDescent="0.25">
      <c r="A450" s="79">
        <v>493</v>
      </c>
      <c r="B450">
        <v>44</v>
      </c>
      <c r="C450">
        <v>2119</v>
      </c>
      <c r="D450" t="s">
        <v>2715</v>
      </c>
      <c r="E450">
        <v>854</v>
      </c>
      <c r="F450">
        <v>1283</v>
      </c>
      <c r="G450" t="s">
        <v>2716</v>
      </c>
      <c r="H450">
        <v>1</v>
      </c>
      <c r="I450" t="s">
        <v>2717</v>
      </c>
    </row>
    <row r="451" spans="1:9" x14ac:dyDescent="0.25">
      <c r="A451" s="79">
        <v>494</v>
      </c>
      <c r="B451">
        <v>45</v>
      </c>
      <c r="C451">
        <v>2021</v>
      </c>
      <c r="D451" t="s">
        <v>3219</v>
      </c>
      <c r="E451">
        <v>857</v>
      </c>
      <c r="F451">
        <v>1286</v>
      </c>
      <c r="G451" t="s">
        <v>3219</v>
      </c>
      <c r="H451">
        <v>1</v>
      </c>
      <c r="I451" t="s">
        <v>3234</v>
      </c>
    </row>
    <row r="452" spans="1:9" x14ac:dyDescent="0.25">
      <c r="A452" s="79">
        <v>495</v>
      </c>
      <c r="B452">
        <v>44</v>
      </c>
      <c r="C452">
        <v>2119</v>
      </c>
      <c r="D452" t="s">
        <v>2715</v>
      </c>
      <c r="E452">
        <v>854</v>
      </c>
      <c r="F452">
        <v>1283</v>
      </c>
      <c r="G452" t="s">
        <v>2716</v>
      </c>
      <c r="H452">
        <v>7</v>
      </c>
      <c r="I452" t="s">
        <v>2719</v>
      </c>
    </row>
    <row r="453" spans="1:9" x14ac:dyDescent="0.25">
      <c r="A453" s="79">
        <v>496</v>
      </c>
      <c r="B453">
        <v>45</v>
      </c>
      <c r="C453">
        <v>2021</v>
      </c>
      <c r="D453" t="s">
        <v>3219</v>
      </c>
      <c r="E453">
        <v>857</v>
      </c>
      <c r="F453">
        <v>1286</v>
      </c>
      <c r="G453" t="s">
        <v>3219</v>
      </c>
      <c r="H453">
        <v>7</v>
      </c>
      <c r="I453" t="s">
        <v>3235</v>
      </c>
    </row>
    <row r="454" spans="1:9" x14ac:dyDescent="0.25">
      <c r="A454" s="79">
        <v>497</v>
      </c>
      <c r="B454">
        <v>32</v>
      </c>
      <c r="C454">
        <v>1349</v>
      </c>
      <c r="D454" t="s">
        <v>2330</v>
      </c>
      <c r="E454">
        <v>616</v>
      </c>
      <c r="F454">
        <v>1011</v>
      </c>
      <c r="G454" t="s">
        <v>2330</v>
      </c>
      <c r="H454">
        <v>6</v>
      </c>
      <c r="I454" t="s">
        <v>3236</v>
      </c>
    </row>
    <row r="455" spans="1:9" x14ac:dyDescent="0.25">
      <c r="A455" s="79">
        <v>498</v>
      </c>
      <c r="B455">
        <v>3</v>
      </c>
      <c r="C455">
        <v>10</v>
      </c>
      <c r="D455" t="s">
        <v>2320</v>
      </c>
      <c r="E455">
        <v>5</v>
      </c>
      <c r="F455">
        <v>20</v>
      </c>
      <c r="G455" t="s">
        <v>2320</v>
      </c>
      <c r="H455">
        <v>6</v>
      </c>
      <c r="I455" t="s">
        <v>3237</v>
      </c>
    </row>
    <row r="456" spans="1:9" x14ac:dyDescent="0.25">
      <c r="A456" s="79">
        <v>499</v>
      </c>
      <c r="B456">
        <v>20</v>
      </c>
      <c r="C456">
        <v>227</v>
      </c>
      <c r="D456" t="s">
        <v>386</v>
      </c>
      <c r="E456">
        <v>305</v>
      </c>
      <c r="F456">
        <v>535</v>
      </c>
      <c r="G456" t="s">
        <v>386</v>
      </c>
      <c r="H456">
        <v>7</v>
      </c>
      <c r="I456" t="s">
        <v>3238</v>
      </c>
    </row>
    <row r="457" spans="1:9" x14ac:dyDescent="0.25">
      <c r="A457" s="97">
        <v>96</v>
      </c>
      <c r="B457">
        <v>13</v>
      </c>
      <c r="C457">
        <v>61</v>
      </c>
      <c r="D457" t="s">
        <v>2322</v>
      </c>
      <c r="E457">
        <v>15</v>
      </c>
      <c r="F457">
        <v>101</v>
      </c>
      <c r="G457" t="s">
        <v>2322</v>
      </c>
      <c r="H457">
        <v>1</v>
      </c>
      <c r="I457" t="s">
        <v>3333</v>
      </c>
    </row>
    <row r="458" spans="1:9" x14ac:dyDescent="0.25">
      <c r="A458" s="78">
        <v>97</v>
      </c>
      <c r="B458">
        <v>13</v>
      </c>
      <c r="C458">
        <v>61</v>
      </c>
      <c r="D458" t="s">
        <v>2322</v>
      </c>
      <c r="E458">
        <v>15</v>
      </c>
      <c r="F458">
        <v>101</v>
      </c>
      <c r="G458" t="s">
        <v>2322</v>
      </c>
      <c r="H458">
        <v>1</v>
      </c>
      <c r="I458" t="s">
        <v>3334</v>
      </c>
    </row>
    <row r="459" spans="1:9" x14ac:dyDescent="0.25">
      <c r="A459" s="78">
        <v>392</v>
      </c>
      <c r="B459">
        <v>13</v>
      </c>
      <c r="C459">
        <v>61</v>
      </c>
      <c r="D459" t="s">
        <v>2322</v>
      </c>
      <c r="E459">
        <v>15</v>
      </c>
      <c r="F459">
        <v>101</v>
      </c>
      <c r="G459" t="s">
        <v>2322</v>
      </c>
      <c r="H459">
        <v>7</v>
      </c>
      <c r="I459" t="s">
        <v>3335</v>
      </c>
    </row>
    <row r="460" spans="1:9" x14ac:dyDescent="0.25">
      <c r="A460" s="78">
        <v>195</v>
      </c>
      <c r="B460">
        <v>13</v>
      </c>
      <c r="C460">
        <v>61</v>
      </c>
      <c r="D460" t="s">
        <v>2322</v>
      </c>
      <c r="E460">
        <v>15</v>
      </c>
      <c r="F460">
        <v>101</v>
      </c>
      <c r="G460" t="s">
        <v>2322</v>
      </c>
      <c r="H460">
        <v>6</v>
      </c>
      <c r="I460" t="s">
        <v>3336</v>
      </c>
    </row>
    <row r="461" spans="1:9" x14ac:dyDescent="0.25">
      <c r="A461" s="78">
        <v>88</v>
      </c>
      <c r="B461">
        <v>13</v>
      </c>
      <c r="C461">
        <v>61</v>
      </c>
      <c r="D461" t="s">
        <v>2322</v>
      </c>
      <c r="E461">
        <v>15</v>
      </c>
      <c r="F461">
        <v>101</v>
      </c>
      <c r="G461" t="s">
        <v>2322</v>
      </c>
      <c r="H461">
        <v>1</v>
      </c>
      <c r="I461" t="s">
        <v>3337</v>
      </c>
    </row>
    <row r="462" spans="1:9" x14ac:dyDescent="0.25">
      <c r="A462" s="78">
        <v>389</v>
      </c>
      <c r="B462">
        <v>13</v>
      </c>
      <c r="C462">
        <v>61</v>
      </c>
      <c r="D462" t="s">
        <v>2322</v>
      </c>
      <c r="E462">
        <v>15</v>
      </c>
      <c r="F462">
        <v>101</v>
      </c>
      <c r="G462" t="s">
        <v>2322</v>
      </c>
      <c r="H462">
        <v>6</v>
      </c>
      <c r="I462" t="s">
        <v>3338</v>
      </c>
    </row>
    <row r="463" spans="1:9" x14ac:dyDescent="0.25">
      <c r="A463" s="78">
        <v>92</v>
      </c>
      <c r="B463">
        <v>13</v>
      </c>
      <c r="C463">
        <v>61</v>
      </c>
      <c r="D463" t="s">
        <v>2322</v>
      </c>
      <c r="E463">
        <v>15</v>
      </c>
      <c r="F463">
        <v>101</v>
      </c>
      <c r="G463" t="s">
        <v>2322</v>
      </c>
      <c r="H463">
        <v>1</v>
      </c>
      <c r="I463" t="s">
        <v>3339</v>
      </c>
    </row>
    <row r="464" spans="1:9" x14ac:dyDescent="0.25">
      <c r="A464" s="78">
        <v>87</v>
      </c>
      <c r="B464">
        <v>13</v>
      </c>
      <c r="C464">
        <v>61</v>
      </c>
      <c r="D464" t="s">
        <v>2322</v>
      </c>
      <c r="E464">
        <v>15</v>
      </c>
      <c r="F464">
        <v>101</v>
      </c>
      <c r="G464" t="s">
        <v>2322</v>
      </c>
      <c r="H464">
        <v>1</v>
      </c>
      <c r="I464" t="s">
        <v>3340</v>
      </c>
    </row>
    <row r="465" spans="1:9" x14ac:dyDescent="0.25">
      <c r="A465" s="78">
        <v>312</v>
      </c>
      <c r="B465">
        <v>13</v>
      </c>
      <c r="C465">
        <v>61</v>
      </c>
      <c r="D465" t="s">
        <v>2322</v>
      </c>
      <c r="E465">
        <v>15</v>
      </c>
      <c r="F465">
        <v>101</v>
      </c>
      <c r="G465" t="s">
        <v>2322</v>
      </c>
      <c r="H465">
        <v>7</v>
      </c>
      <c r="I465" t="s">
        <v>3341</v>
      </c>
    </row>
    <row r="466" spans="1:9" x14ac:dyDescent="0.25">
      <c r="A466" s="78">
        <v>89</v>
      </c>
      <c r="B466">
        <v>13</v>
      </c>
      <c r="C466">
        <v>61</v>
      </c>
      <c r="D466" t="s">
        <v>2322</v>
      </c>
      <c r="E466">
        <v>15</v>
      </c>
      <c r="F466">
        <v>101</v>
      </c>
      <c r="G466" t="s">
        <v>2322</v>
      </c>
      <c r="H466">
        <v>1</v>
      </c>
      <c r="I466" t="s">
        <v>3342</v>
      </c>
    </row>
    <row r="467" spans="1:9" x14ac:dyDescent="0.25">
      <c r="A467" s="78">
        <v>90</v>
      </c>
      <c r="B467">
        <v>13</v>
      </c>
      <c r="C467">
        <v>61</v>
      </c>
      <c r="D467" t="s">
        <v>2322</v>
      </c>
      <c r="E467">
        <v>15</v>
      </c>
      <c r="F467">
        <v>101</v>
      </c>
      <c r="G467" t="s">
        <v>2322</v>
      </c>
      <c r="H467">
        <v>1</v>
      </c>
      <c r="I467" t="s">
        <v>3343</v>
      </c>
    </row>
    <row r="468" spans="1:9" x14ac:dyDescent="0.25">
      <c r="A468" s="78">
        <v>91</v>
      </c>
      <c r="B468">
        <v>13</v>
      </c>
      <c r="C468">
        <v>61</v>
      </c>
      <c r="D468" t="s">
        <v>2322</v>
      </c>
      <c r="E468">
        <v>15</v>
      </c>
      <c r="F468">
        <v>101</v>
      </c>
      <c r="G468" t="s">
        <v>2322</v>
      </c>
      <c r="H468">
        <v>1</v>
      </c>
      <c r="I468" t="s">
        <v>3344</v>
      </c>
    </row>
    <row r="469" spans="1:9" x14ac:dyDescent="0.25">
      <c r="A469" s="78">
        <v>380</v>
      </c>
      <c r="B469">
        <v>13</v>
      </c>
      <c r="C469">
        <v>61</v>
      </c>
      <c r="D469" t="s">
        <v>2322</v>
      </c>
      <c r="E469">
        <v>15</v>
      </c>
      <c r="F469">
        <v>101</v>
      </c>
      <c r="G469" t="s">
        <v>2322</v>
      </c>
      <c r="H469">
        <v>7</v>
      </c>
      <c r="I469" t="s">
        <v>3345</v>
      </c>
    </row>
    <row r="470" spans="1:9" x14ac:dyDescent="0.25">
      <c r="A470" s="78">
        <v>93</v>
      </c>
      <c r="B470">
        <v>13</v>
      </c>
      <c r="C470">
        <v>61</v>
      </c>
      <c r="D470" t="s">
        <v>2322</v>
      </c>
      <c r="E470">
        <v>15</v>
      </c>
      <c r="F470">
        <v>101</v>
      </c>
      <c r="G470" t="s">
        <v>2322</v>
      </c>
      <c r="H470">
        <v>1</v>
      </c>
      <c r="I470" t="s">
        <v>3346</v>
      </c>
    </row>
    <row r="471" spans="1:9" x14ac:dyDescent="0.25">
      <c r="A471" s="78">
        <v>94</v>
      </c>
      <c r="B471">
        <v>13</v>
      </c>
      <c r="C471">
        <v>61</v>
      </c>
      <c r="D471" t="s">
        <v>2322</v>
      </c>
      <c r="E471">
        <v>15</v>
      </c>
      <c r="F471">
        <v>101</v>
      </c>
      <c r="G471" t="s">
        <v>2322</v>
      </c>
      <c r="H471">
        <v>1</v>
      </c>
      <c r="I471" t="s">
        <v>3347</v>
      </c>
    </row>
    <row r="472" spans="1:9" x14ac:dyDescent="0.25">
      <c r="A472" s="78">
        <v>95</v>
      </c>
      <c r="B472">
        <v>13</v>
      </c>
      <c r="C472">
        <v>61</v>
      </c>
      <c r="D472" t="s">
        <v>2322</v>
      </c>
      <c r="E472">
        <v>15</v>
      </c>
      <c r="F472">
        <v>101</v>
      </c>
      <c r="G472" t="s">
        <v>2322</v>
      </c>
      <c r="H472">
        <v>1</v>
      </c>
      <c r="I472" t="s">
        <v>3348</v>
      </c>
    </row>
    <row r="473" spans="1:9" x14ac:dyDescent="0.25">
      <c r="A473" s="78"/>
    </row>
    <row r="474" spans="1:9" x14ac:dyDescent="0.25">
      <c r="A474" s="78"/>
    </row>
    <row r="475" spans="1:9" x14ac:dyDescent="0.25">
      <c r="A475" s="78"/>
    </row>
    <row r="476" spans="1:9" x14ac:dyDescent="0.25">
      <c r="A476" s="78"/>
    </row>
    <row r="477" spans="1:9" x14ac:dyDescent="0.25">
      <c r="A477" s="78"/>
    </row>
    <row r="478" spans="1:9" x14ac:dyDescent="0.25">
      <c r="A478" s="79"/>
    </row>
    <row r="479" spans="1:9" x14ac:dyDescent="0.25">
      <c r="A479" s="78"/>
    </row>
    <row r="480" spans="1:9" x14ac:dyDescent="0.25">
      <c r="A480" s="78"/>
    </row>
    <row r="481" spans="1:1" x14ac:dyDescent="0.25">
      <c r="A481" s="78"/>
    </row>
    <row r="482" spans="1:1" x14ac:dyDescent="0.25">
      <c r="A482" s="78"/>
    </row>
    <row r="483" spans="1:1" x14ac:dyDescent="0.25">
      <c r="A483" s="79"/>
    </row>
    <row r="484" spans="1:1" x14ac:dyDescent="0.25">
      <c r="A484" s="79"/>
    </row>
    <row r="485" spans="1:1" x14ac:dyDescent="0.25">
      <c r="A485" s="79"/>
    </row>
    <row r="486" spans="1:1" x14ac:dyDescent="0.25">
      <c r="A486" s="79"/>
    </row>
    <row r="487" spans="1:1" x14ac:dyDescent="0.25">
      <c r="A487" s="79"/>
    </row>
    <row r="488" spans="1:1" x14ac:dyDescent="0.25">
      <c r="A488" s="79"/>
    </row>
    <row r="489" spans="1:1" x14ac:dyDescent="0.25">
      <c r="A489" s="79"/>
    </row>
    <row r="490" spans="1:1" x14ac:dyDescent="0.25">
      <c r="A490" s="79"/>
    </row>
    <row r="491" spans="1:1" x14ac:dyDescent="0.25">
      <c r="A491" s="79"/>
    </row>
  </sheetData>
  <autoFilter ref="A2:I491" xr:uid="{6D5CB378-C4C7-4C5D-A362-D10951D9C051}">
    <sortState xmlns:xlrd2="http://schemas.microsoft.com/office/spreadsheetml/2017/richdata2" ref="A3:I491">
      <sortCondition ref="A2:A491"/>
    </sortState>
  </autoFilter>
  <mergeCells count="1">
    <mergeCell ref="A1:XFD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02" t="s">
        <v>2430</v>
      </c>
      <c r="B1" s="102"/>
      <c r="C1" s="102"/>
      <c r="D1" s="23" t="s">
        <v>2385</v>
      </c>
      <c r="G1" s="71" t="s">
        <v>2210</v>
      </c>
    </row>
    <row r="2" spans="1:7" x14ac:dyDescent="0.25">
      <c r="A2" s="6" t="s">
        <v>83</v>
      </c>
      <c r="B2" s="7" t="s">
        <v>1680</v>
      </c>
      <c r="C2" s="7" t="s">
        <v>1681</v>
      </c>
      <c r="D2" s="1" t="s">
        <v>2186</v>
      </c>
      <c r="E2" s="1" t="s">
        <v>2178</v>
      </c>
      <c r="F2" s="1" t="s">
        <v>2179</v>
      </c>
      <c r="G2" s="70" t="s">
        <v>2184</v>
      </c>
    </row>
    <row r="3" spans="1:7" x14ac:dyDescent="0.25">
      <c r="A3" s="12">
        <v>19</v>
      </c>
      <c r="B3" s="8" t="str">
        <f>VLOOKUP(A3,'Sets data'!$A$3:$C$9969,3,FALSE)</f>
        <v>Vestments of the Warlock</v>
      </c>
      <c r="C3" s="8" t="str">
        <f>VLOOKUP(A3,'Sets data'!$A$3:$C$9969,2,FALSE)</f>
        <v>Gewänder des Hexers</v>
      </c>
      <c r="G3" s="69" t="str">
        <f>IF(AND(A3&lt;&gt;"",NOT(ISERROR(A3)),ISNUMBER(A3),D3&lt;&gt;""),CONCATENATE("[",A3,"] = {",D3,"},","     --",B3," -&gt; ",E3," / ",F3),"")</f>
        <v/>
      </c>
    </row>
    <row r="4" spans="1:7" x14ac:dyDescent="0.25">
      <c r="A4" s="12">
        <v>20</v>
      </c>
      <c r="B4" s="8" t="str">
        <f>VLOOKUP(A4,'Sets data'!$A$3:$C$9969,3,FALSE)</f>
        <v>Witchman Armor</v>
      </c>
      <c r="C4" s="8" t="str">
        <f>VLOOKUP(A4,'Sets data'!$A$3:$C$9969,2,FALSE)</f>
        <v>Hexenwerk</v>
      </c>
      <c r="G4" s="69"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69" t="str">
        <f t="shared" si="0"/>
        <v/>
      </c>
    </row>
    <row r="6" spans="1:7" x14ac:dyDescent="0.25">
      <c r="A6" s="12">
        <v>22</v>
      </c>
      <c r="B6" s="8" t="str">
        <f>VLOOKUP(A6,'Sets data'!$A$3:$C$9969,3,FALSE)</f>
        <v>Dreamer\'s Mantle</v>
      </c>
      <c r="C6" s="8" t="str">
        <f>VLOOKUP(A6,'Sets data'!$A$3:$C$9969,2,FALSE)</f>
        <v>Mantel des Träumers</v>
      </c>
      <c r="G6" s="69" t="str">
        <f t="shared" si="0"/>
        <v/>
      </c>
    </row>
    <row r="7" spans="1:7" x14ac:dyDescent="0.25">
      <c r="A7" s="12">
        <v>23</v>
      </c>
      <c r="B7" s="8" t="str">
        <f>VLOOKUP(A7,'Sets data'!$A$3:$C$9969,3,FALSE)</f>
        <v>Archer\'s Mind</v>
      </c>
      <c r="C7" s="8" t="str">
        <f>VLOOKUP(A7,'Sets data'!$A$3:$C$9969,2,FALSE)</f>
        <v>Schützensinn</v>
      </c>
      <c r="G7" s="69" t="str">
        <f t="shared" si="0"/>
        <v/>
      </c>
    </row>
    <row r="8" spans="1:7" x14ac:dyDescent="0.25">
      <c r="A8" s="12">
        <v>24</v>
      </c>
      <c r="B8" s="8" t="str">
        <f>VLOOKUP(A8,'Sets data'!$A$3:$C$9969,3,FALSE)</f>
        <v>Footman\'s Fortune</v>
      </c>
      <c r="C8" s="8" t="str">
        <f>VLOOKUP(A8,'Sets data'!$A$3:$C$9969,2,FALSE)</f>
        <v>Geschick des Fußsoldaten</v>
      </c>
      <c r="G8" s="69" t="str">
        <f t="shared" si="0"/>
        <v/>
      </c>
    </row>
    <row r="9" spans="1:7" x14ac:dyDescent="0.25">
      <c r="A9" s="12">
        <v>25</v>
      </c>
      <c r="B9" s="8" t="str">
        <f>VLOOKUP(A9,'Sets data'!$A$3:$C$9969,3,FALSE)</f>
        <v>Desert Rose</v>
      </c>
      <c r="C9" s="8" t="str">
        <f>VLOOKUP(A9,'Sets data'!$A$3:$C$9969,2,FALSE)</f>
        <v>Wüstenrose</v>
      </c>
      <c r="G9" s="69" t="str">
        <f t="shared" si="0"/>
        <v/>
      </c>
    </row>
    <row r="10" spans="1:7" x14ac:dyDescent="0.25">
      <c r="A10" s="12">
        <v>26</v>
      </c>
      <c r="B10" s="8" t="str">
        <f>VLOOKUP(A10,'Sets data'!$A$3:$C$9969,3,FALSE)</f>
        <v>Prisoner\'s Rags</v>
      </c>
      <c r="C10" s="8" t="str">
        <f>VLOOKUP(A10,'Sets data'!$A$3:$C$9969,2,FALSE)</f>
        <v>Lumpen des Gefangenen</v>
      </c>
      <c r="G10" s="69" t="str">
        <f t="shared" si="0"/>
        <v/>
      </c>
    </row>
    <row r="11" spans="1:7" x14ac:dyDescent="0.25">
      <c r="A11" s="12">
        <v>27</v>
      </c>
      <c r="B11" s="8" t="str">
        <f>VLOOKUP(A11,'Sets data'!$A$3:$C$9969,3,FALSE)</f>
        <v>Fiord\'s Legacy</v>
      </c>
      <c r="C11" s="8" t="str">
        <f>VLOOKUP(A11,'Sets data'!$A$3:$C$9969,2,FALSE)</f>
        <v>Fiords Erbe</v>
      </c>
      <c r="G11" s="69" t="str">
        <f t="shared" si="0"/>
        <v/>
      </c>
    </row>
    <row r="12" spans="1:7" x14ac:dyDescent="0.25">
      <c r="A12" s="12">
        <v>28</v>
      </c>
      <c r="B12" s="8" t="str">
        <f>VLOOKUP(A12,'Sets data'!$A$3:$C$9969,3,FALSE)</f>
        <v>Barkskin</v>
      </c>
      <c r="C12" s="8" t="str">
        <f>VLOOKUP(A12,'Sets data'!$A$3:$C$9969,2,FALSE)</f>
        <v>Borkenhaut</v>
      </c>
      <c r="G12" s="69" t="str">
        <f t="shared" si="0"/>
        <v/>
      </c>
    </row>
    <row r="13" spans="1:7" x14ac:dyDescent="0.25">
      <c r="A13" s="12">
        <v>29</v>
      </c>
      <c r="B13" s="8" t="str">
        <f>VLOOKUP(A13,'Sets data'!$A$3:$C$9969,3,FALSE)</f>
        <v>Sergeant\'s Mail</v>
      </c>
      <c r="C13" s="8" t="str">
        <f>VLOOKUP(A13,'Sets data'!$A$3:$C$9969,2,FALSE)</f>
        <v>Rüstung des Feldwebels</v>
      </c>
      <c r="G13" s="69" t="str">
        <f t="shared" si="0"/>
        <v/>
      </c>
    </row>
    <row r="14" spans="1:7" x14ac:dyDescent="0.25">
      <c r="A14" s="12">
        <v>30</v>
      </c>
      <c r="B14" s="8" t="str">
        <f>VLOOKUP(A14,'Sets data'!$A$3:$C$9969,3,FALSE)</f>
        <v>Thunderbug\'s Carapace</v>
      </c>
      <c r="C14" s="8" t="str">
        <f>VLOOKUP(A14,'Sets data'!$A$3:$C$9969,2,FALSE)</f>
        <v>Donnerkäferpanzer</v>
      </c>
      <c r="G14" s="69" t="str">
        <f t="shared" si="0"/>
        <v/>
      </c>
    </row>
    <row r="15" spans="1:7" x14ac:dyDescent="0.25">
      <c r="A15" s="12">
        <v>31</v>
      </c>
      <c r="B15" s="8" t="str">
        <f>VLOOKUP(A15,'Sets data'!$A$3:$C$9969,3,FALSE)</f>
        <v>Silks of the Sun</v>
      </c>
      <c r="C15" s="8" t="str">
        <f>VLOOKUP(A15,'Sets data'!$A$3:$C$9969,2,FALSE)</f>
        <v>Sonnenseide</v>
      </c>
      <c r="G15" s="69" t="str">
        <f t="shared" si="0"/>
        <v/>
      </c>
    </row>
    <row r="16" spans="1:7" x14ac:dyDescent="0.25">
      <c r="A16" s="12">
        <v>32</v>
      </c>
      <c r="B16" s="8" t="str">
        <f>VLOOKUP(A16,'Sets data'!$A$3:$C$9969,3,FALSE)</f>
        <v>Healer\'s Habit</v>
      </c>
      <c r="C16" s="8" t="str">
        <f>VLOOKUP(A16,'Sets data'!$A$3:$C$9969,2,FALSE)</f>
        <v>Bräuche des Heilers</v>
      </c>
      <c r="G16" s="69" t="str">
        <f t="shared" si="0"/>
        <v/>
      </c>
    </row>
    <row r="17" spans="1:7" x14ac:dyDescent="0.25">
      <c r="A17" s="12">
        <v>33</v>
      </c>
      <c r="B17" s="8" t="str">
        <f>VLOOKUP(A17,'Sets data'!$A$3:$C$9969,3,FALSE)</f>
        <v>Viper\'s Sting</v>
      </c>
      <c r="C17" s="8" t="str">
        <f>VLOOKUP(A17,'Sets data'!$A$3:$C$9969,2,FALSE)</f>
        <v>Vipernbiss</v>
      </c>
      <c r="G17" s="69" t="str">
        <f t="shared" si="0"/>
        <v/>
      </c>
    </row>
    <row r="18" spans="1:7" x14ac:dyDescent="0.25">
      <c r="A18" s="12">
        <v>34</v>
      </c>
      <c r="B18" s="8" t="str">
        <f>VLOOKUP(A18,'Sets data'!$A$3:$C$9969,3,FALSE)</f>
        <v>Night Mother\'s Embrace</v>
      </c>
      <c r="C18" s="8" t="str">
        <f>VLOOKUP(A18,'Sets data'!$A$3:$C$9969,2,FALSE)</f>
        <v>Umarmung der Mutter der Nacht</v>
      </c>
      <c r="G18" s="69" t="str">
        <f t="shared" si="0"/>
        <v/>
      </c>
    </row>
    <row r="19" spans="1:7" x14ac:dyDescent="0.25">
      <c r="A19" s="12">
        <v>35</v>
      </c>
      <c r="B19" s="8" t="str">
        <f>VLOOKUP(A19,'Sets data'!$A$3:$C$9969,3,FALSE)</f>
        <v>Knightmare</v>
      </c>
      <c r="C19" s="8" t="str">
        <f>VLOOKUP(A19,'Sets data'!$A$3:$C$9969,2,FALSE)</f>
        <v>Albtraumritter</v>
      </c>
      <c r="G19" s="69" t="str">
        <f t="shared" si="0"/>
        <v/>
      </c>
    </row>
    <row r="20" spans="1:7" x14ac:dyDescent="0.25">
      <c r="A20" s="12">
        <v>36</v>
      </c>
      <c r="B20" s="8" t="str">
        <f>VLOOKUP(A20,'Sets data'!$A$3:$C$9969,3,FALSE)</f>
        <v>Armor of the Veiled Heritance</v>
      </c>
      <c r="C20" s="8" t="str">
        <f>VLOOKUP(A20,'Sets data'!$A$3:$C$9969,2,FALSE)</f>
        <v>Rüstung des Schleiererbes</v>
      </c>
      <c r="G20" s="69" t="str">
        <f t="shared" si="0"/>
        <v/>
      </c>
    </row>
    <row r="21" spans="1:7" x14ac:dyDescent="0.25">
      <c r="A21" s="5">
        <v>37</v>
      </c>
      <c r="B21" s="8" t="str">
        <f>VLOOKUP(A21,'Sets data'!$A$3:$C$9969,3,FALSE)</f>
        <v>Death\'s Wind</v>
      </c>
      <c r="C21" s="8" t="str">
        <f>VLOOKUP(A21,'Sets data'!$A$3:$C$9969,2,FALSE)</f>
        <v>Todeswind</v>
      </c>
      <c r="G21" s="69" t="str">
        <f t="shared" si="0"/>
        <v/>
      </c>
    </row>
    <row r="22" spans="1:7" x14ac:dyDescent="0.25">
      <c r="A22" s="5">
        <v>38</v>
      </c>
      <c r="B22" s="8" t="str">
        <f>VLOOKUP(A22,'Sets data'!$A$3:$C$9969,3,FALSE)</f>
        <v>Twilight\'s Embrace</v>
      </c>
      <c r="C22" s="8" t="str">
        <f>VLOOKUP(A22,'Sets data'!$A$3:$C$9969,2,FALSE)</f>
        <v>Zwielichtkuss</v>
      </c>
      <c r="G22" s="69" t="str">
        <f t="shared" si="0"/>
        <v/>
      </c>
    </row>
    <row r="23" spans="1:7" x14ac:dyDescent="0.25">
      <c r="A23" s="12">
        <v>39</v>
      </c>
      <c r="B23" s="8" t="str">
        <f>VLOOKUP(A23,'Sets data'!$A$3:$C$9969,3,FALSE)</f>
        <v>Alessian Order</v>
      </c>
      <c r="C23" s="8" t="str">
        <f>VLOOKUP(A23,'Sets data'!$A$3:$C$9969,2,FALSE)</f>
        <v>Alessianischer Orden</v>
      </c>
      <c r="G23" s="69" t="str">
        <f t="shared" si="0"/>
        <v/>
      </c>
    </row>
    <row r="24" spans="1:7" x14ac:dyDescent="0.25">
      <c r="A24" s="5">
        <v>40</v>
      </c>
      <c r="B24" s="8" t="str">
        <f>VLOOKUP(A24,'Sets data'!$A$3:$C$9969,3,FALSE)</f>
        <v>Night\'s Silence</v>
      </c>
      <c r="C24" s="8" t="str">
        <f>VLOOKUP(A24,'Sets data'!$A$3:$C$9969,2,FALSE)</f>
        <v>Stille der Nacht</v>
      </c>
      <c r="G24" s="69" t="str">
        <f t="shared" si="0"/>
        <v/>
      </c>
    </row>
    <row r="25" spans="1:7" x14ac:dyDescent="0.25">
      <c r="A25" s="5">
        <v>41</v>
      </c>
      <c r="B25" s="8" t="str">
        <f>VLOOKUP(A25,'Sets data'!$A$3:$C$9969,3,FALSE)</f>
        <v>Whitestrake\'s Retribution</v>
      </c>
      <c r="C25" s="8" t="str">
        <f>VLOOKUP(A25,'Sets data'!$A$3:$C$9969,2,FALSE)</f>
        <v>Weißplankes Vergeltung</v>
      </c>
      <c r="G25" s="69" t="str">
        <f t="shared" si="0"/>
        <v/>
      </c>
    </row>
    <row r="26" spans="1:7" x14ac:dyDescent="0.25">
      <c r="A26" s="5">
        <v>43</v>
      </c>
      <c r="B26" s="8" t="str">
        <f>VLOOKUP(A26,'Sets data'!$A$3:$C$9969,3,FALSE)</f>
        <v>Armor of the Seducer</v>
      </c>
      <c r="C26" s="8" t="str">
        <f>VLOOKUP(A26,'Sets data'!$A$3:$C$9969,2,FALSE)</f>
        <v>Rüstung der Verführung</v>
      </c>
      <c r="G26" s="69" t="str">
        <f t="shared" si="0"/>
        <v/>
      </c>
    </row>
    <row r="27" spans="1:7" x14ac:dyDescent="0.25">
      <c r="A27" s="5">
        <v>44</v>
      </c>
      <c r="B27" s="8" t="str">
        <f>VLOOKUP(A27,'Sets data'!$A$3:$C$9969,3,FALSE)</f>
        <v>Vampire\'s Kiss</v>
      </c>
      <c r="C27" s="8" t="str">
        <f>VLOOKUP(A27,'Sets data'!$A$3:$C$9969,2,FALSE)</f>
        <v>Kuss des Vampirs</v>
      </c>
      <c r="G27" s="69" t="str">
        <f t="shared" si="0"/>
        <v/>
      </c>
    </row>
    <row r="28" spans="1:7" x14ac:dyDescent="0.25">
      <c r="A28" s="12">
        <v>46</v>
      </c>
      <c r="B28" s="8" t="str">
        <f>VLOOKUP(A28,'Sets data'!$A$3:$C$9969,3,FALSE)</f>
        <v>Noble Duelist\'s Silks</v>
      </c>
      <c r="C28" s="8" t="str">
        <f>VLOOKUP(A28,'Sets data'!$A$3:$C$9969,2,FALSE)</f>
        <v>Seide des edlen Duellanten</v>
      </c>
      <c r="G28" s="69" t="str">
        <f t="shared" si="0"/>
        <v/>
      </c>
    </row>
    <row r="29" spans="1:7" x14ac:dyDescent="0.25">
      <c r="A29" s="12">
        <v>47</v>
      </c>
      <c r="B29" s="8" t="str">
        <f>VLOOKUP(A29,'Sets data'!$A$3:$C$9969,3,FALSE)</f>
        <v>Robes of the Withered Hand</v>
      </c>
      <c r="C29" s="8" t="str">
        <f>VLOOKUP(A29,'Sets data'!$A$3:$C$9969,2,FALSE)</f>
        <v>Roben der Verdorrten Hand</v>
      </c>
      <c r="G29" s="69" t="str">
        <f t="shared" si="0"/>
        <v/>
      </c>
    </row>
    <row r="30" spans="1:7" x14ac:dyDescent="0.25">
      <c r="A30" s="5">
        <v>48</v>
      </c>
      <c r="B30" s="8" t="str">
        <f>VLOOKUP(A30,'Sets data'!$A$3:$C$9969,3,FALSE)</f>
        <v>Magnus\' Gift</v>
      </c>
      <c r="C30" s="8" t="str">
        <f>VLOOKUP(A30,'Sets data'!$A$3:$C$9969,2,FALSE)</f>
        <v>Magnus' Gabe</v>
      </c>
      <c r="G30" s="69" t="str">
        <f t="shared" si="0"/>
        <v/>
      </c>
    </row>
    <row r="31" spans="1:7" x14ac:dyDescent="0.25">
      <c r="A31" s="12">
        <v>49</v>
      </c>
      <c r="B31" s="8" t="str">
        <f>VLOOKUP(A31,'Sets data'!$A$3:$C$9969,3,FALSE)</f>
        <v>Shadow of the Red Mountain</v>
      </c>
      <c r="C31" s="8" t="str">
        <f>VLOOKUP(A31,'Sets data'!$A$3:$C$9969,2,FALSE)</f>
        <v>Schatten des Roten Berges</v>
      </c>
      <c r="G31" s="69" t="str">
        <f t="shared" si="0"/>
        <v/>
      </c>
    </row>
    <row r="32" spans="1:7" x14ac:dyDescent="0.25">
      <c r="A32" s="12">
        <v>50</v>
      </c>
      <c r="B32" s="8" t="str">
        <f>VLOOKUP(A32,'Sets data'!$A$3:$C$9969,3,FALSE)</f>
        <v>The Morag Tong</v>
      </c>
      <c r="C32" s="8" t="str">
        <f>VLOOKUP(A32,'Sets data'!$A$3:$C$9969,2,FALSE)</f>
        <v>Morag Tong</v>
      </c>
      <c r="G32" s="69" t="str">
        <f t="shared" si="0"/>
        <v/>
      </c>
    </row>
    <row r="33" spans="1:7" x14ac:dyDescent="0.25">
      <c r="A33" s="5">
        <v>51</v>
      </c>
      <c r="B33" s="8" t="str">
        <f>VLOOKUP(A33,'Sets data'!$A$3:$C$9969,3,FALSE)</f>
        <v>Night Mother\'s Gaze</v>
      </c>
      <c r="C33" s="8" t="str">
        <f>VLOOKUP(A33,'Sets data'!$A$3:$C$9969,2,FALSE)</f>
        <v>Blick der Mutter der Nacht</v>
      </c>
      <c r="G33" s="69" t="str">
        <f t="shared" si="0"/>
        <v/>
      </c>
    </row>
    <row r="34" spans="1:7" x14ac:dyDescent="0.25">
      <c r="A34" s="12">
        <v>52</v>
      </c>
      <c r="B34" s="8" t="str">
        <f>VLOOKUP(A34,'Sets data'!$A$3:$C$9969,3,FALSE)</f>
        <v>Beckoning Steel</v>
      </c>
      <c r="C34" s="8" t="str">
        <f>VLOOKUP(A34,'Sets data'!$A$3:$C$9969,2,FALSE)</f>
        <v>Klingender Stahl</v>
      </c>
      <c r="G34" s="69" t="str">
        <f t="shared" si="0"/>
        <v/>
      </c>
    </row>
    <row r="35" spans="1:7" x14ac:dyDescent="0.25">
      <c r="A35" s="12">
        <v>53</v>
      </c>
      <c r="B35" s="8" t="str">
        <f>VLOOKUP(A35,'Sets data'!$A$3:$C$9969,3,FALSE)</f>
        <v>The Ice Furnace</v>
      </c>
      <c r="C35" s="8" t="str">
        <f>VLOOKUP(A35,'Sets data'!$A$3:$C$9969,2,FALSE)</f>
        <v>Eisschmiede</v>
      </c>
      <c r="G35" s="69" t="str">
        <f t="shared" si="0"/>
        <v/>
      </c>
    </row>
    <row r="36" spans="1:7" x14ac:dyDescent="0.25">
      <c r="A36" s="5">
        <v>54</v>
      </c>
      <c r="B36" s="8" t="str">
        <f>VLOOKUP(A36,'Sets data'!$A$3:$C$9969,3,FALSE)</f>
        <v>Ashen Grip</v>
      </c>
      <c r="C36" s="8" t="str">
        <f>VLOOKUP(A36,'Sets data'!$A$3:$C$9969,2,FALSE)</f>
        <v>Aschengriff</v>
      </c>
      <c r="G36" s="69" t="str">
        <f t="shared" si="0"/>
        <v/>
      </c>
    </row>
    <row r="37" spans="1:7" x14ac:dyDescent="0.25">
      <c r="A37" s="12">
        <v>55</v>
      </c>
      <c r="B37" s="8" t="str">
        <f>VLOOKUP(A37,'Sets data'!$A$3:$C$9969,3,FALSE)</f>
        <v>Prayer Shawl</v>
      </c>
      <c r="C37" s="8" t="str">
        <f>VLOOKUP(A37,'Sets data'!$A$3:$C$9969,2,FALSE)</f>
        <v>Gebetstuch</v>
      </c>
      <c r="G37" s="69" t="str">
        <f t="shared" si="0"/>
        <v/>
      </c>
    </row>
    <row r="38" spans="1:7" x14ac:dyDescent="0.25">
      <c r="A38" s="12">
        <v>56</v>
      </c>
      <c r="B38" s="8" t="str">
        <f>VLOOKUP(A38,'Sets data'!$A$3:$C$9969,3,FALSE)</f>
        <v>Stendarr\'s Embrace</v>
      </c>
      <c r="C38" s="8" t="str">
        <f>VLOOKUP(A38,'Sets data'!$A$3:$C$9969,2,FALSE)</f>
        <v>Stendarrs Umarmung</v>
      </c>
      <c r="G38" s="69" t="str">
        <f t="shared" si="0"/>
        <v/>
      </c>
    </row>
    <row r="39" spans="1:7" x14ac:dyDescent="0.25">
      <c r="A39" s="12">
        <v>57</v>
      </c>
      <c r="B39" s="8" t="str">
        <f>VLOOKUP(A39,'Sets data'!$A$3:$C$9969,3,FALSE)</f>
        <v>Syrabane\'s Grip</v>
      </c>
      <c r="C39" s="8" t="str">
        <f>VLOOKUP(A39,'Sets data'!$A$3:$C$9969,2,FALSE)</f>
        <v>Syrabanns Griff</v>
      </c>
      <c r="G39" s="69" t="str">
        <f t="shared" si="0"/>
        <v/>
      </c>
    </row>
    <row r="40" spans="1:7" x14ac:dyDescent="0.25">
      <c r="A40" s="12">
        <v>58</v>
      </c>
      <c r="B40" s="8" t="str">
        <f>VLOOKUP(A40,'Sets data'!$A$3:$C$9969,3,FALSE)</f>
        <v>Hide of the Werewolf</v>
      </c>
      <c r="C40" s="8" t="str">
        <f>VLOOKUP(A40,'Sets data'!$A$3:$C$9969,2,FALSE)</f>
        <v>Fell des Werwolfs</v>
      </c>
      <c r="G40" s="69" t="str">
        <f t="shared" si="0"/>
        <v/>
      </c>
    </row>
    <row r="41" spans="1:7" x14ac:dyDescent="0.25">
      <c r="A41" s="12">
        <v>59</v>
      </c>
      <c r="B41" s="8" t="str">
        <f>VLOOKUP(A41,'Sets data'!$A$3:$C$9969,3,FALSE)</f>
        <v>Kyne\'s Kiss</v>
      </c>
      <c r="C41" s="8" t="str">
        <f>VLOOKUP(A41,'Sets data'!$A$3:$C$9969,2,FALSE)</f>
        <v>Kynes Kuss</v>
      </c>
      <c r="G41" s="69" t="str">
        <f t="shared" si="0"/>
        <v/>
      </c>
    </row>
    <row r="42" spans="1:7" x14ac:dyDescent="0.25">
      <c r="A42" s="12">
        <v>60</v>
      </c>
      <c r="B42" s="8" t="str">
        <f>VLOOKUP(A42,'Sets data'!$A$3:$C$9969,3,FALSE)</f>
        <v>Darkstride</v>
      </c>
      <c r="C42" s="8" t="str">
        <f>VLOOKUP(A42,'Sets data'!$A$3:$C$9969,2,FALSE)</f>
        <v>Dunkelschritt</v>
      </c>
      <c r="G42" s="69" t="str">
        <f t="shared" si="0"/>
        <v/>
      </c>
    </row>
    <row r="43" spans="1:7" x14ac:dyDescent="0.25">
      <c r="A43" s="12">
        <v>61</v>
      </c>
      <c r="B43" s="8" t="str">
        <f>VLOOKUP(A43,'Sets data'!$A$3:$C$9969,3,FALSE)</f>
        <v>Dreugh King Slayer</v>
      </c>
      <c r="C43" s="8" t="str">
        <f>VLOOKUP(A43,'Sets data'!$A$3:$C$9969,2,FALSE)</f>
        <v>Dreughkönigsschlächter</v>
      </c>
      <c r="G43" s="69" t="str">
        <f t="shared" si="0"/>
        <v/>
      </c>
    </row>
    <row r="44" spans="1:7" x14ac:dyDescent="0.25">
      <c r="A44" s="12">
        <v>62</v>
      </c>
      <c r="B44" s="8" t="str">
        <f>VLOOKUP(A44,'Sets data'!$A$3:$C$9969,3,FALSE)</f>
        <v>Hatchling\'s Shell</v>
      </c>
      <c r="C44" s="8" t="str">
        <f>VLOOKUP(A44,'Sets data'!$A$3:$C$9969,2,FALSE)</f>
        <v>Schlüpflingspanzer</v>
      </c>
      <c r="G44" s="69" t="str">
        <f t="shared" si="0"/>
        <v/>
      </c>
    </row>
    <row r="45" spans="1:7" x14ac:dyDescent="0.25">
      <c r="A45" s="12">
        <v>63</v>
      </c>
      <c r="B45" s="8" t="str">
        <f>VLOOKUP(A45,'Sets data'!$A$3:$C$9969,3,FALSE)</f>
        <v>The Juggernaut</v>
      </c>
      <c r="C45" s="8" t="str">
        <f>VLOOKUP(A45,'Sets data'!$A$3:$C$9969,2,FALSE)</f>
        <v>Koloss</v>
      </c>
      <c r="G45" s="69" t="str">
        <f t="shared" si="0"/>
        <v/>
      </c>
    </row>
    <row r="46" spans="1:7" x14ac:dyDescent="0.25">
      <c r="A46" s="12">
        <v>64</v>
      </c>
      <c r="B46" s="8" t="str">
        <f>VLOOKUP(A46,'Sets data'!$A$3:$C$9969,3,FALSE)</f>
        <v>Shadow Dancer\'s Raiment</v>
      </c>
      <c r="C46" s="8" t="str">
        <f>VLOOKUP(A46,'Sets data'!$A$3:$C$9969,2,FALSE)</f>
        <v>Kleidung des Schattentänzers</v>
      </c>
      <c r="G46" s="69" t="str">
        <f t="shared" si="0"/>
        <v/>
      </c>
    </row>
    <row r="47" spans="1:7" x14ac:dyDescent="0.25">
      <c r="A47" s="12">
        <v>65</v>
      </c>
      <c r="B47" s="8" t="str">
        <f>VLOOKUP(A47,'Sets data'!$A$3:$C$9969,3,FALSE)</f>
        <v>Bloodthorn\'s Touch</v>
      </c>
      <c r="C47" s="8" t="str">
        <f>VLOOKUP(A47,'Sets data'!$A$3:$C$9969,2,FALSE)</f>
        <v>Spur eines Blutdorns</v>
      </c>
      <c r="G47" s="69" t="str">
        <f t="shared" si="0"/>
        <v/>
      </c>
    </row>
    <row r="48" spans="1:7" x14ac:dyDescent="0.25">
      <c r="A48" s="12">
        <v>66</v>
      </c>
      <c r="B48" s="8" t="str">
        <f>VLOOKUP(A48,'Sets data'!$A$3:$C$9969,3,FALSE)</f>
        <v>Robes of the Hist</v>
      </c>
      <c r="C48" s="8" t="str">
        <f>VLOOKUP(A48,'Sets data'!$A$3:$C$9969,2,FALSE)</f>
        <v>Roben des Hist</v>
      </c>
      <c r="G48" s="69" t="str">
        <f t="shared" si="0"/>
        <v/>
      </c>
    </row>
    <row r="49" spans="1:7" x14ac:dyDescent="0.25">
      <c r="A49" s="12">
        <v>67</v>
      </c>
      <c r="B49" s="8" t="str">
        <f>VLOOKUP(A49,'Sets data'!$A$3:$C$9969,3,FALSE)</f>
        <v>Shadow Walker</v>
      </c>
      <c r="C49" s="8" t="str">
        <f>VLOOKUP(A49,'Sets data'!$A$3:$C$9969,2,FALSE)</f>
        <v>Schattengänger</v>
      </c>
      <c r="G49" s="69" t="str">
        <f t="shared" si="0"/>
        <v/>
      </c>
    </row>
    <row r="50" spans="1:7" x14ac:dyDescent="0.25">
      <c r="A50" s="12">
        <v>68</v>
      </c>
      <c r="B50" s="8" t="str">
        <f>VLOOKUP(A50,'Sets data'!$A$3:$C$9969,3,FALSE)</f>
        <v>Stygian</v>
      </c>
      <c r="C50" s="8" t="str">
        <f>VLOOKUP(A50,'Sets data'!$A$3:$C$9969,2,FALSE)</f>
        <v>Stygier</v>
      </c>
      <c r="G50" s="69" t="str">
        <f t="shared" si="0"/>
        <v/>
      </c>
    </row>
    <row r="51" spans="1:7" x14ac:dyDescent="0.25">
      <c r="A51" s="12">
        <v>69</v>
      </c>
      <c r="B51" s="8" t="str">
        <f>VLOOKUP(A51,'Sets data'!$A$3:$C$9969,3,FALSE)</f>
        <v>Ranger\'s Gait</v>
      </c>
      <c r="C51" s="8" t="str">
        <f>VLOOKUP(A51,'Sets data'!$A$3:$C$9969,2,FALSE)</f>
        <v>Laufstil des Waldläufers</v>
      </c>
      <c r="G51" s="69" t="str">
        <f t="shared" si="0"/>
        <v/>
      </c>
    </row>
    <row r="52" spans="1:7" x14ac:dyDescent="0.25">
      <c r="A52" s="12">
        <v>70</v>
      </c>
      <c r="B52" s="8" t="str">
        <f>VLOOKUP(A52,'Sets data'!$A$3:$C$9969,3,FALSE)</f>
        <v>Seventh Legion Brute</v>
      </c>
      <c r="C52" s="8" t="str">
        <f>VLOOKUP(A52,'Sets data'!$A$3:$C$9969,2,FALSE)</f>
        <v>Rohling der siebten Legion</v>
      </c>
      <c r="G52" s="69" t="str">
        <f t="shared" si="0"/>
        <v/>
      </c>
    </row>
    <row r="53" spans="1:7" x14ac:dyDescent="0.25">
      <c r="A53" s="12">
        <v>71</v>
      </c>
      <c r="B53" s="8" t="str">
        <f>VLOOKUP(A53,'Sets data'!$A$3:$C$9969,3,FALSE)</f>
        <v>Durok\'s Bane</v>
      </c>
      <c r="C53" s="8" t="str">
        <f>VLOOKUP(A53,'Sets data'!$A$3:$C$9969,2,FALSE)</f>
        <v>Duroks Fluch</v>
      </c>
      <c r="G53" s="69" t="str">
        <f t="shared" si="0"/>
        <v/>
      </c>
    </row>
    <row r="54" spans="1:7" x14ac:dyDescent="0.25">
      <c r="A54" s="12">
        <v>72</v>
      </c>
      <c r="B54" s="8" t="str">
        <f>VLOOKUP(A54,'Sets data'!$A$3:$C$9969,3,FALSE)</f>
        <v>Nikulas\' Heavy Armor</v>
      </c>
      <c r="C54" s="8" t="str">
        <f>VLOOKUP(A54,'Sets data'!$A$3:$C$9969,2,FALSE)</f>
        <v>Nikulas' schwere Rüstung</v>
      </c>
      <c r="G54" s="69" t="str">
        <f t="shared" si="0"/>
        <v/>
      </c>
    </row>
    <row r="55" spans="1:7" x14ac:dyDescent="0.25">
      <c r="A55" s="5">
        <v>73</v>
      </c>
      <c r="B55" s="8" t="str">
        <f>VLOOKUP(A55,'Sets data'!$A$3:$C$9969,3,FALSE)</f>
        <v>Oblivion\'s Foe</v>
      </c>
      <c r="C55" s="8" t="str">
        <f>VLOOKUP(A55,'Sets data'!$A$3:$C$9969,2,FALSE)</f>
        <v>Erinnerung</v>
      </c>
      <c r="G55" s="69" t="str">
        <f t="shared" si="0"/>
        <v/>
      </c>
    </row>
    <row r="56" spans="1:7" x14ac:dyDescent="0.25">
      <c r="A56" s="5">
        <v>74</v>
      </c>
      <c r="B56" s="8" t="str">
        <f>VLOOKUP(A56,'Sets data'!$A$3:$C$9969,3,FALSE)</f>
        <v>Spectre\'s Eye</v>
      </c>
      <c r="C56" s="8" t="str">
        <f>VLOOKUP(A56,'Sets data'!$A$3:$C$9969,2,FALSE)</f>
        <v>Schemenauge</v>
      </c>
      <c r="G56" s="69" t="str">
        <f t="shared" si="0"/>
        <v/>
      </c>
    </row>
    <row r="57" spans="1:7" x14ac:dyDescent="0.25">
      <c r="A57" s="5">
        <v>75</v>
      </c>
      <c r="B57" s="8" t="str">
        <f>VLOOKUP(A57,'Sets data'!$A$3:$C$9969,3,FALSE)</f>
        <v>Torug\'s Pact</v>
      </c>
      <c r="C57" s="8" t="str">
        <f>VLOOKUP(A57,'Sets data'!$A$3:$C$9969,2,FALSE)</f>
        <v>Torugs Pakt</v>
      </c>
      <c r="G57" s="69" t="str">
        <f t="shared" si="0"/>
        <v/>
      </c>
    </row>
    <row r="58" spans="1:7" x14ac:dyDescent="0.25">
      <c r="A58" s="12">
        <v>76</v>
      </c>
      <c r="B58" s="8" t="str">
        <f>VLOOKUP(A58,'Sets data'!$A$3:$C$9969,3,FALSE)</f>
        <v>Robes of Alteration Mastery</v>
      </c>
      <c r="C58" s="8" t="str">
        <f>VLOOKUP(A58,'Sets data'!$A$3:$C$9969,2,FALSE)</f>
        <v>Roben der Veränderungsbeherrschung</v>
      </c>
      <c r="G58" s="69" t="str">
        <f t="shared" si="0"/>
        <v/>
      </c>
    </row>
    <row r="59" spans="1:7" x14ac:dyDescent="0.25">
      <c r="A59" s="12">
        <v>77</v>
      </c>
      <c r="B59" s="8" t="str">
        <f>VLOOKUP(A59,'Sets data'!$A$3:$C$9969,3,FALSE)</f>
        <v>Crusader</v>
      </c>
      <c r="C59" s="8" t="str">
        <f>VLOOKUP(A59,'Sets data'!$A$3:$C$9969,2,FALSE)</f>
        <v>Glaubenskrieger</v>
      </c>
      <c r="G59" s="69" t="str">
        <f t="shared" si="0"/>
        <v/>
      </c>
    </row>
    <row r="60" spans="1:7" x14ac:dyDescent="0.25">
      <c r="A60" s="5">
        <v>78</v>
      </c>
      <c r="B60" s="8" t="str">
        <f>VLOOKUP(A60,'Sets data'!$A$3:$C$9969,3,FALSE)</f>
        <v>Hist Bark</v>
      </c>
      <c r="C60" s="8" t="str">
        <f>VLOOKUP(A60,'Sets data'!$A$3:$C$9969,2,FALSE)</f>
        <v>Histrinde</v>
      </c>
      <c r="G60" s="69" t="str">
        <f t="shared" si="0"/>
        <v/>
      </c>
    </row>
    <row r="61" spans="1:7" x14ac:dyDescent="0.25">
      <c r="A61" s="5">
        <v>79</v>
      </c>
      <c r="B61" s="8" t="str">
        <f>VLOOKUP(A61,'Sets data'!$A$3:$C$9969,3,FALSE)</f>
        <v>Willow\'s Path</v>
      </c>
      <c r="C61" s="8" t="str">
        <f>VLOOKUP(A61,'Sets data'!$A$3:$C$9969,2,FALSE)</f>
        <v>Weidenpfad</v>
      </c>
      <c r="G61" s="69" t="str">
        <f t="shared" si="0"/>
        <v/>
      </c>
    </row>
    <row r="62" spans="1:7" x14ac:dyDescent="0.25">
      <c r="A62" s="5">
        <v>80</v>
      </c>
      <c r="B62" s="8" t="str">
        <f>VLOOKUP(A62,'Sets data'!$A$3:$C$9969,3,FALSE)</f>
        <v>Hunding\'s Rage</v>
      </c>
      <c r="C62" s="8" t="str">
        <f>VLOOKUP(A62,'Sets data'!$A$3:$C$9969,2,FALSE)</f>
        <v>Hundings Zorn</v>
      </c>
      <c r="G62" s="69" t="str">
        <f t="shared" si="0"/>
        <v/>
      </c>
    </row>
    <row r="63" spans="1:7" x14ac:dyDescent="0.25">
      <c r="A63" s="5">
        <v>81</v>
      </c>
      <c r="B63" s="8" t="str">
        <f>VLOOKUP(A63,'Sets data'!$A$3:$C$9969,3,FALSE)</f>
        <v>Song of Lamae</v>
      </c>
      <c r="C63" s="8" t="str">
        <f>VLOOKUP(A63,'Sets data'!$A$3:$C$9969,2,FALSE)</f>
        <v>Lied der Lamien</v>
      </c>
      <c r="G63" s="69" t="str">
        <f t="shared" si="0"/>
        <v/>
      </c>
    </row>
    <row r="64" spans="1:7" x14ac:dyDescent="0.25">
      <c r="A64" s="5">
        <v>82</v>
      </c>
      <c r="B64" s="8" t="str">
        <f>VLOOKUP(A64,'Sets data'!$A$3:$C$9969,3,FALSE)</f>
        <v>Alessia\'s Bulwark</v>
      </c>
      <c r="C64" s="8" t="str">
        <f>VLOOKUP(A64,'Sets data'!$A$3:$C$9969,2,FALSE)</f>
        <v>Alessias Bollwerk</v>
      </c>
      <c r="G64" s="69" t="str">
        <f t="shared" si="0"/>
        <v/>
      </c>
    </row>
    <row r="65" spans="1:7" x14ac:dyDescent="0.25">
      <c r="A65" s="12">
        <v>83</v>
      </c>
      <c r="B65" s="8" t="str">
        <f>VLOOKUP(A65,'Sets data'!$A$3:$C$9969,3,FALSE)</f>
        <v>Elf Bane</v>
      </c>
      <c r="C65" s="8" t="str">
        <f>VLOOKUP(A65,'Sets data'!$A$3:$C$9969,2,FALSE)</f>
        <v>Elfenfluch</v>
      </c>
      <c r="G65" s="69" t="str">
        <f t="shared" si="0"/>
        <v/>
      </c>
    </row>
    <row r="66" spans="1:7" x14ac:dyDescent="0.25">
      <c r="A66" s="5">
        <v>84</v>
      </c>
      <c r="B66" s="8" t="str">
        <f>VLOOKUP(A66,'Sets data'!$A$3:$C$9969,3,FALSE)</f>
        <v>Orgnum\'s Scales</v>
      </c>
      <c r="C66" s="8" t="str">
        <f>VLOOKUP(A66,'Sets data'!$A$3:$C$9969,2,FALSE)</f>
        <v>Orgnums Schuppen</v>
      </c>
      <c r="G66" s="69" t="str">
        <f t="shared" si="0"/>
        <v/>
      </c>
    </row>
    <row r="67" spans="1:7" x14ac:dyDescent="0.25">
      <c r="A67" s="12">
        <v>85</v>
      </c>
      <c r="B67" s="8" t="str">
        <f>VLOOKUP(A67,'Sets data'!$A$3:$C$9969,3,FALSE)</f>
        <v>Almalexia\'s Mercy</v>
      </c>
      <c r="C67" s="8" t="str">
        <f>VLOOKUP(A67,'Sets data'!$A$3:$C$9969,2,FALSE)</f>
        <v>Almalexias Gnade</v>
      </c>
      <c r="G67" s="69"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69" t="str">
        <f t="shared" si="1"/>
        <v/>
      </c>
    </row>
    <row r="69" spans="1:7" x14ac:dyDescent="0.25">
      <c r="A69" s="5">
        <v>87</v>
      </c>
      <c r="B69" s="8" t="str">
        <f>VLOOKUP(A69,'Sets data'!$A$3:$C$9969,3,FALSE)</f>
        <v>Eyes of Mara</v>
      </c>
      <c r="C69" s="8" t="str">
        <f>VLOOKUP(A69,'Sets data'!$A$3:$C$9969,2,FALSE)</f>
        <v>Augen von Mara</v>
      </c>
      <c r="G69" s="69" t="str">
        <f t="shared" si="1"/>
        <v/>
      </c>
    </row>
    <row r="70" spans="1:7" x14ac:dyDescent="0.25">
      <c r="A70" s="12">
        <v>88</v>
      </c>
      <c r="B70" s="8" t="str">
        <f>VLOOKUP(A70,'Sets data'!$A$3:$C$9969,3,FALSE)</f>
        <v>Robes of Destruction Mastery</v>
      </c>
      <c r="C70" s="8" t="str">
        <f>VLOOKUP(A70,'Sets data'!$A$3:$C$9969,2,FALSE)</f>
        <v>Roben der Zerstörungsbeherrschung</v>
      </c>
      <c r="G70" s="69" t="str">
        <f t="shared" si="1"/>
        <v/>
      </c>
    </row>
    <row r="71" spans="1:7" x14ac:dyDescent="0.25">
      <c r="A71" s="12">
        <v>89</v>
      </c>
      <c r="B71" s="8" t="str">
        <f>VLOOKUP(A71,'Sets data'!$A$3:$C$9969,3,FALSE)</f>
        <v>Sentry</v>
      </c>
      <c r="C71" s="8" t="str">
        <f>VLOOKUP(A71,'Sets data'!$A$3:$C$9969,2,FALSE)</f>
        <v>Wachposten</v>
      </c>
      <c r="G71" s="69" t="str">
        <f t="shared" si="1"/>
        <v/>
      </c>
    </row>
    <row r="72" spans="1:7" x14ac:dyDescent="0.25">
      <c r="A72" s="12">
        <v>90</v>
      </c>
      <c r="B72" s="8" t="str">
        <f>VLOOKUP(A72,'Sets data'!$A$3:$C$9969,3,FALSE)</f>
        <v>Senche\'s Bite</v>
      </c>
      <c r="C72" s="8" t="str">
        <f>VLOOKUP(A72,'Sets data'!$A$3:$C$9969,2,FALSE)</f>
        <v>Biss des Senche</v>
      </c>
      <c r="G72" s="69" t="str">
        <f t="shared" si="1"/>
        <v/>
      </c>
    </row>
    <row r="73" spans="1:7" x14ac:dyDescent="0.25">
      <c r="A73" s="12">
        <v>91</v>
      </c>
      <c r="B73" s="8" t="str">
        <f>VLOOKUP(A73,'Sets data'!$A$3:$C$9969,3,FALSE)</f>
        <v>Oblivion\'s Edge</v>
      </c>
      <c r="C73" s="8" t="str">
        <f>VLOOKUP(A73,'Sets data'!$A$3:$C$9969,2,FALSE)</f>
        <v>Vorteil des Vergessens</v>
      </c>
      <c r="G73" s="69" t="str">
        <f t="shared" si="1"/>
        <v/>
      </c>
    </row>
    <row r="74" spans="1:7" x14ac:dyDescent="0.25">
      <c r="A74" s="5">
        <v>92</v>
      </c>
      <c r="B74" s="8" t="str">
        <f>VLOOKUP(A74,'Sets data'!$A$3:$C$9969,3,FALSE)</f>
        <v>Kagrenac\'s Hope</v>
      </c>
      <c r="C74" s="8" t="str">
        <f>VLOOKUP(A74,'Sets data'!$A$3:$C$9969,2,FALSE)</f>
        <v>Kagrenacs Hoffnung</v>
      </c>
      <c r="G74" s="69" t="str">
        <f t="shared" si="1"/>
        <v/>
      </c>
    </row>
    <row r="75" spans="1:7" x14ac:dyDescent="0.25">
      <c r="A75" s="12">
        <v>93</v>
      </c>
      <c r="B75" s="8" t="str">
        <f>VLOOKUP(A75,'Sets data'!$A$3:$C$9969,3,FALSE)</f>
        <v>Storm Knight\'s Plate</v>
      </c>
      <c r="C75" s="8" t="str">
        <f>VLOOKUP(A75,'Sets data'!$A$3:$C$9969,2,FALSE)</f>
        <v>Wut des Sturmritters</v>
      </c>
      <c r="G75" s="69" t="str">
        <f t="shared" si="1"/>
        <v/>
      </c>
    </row>
    <row r="76" spans="1:7" x14ac:dyDescent="0.25">
      <c r="A76" s="12">
        <v>94</v>
      </c>
      <c r="B76" s="8" t="str">
        <f>VLOOKUP(A76,'Sets data'!$A$3:$C$9969,3,FALSE)</f>
        <v>Meridia\'s Blessed Armor</v>
      </c>
      <c r="C76" s="8" t="str">
        <f>VLOOKUP(A76,'Sets data'!$A$3:$C$9969,2,FALSE)</f>
        <v>Meridias gesegnete Rüstung</v>
      </c>
      <c r="G76" s="69" t="str">
        <f t="shared" si="1"/>
        <v/>
      </c>
    </row>
    <row r="77" spans="1:7" x14ac:dyDescent="0.25">
      <c r="A77" s="5">
        <v>95</v>
      </c>
      <c r="B77" s="8" t="str">
        <f>VLOOKUP(A77,'Sets data'!$A$3:$C$9969,3,FALSE)</f>
        <v>Shalidor\'s Curse</v>
      </c>
      <c r="C77" s="8" t="str">
        <f>VLOOKUP(A77,'Sets data'!$A$3:$C$9969,2,FALSE)</f>
        <v>Shalidors Fluch</v>
      </c>
      <c r="G77" s="69" t="str">
        <f t="shared" si="1"/>
        <v/>
      </c>
    </row>
    <row r="78" spans="1:7" x14ac:dyDescent="0.25">
      <c r="A78" s="12">
        <v>96</v>
      </c>
      <c r="B78" s="8" t="str">
        <f>VLOOKUP(A78,'Sets data'!$A$3:$C$9969,3,FALSE)</f>
        <v>Armor of Truth</v>
      </c>
      <c r="C78" s="8" t="str">
        <f>VLOOKUP(A78,'Sets data'!$A$3:$C$9969,2,FALSE)</f>
        <v>Rüstung der Wahrheit</v>
      </c>
      <c r="G78" s="69" t="str">
        <f t="shared" si="1"/>
        <v/>
      </c>
    </row>
    <row r="79" spans="1:7" x14ac:dyDescent="0.25">
      <c r="A79" s="12">
        <v>97</v>
      </c>
      <c r="B79" s="8" t="str">
        <f>VLOOKUP(A79,'Sets data'!$A$3:$C$9969,3,FALSE)</f>
        <v>The Arch-Mage</v>
      </c>
      <c r="C79" s="8" t="str">
        <f>VLOOKUP(A79,'Sets data'!$A$3:$C$9969,2,FALSE)</f>
        <v>Erzmagier</v>
      </c>
      <c r="G79" s="69" t="str">
        <f t="shared" si="1"/>
        <v/>
      </c>
    </row>
    <row r="80" spans="1:7" x14ac:dyDescent="0.25">
      <c r="A80" s="12">
        <v>98</v>
      </c>
      <c r="B80" s="8" t="str">
        <f>VLOOKUP(A80,'Sets data'!$A$3:$C$9969,3,FALSE)</f>
        <v>Necropotence</v>
      </c>
      <c r="C80" s="8" t="str">
        <f>VLOOKUP(A80,'Sets data'!$A$3:$C$9969,2,FALSE)</f>
        <v>Nekropotenz</v>
      </c>
      <c r="G80" s="69" t="str">
        <f t="shared" si="1"/>
        <v/>
      </c>
    </row>
    <row r="81" spans="1:7" x14ac:dyDescent="0.25">
      <c r="A81" s="12">
        <v>99</v>
      </c>
      <c r="B81" s="8" t="str">
        <f>VLOOKUP(A81,'Sets data'!$A$3:$C$9969,3,FALSE)</f>
        <v>Salvation</v>
      </c>
      <c r="C81" s="8" t="str">
        <f>VLOOKUP(A81,'Sets data'!$A$3:$C$9969,2,FALSE)</f>
        <v>Erlösung</v>
      </c>
      <c r="G81" s="69" t="str">
        <f t="shared" si="1"/>
        <v/>
      </c>
    </row>
    <row r="82" spans="1:7" x14ac:dyDescent="0.25">
      <c r="A82" s="12">
        <v>100</v>
      </c>
      <c r="B82" s="8" t="str">
        <f>VLOOKUP(A82,'Sets data'!$A$3:$C$9969,3,FALSE)</f>
        <v>Hawk\'s Eye</v>
      </c>
      <c r="C82" s="8" t="str">
        <f>VLOOKUP(A82,'Sets data'!$A$3:$C$9969,2,FALSE)</f>
        <v>Falkenauge</v>
      </c>
      <c r="G82" s="69" t="str">
        <f t="shared" si="1"/>
        <v/>
      </c>
    </row>
    <row r="83" spans="1:7" x14ac:dyDescent="0.25">
      <c r="A83" s="12">
        <v>101</v>
      </c>
      <c r="B83" s="8" t="str">
        <f>VLOOKUP(A83,'Sets data'!$A$3:$C$9969,3,FALSE)</f>
        <v>Affliction</v>
      </c>
      <c r="C83" s="8" t="str">
        <f>VLOOKUP(A83,'Sets data'!$A$3:$C$9969,2,FALSE)</f>
        <v>Elend (Befallen)</v>
      </c>
      <c r="G83" s="69" t="str">
        <f t="shared" si="1"/>
        <v/>
      </c>
    </row>
    <row r="84" spans="1:7" x14ac:dyDescent="0.25">
      <c r="A84" s="12">
        <v>102</v>
      </c>
      <c r="B84" s="8" t="str">
        <f>VLOOKUP(A84,'Sets data'!$A$3:$C$9969,3,FALSE)</f>
        <v>Duneripper\'s Scales</v>
      </c>
      <c r="C84" s="8" t="str">
        <f>VLOOKUP(A84,'Sets data'!$A$3:$C$9969,2,FALSE)</f>
        <v>Schuppen des Dünenbrechers</v>
      </c>
      <c r="G84" s="69" t="str">
        <f t="shared" si="1"/>
        <v/>
      </c>
    </row>
    <row r="85" spans="1:7" x14ac:dyDescent="0.25">
      <c r="A85" s="12">
        <v>103</v>
      </c>
      <c r="B85" s="8" t="str">
        <f>VLOOKUP(A85,'Sets data'!$A$3:$C$9969,3,FALSE)</f>
        <v>Magicka Furnace</v>
      </c>
      <c r="C85" s="8" t="str">
        <f>VLOOKUP(A85,'Sets data'!$A$3:$C$9969,2,FALSE)</f>
        <v>Magickaschmiede</v>
      </c>
      <c r="G85" s="69" t="str">
        <f t="shared" si="1"/>
        <v/>
      </c>
    </row>
    <row r="86" spans="1:7" x14ac:dyDescent="0.25">
      <c r="A86" s="12">
        <v>104</v>
      </c>
      <c r="B86" s="8" t="str">
        <f>VLOOKUP(A86,'Sets data'!$A$3:$C$9969,3,FALSE)</f>
        <v>Curse Eater</v>
      </c>
      <c r="C86" s="8" t="str">
        <f>VLOOKUP(A86,'Sets data'!$A$3:$C$9969,2,FALSE)</f>
        <v>Fluchfresser</v>
      </c>
      <c r="G86" s="69" t="str">
        <f t="shared" si="1"/>
        <v/>
      </c>
    </row>
    <row r="87" spans="1:7" x14ac:dyDescent="0.25">
      <c r="A87" s="12">
        <v>105</v>
      </c>
      <c r="B87" s="8" t="str">
        <f>VLOOKUP(A87,'Sets data'!$A$3:$C$9969,3,FALSE)</f>
        <v>Twin Sisters</v>
      </c>
      <c r="C87" s="8" t="str">
        <f>VLOOKUP(A87,'Sets data'!$A$3:$C$9969,2,FALSE)</f>
        <v>Zwillingsschwestern</v>
      </c>
      <c r="G87" s="69" t="str">
        <f t="shared" si="1"/>
        <v/>
      </c>
    </row>
    <row r="88" spans="1:7" x14ac:dyDescent="0.25">
      <c r="A88" s="12">
        <v>106</v>
      </c>
      <c r="B88" s="8" t="str">
        <f>VLOOKUP(A88,'Sets data'!$A$3:$C$9969,3,FALSE)</f>
        <v>Wilderqueen\'s Arch</v>
      </c>
      <c r="C88" s="8" t="str">
        <f>VLOOKUP(A88,'Sets data'!$A$3:$C$9969,2,FALSE)</f>
        <v>Bogen der Wildkönigin</v>
      </c>
      <c r="G88" s="69" t="str">
        <f t="shared" si="1"/>
        <v/>
      </c>
    </row>
    <row r="89" spans="1:7" x14ac:dyDescent="0.25">
      <c r="A89" s="12">
        <v>107</v>
      </c>
      <c r="B89" s="8" t="str">
        <f>VLOOKUP(A89,'Sets data'!$A$3:$C$9969,3,FALSE)</f>
        <v>Wyrd Tree\'s Blessing</v>
      </c>
      <c r="C89" s="8" t="str">
        <f>VLOOKUP(A89,'Sets data'!$A$3:$C$9969,2,FALSE)</f>
        <v>Segen des Wyrdbaums</v>
      </c>
      <c r="G89" s="69" t="str">
        <f t="shared" si="1"/>
        <v/>
      </c>
    </row>
    <row r="90" spans="1:7" x14ac:dyDescent="0.25">
      <c r="A90" s="12">
        <v>108</v>
      </c>
      <c r="B90" s="8" t="str">
        <f>VLOOKUP(A90,'Sets data'!$A$3:$C$9969,3,FALSE)</f>
        <v>Ravager</v>
      </c>
      <c r="C90" s="8" t="str">
        <f>VLOOKUP(A90,'Sets data'!$A$3:$C$9969,2,FALSE)</f>
        <v>Verwüster</v>
      </c>
      <c r="G90" s="69" t="str">
        <f t="shared" si="1"/>
        <v/>
      </c>
    </row>
    <row r="91" spans="1:7" x14ac:dyDescent="0.25">
      <c r="A91" s="12">
        <v>109</v>
      </c>
      <c r="B91" s="8" t="str">
        <f>VLOOKUP(A91,'Sets data'!$A$3:$C$9969,3,FALSE)</f>
        <v>Light of Cyrodiil</v>
      </c>
      <c r="C91" s="8" t="str">
        <f>VLOOKUP(A91,'Sets data'!$A$3:$C$9969,2,FALSE)</f>
        <v>Licht von Cyrodiil</v>
      </c>
      <c r="G91" s="69" t="str">
        <f t="shared" si="1"/>
        <v/>
      </c>
    </row>
    <row r="92" spans="1:7" x14ac:dyDescent="0.25">
      <c r="A92" s="12">
        <v>110</v>
      </c>
      <c r="B92" s="8" t="str">
        <f>VLOOKUP(A92,'Sets data'!$A$3:$C$9969,3,FALSE)</f>
        <v>Sanctuary</v>
      </c>
      <c r="C92" s="8" t="str">
        <f>VLOOKUP(A92,'Sets data'!$A$3:$C$9969,2,FALSE)</f>
        <v>Heiligtum</v>
      </c>
      <c r="G92" s="69" t="str">
        <f t="shared" si="1"/>
        <v/>
      </c>
    </row>
    <row r="93" spans="1:7" x14ac:dyDescent="0.25">
      <c r="A93" s="12">
        <v>111</v>
      </c>
      <c r="B93" s="8" t="str">
        <f>VLOOKUP(A93,'Sets data'!$A$3:$C$9969,3,FALSE)</f>
        <v>Ward of Cyrodiil</v>
      </c>
      <c r="C93" s="8" t="str">
        <f>VLOOKUP(A93,'Sets data'!$A$3:$C$9969,2,FALSE)</f>
        <v>Schutz von Cyrodiil</v>
      </c>
      <c r="G93" s="69" t="str">
        <f t="shared" si="1"/>
        <v/>
      </c>
    </row>
    <row r="94" spans="1:7" x14ac:dyDescent="0.25">
      <c r="A94" s="12">
        <v>112</v>
      </c>
      <c r="B94" s="8" t="str">
        <f>VLOOKUP(A94,'Sets data'!$A$3:$C$9969,3,FALSE)</f>
        <v>Night Terror</v>
      </c>
      <c r="C94" s="8" t="str">
        <f>VLOOKUP(A94,'Sets data'!$A$3:$C$9969,2,FALSE)</f>
        <v>Nachtschrecken</v>
      </c>
      <c r="G94" s="69" t="str">
        <f t="shared" si="1"/>
        <v/>
      </c>
    </row>
    <row r="95" spans="1:7" x14ac:dyDescent="0.25">
      <c r="A95" s="12">
        <v>113</v>
      </c>
      <c r="B95" s="8" t="str">
        <f>VLOOKUP(A95,'Sets data'!$A$3:$C$9969,3,FALSE)</f>
        <v>Crest of Cyrodiil</v>
      </c>
      <c r="C95" s="8" t="str">
        <f>VLOOKUP(A95,'Sets data'!$A$3:$C$9969,2,FALSE)</f>
        <v>Wappen von Cyrodiil</v>
      </c>
      <c r="G95" s="69" t="str">
        <f t="shared" si="1"/>
        <v/>
      </c>
    </row>
    <row r="96" spans="1:7" x14ac:dyDescent="0.25">
      <c r="A96" s="12">
        <v>114</v>
      </c>
      <c r="B96" s="8" t="str">
        <f>VLOOKUP(A96,'Sets data'!$A$3:$C$9969,3,FALSE)</f>
        <v>Soulshine</v>
      </c>
      <c r="C96" s="8" t="str">
        <f>VLOOKUP(A96,'Sets data'!$A$3:$C$9969,2,FALSE)</f>
        <v>Seelenschein</v>
      </c>
      <c r="G96" s="69" t="str">
        <f t="shared" si="1"/>
        <v/>
      </c>
    </row>
    <row r="97" spans="1:7" x14ac:dyDescent="0.25">
      <c r="A97" s="12">
        <v>116</v>
      </c>
      <c r="B97" s="8" t="str">
        <f>VLOOKUP(A97,'Sets data'!$A$3:$C$9969,3,FALSE)</f>
        <v>The Destruction Suite</v>
      </c>
      <c r="C97" s="8" t="str">
        <f>VLOOKUP(A97,'Sets data'!$A$3:$C$9969,2,FALSE)</f>
        <v>Garnitur der Zerstörung</v>
      </c>
      <c r="G97" s="69" t="str">
        <f t="shared" si="1"/>
        <v/>
      </c>
    </row>
    <row r="98" spans="1:7" x14ac:dyDescent="0.25">
      <c r="A98" s="12">
        <v>117</v>
      </c>
      <c r="B98" s="8" t="str">
        <f>VLOOKUP(A98,'Sets data'!$A$3:$C$9969,3,FALSE)</f>
        <v>Relics of the Physician, Ansur</v>
      </c>
      <c r="C98" s="8" t="str">
        <f>VLOOKUP(A98,'Sets data'!$A$3:$C$9969,2,FALSE)</f>
        <v>Relikte des Mediziners Ansur</v>
      </c>
      <c r="G98" s="69" t="str">
        <f t="shared" si="1"/>
        <v/>
      </c>
    </row>
    <row r="99" spans="1:7" x14ac:dyDescent="0.25">
      <c r="A99" s="12">
        <v>118</v>
      </c>
      <c r="B99" s="8" t="str">
        <f>VLOOKUP(A99,'Sets data'!$A$3:$C$9969,3,FALSE)</f>
        <v>Treasures of the Earthforge</v>
      </c>
      <c r="C99" s="8" t="str">
        <f>VLOOKUP(A99,'Sets data'!$A$3:$C$9969,2,FALSE)</f>
        <v>Schätze der Erdenschmiede</v>
      </c>
      <c r="G99" s="69" t="str">
        <f t="shared" si="1"/>
        <v/>
      </c>
    </row>
    <row r="100" spans="1:7" x14ac:dyDescent="0.25">
      <c r="A100" s="12">
        <v>119</v>
      </c>
      <c r="B100" s="8" t="str">
        <f>VLOOKUP(A100,'Sets data'!$A$3:$C$9969,3,FALSE)</f>
        <v>Relics of the Rebellion</v>
      </c>
      <c r="C100" s="8" t="str">
        <f>VLOOKUP(A100,'Sets data'!$A$3:$C$9969,2,FALSE)</f>
        <v>Relikte der Rebellion</v>
      </c>
      <c r="G100" s="69" t="str">
        <f t="shared" si="1"/>
        <v/>
      </c>
    </row>
    <row r="101" spans="1:7" x14ac:dyDescent="0.25">
      <c r="A101" s="12">
        <v>120</v>
      </c>
      <c r="B101" s="8" t="str">
        <f>VLOOKUP(A101,'Sets data'!$A$3:$C$9969,3,FALSE)</f>
        <v>Arms of Infernace</v>
      </c>
      <c r="C101" s="8" t="str">
        <f>VLOOKUP(A101,'Sets data'!$A$3:$C$9969,2,FALSE)</f>
        <v>Waffen Infernals</v>
      </c>
      <c r="G101" s="69" t="str">
        <f t="shared" si="1"/>
        <v/>
      </c>
    </row>
    <row r="102" spans="1:7" x14ac:dyDescent="0.25">
      <c r="A102" s="12">
        <v>121</v>
      </c>
      <c r="B102" s="8" t="str">
        <f>VLOOKUP(A102,'Sets data'!$A$3:$C$9969,3,FALSE)</f>
        <v>Arms of the Ancestors</v>
      </c>
      <c r="C102" s="8" t="str">
        <f>VLOOKUP(A102,'Sets data'!$A$3:$C$9969,2,FALSE)</f>
        <v>Waffen der Ahnen</v>
      </c>
      <c r="G102" s="69" t="str">
        <f t="shared" si="1"/>
        <v/>
      </c>
    </row>
    <row r="103" spans="1:7" x14ac:dyDescent="0.25">
      <c r="A103" s="12">
        <v>122</v>
      </c>
      <c r="B103" s="8" t="str">
        <f>VLOOKUP(A103,'Sets data'!$A$3:$C$9969,3,FALSE)</f>
        <v>Ebon Armory</v>
      </c>
      <c r="C103" s="8" t="str">
        <f>VLOOKUP(A103,'Sets data'!$A$3:$C$9969,2,FALSE)</f>
        <v>Ebenerzarsenal</v>
      </c>
      <c r="G103" s="69" t="str">
        <f t="shared" si="1"/>
        <v/>
      </c>
    </row>
    <row r="104" spans="1:7" x14ac:dyDescent="0.25">
      <c r="A104" s="12">
        <v>123</v>
      </c>
      <c r="B104" s="8" t="str">
        <f>VLOOKUP(A104,'Sets data'!$A$3:$C$9969,3,FALSE)</f>
        <v>Hircine\'s Veneer</v>
      </c>
      <c r="C104" s="8" t="str">
        <f>VLOOKUP(A104,'Sets data'!$A$3:$C$9969,2,FALSE)</f>
        <v>Hircines Schein</v>
      </c>
      <c r="G104" s="69" t="str">
        <f t="shared" si="1"/>
        <v/>
      </c>
    </row>
    <row r="105" spans="1:7" x14ac:dyDescent="0.25">
      <c r="A105" s="12">
        <v>124</v>
      </c>
      <c r="B105" s="8" t="str">
        <f>VLOOKUP(A105,'Sets data'!$A$3:$C$9969,3,FALSE)</f>
        <v>The Worm\'s Raiment</v>
      </c>
      <c r="C105" s="8" t="str">
        <f>VLOOKUP(A105,'Sets data'!$A$3:$C$9969,2,FALSE)</f>
        <v>Garderobe des Wurms</v>
      </c>
      <c r="G105" s="69" t="str">
        <f t="shared" si="1"/>
        <v/>
      </c>
    </row>
    <row r="106" spans="1:7" x14ac:dyDescent="0.25">
      <c r="A106" s="12">
        <v>125</v>
      </c>
      <c r="B106" s="8" t="str">
        <f>VLOOKUP(A106,'Sets data'!$A$3:$C$9969,3,FALSE)</f>
        <v>Wrath of the Imperium</v>
      </c>
      <c r="C106" s="8" t="str">
        <f>VLOOKUP(A106,'Sets data'!$A$3:$C$9969,2,FALSE)</f>
        <v>Zorn des Kaiserreichs</v>
      </c>
      <c r="G106" s="69" t="str">
        <f t="shared" si="1"/>
        <v/>
      </c>
    </row>
    <row r="107" spans="1:7" x14ac:dyDescent="0.25">
      <c r="A107" s="12">
        <v>126</v>
      </c>
      <c r="B107" s="8" t="str">
        <f>VLOOKUP(A107,'Sets data'!$A$3:$C$9969,3,FALSE)</f>
        <v>Grace of the Ancients</v>
      </c>
      <c r="C107" s="8" t="str">
        <f>VLOOKUP(A107,'Sets data'!$A$3:$C$9969,2,FALSE)</f>
        <v>Anmut der Ahnen</v>
      </c>
      <c r="G107" s="69" t="str">
        <f t="shared" si="1"/>
        <v/>
      </c>
    </row>
    <row r="108" spans="1:7" x14ac:dyDescent="0.25">
      <c r="A108" s="12">
        <v>127</v>
      </c>
      <c r="B108" s="8" t="str">
        <f>VLOOKUP(A108,'Sets data'!$A$3:$C$9969,3,FALSE)</f>
        <v>Deadly Strike</v>
      </c>
      <c r="C108" s="8" t="str">
        <f>VLOOKUP(A108,'Sets data'!$A$3:$C$9969,2,FALSE)</f>
        <v>Tödlicher Stoß</v>
      </c>
      <c r="G108" s="69" t="str">
        <f t="shared" si="1"/>
        <v/>
      </c>
    </row>
    <row r="109" spans="1:7" x14ac:dyDescent="0.25">
      <c r="A109" s="12">
        <v>128</v>
      </c>
      <c r="B109" s="8" t="str">
        <f>VLOOKUP(A109,'Sets data'!$A$3:$C$9969,3,FALSE)</f>
        <v>Blessing of the Potentates</v>
      </c>
      <c r="C109" s="8" t="str">
        <f>VLOOKUP(A109,'Sets data'!$A$3:$C$9969,2,FALSE)</f>
        <v>Segen des Potentaten</v>
      </c>
      <c r="G109" s="69" t="str">
        <f t="shared" si="1"/>
        <v/>
      </c>
    </row>
    <row r="110" spans="1:7" x14ac:dyDescent="0.25">
      <c r="A110" s="12">
        <v>129</v>
      </c>
      <c r="B110" s="8" t="str">
        <f>VLOOKUP(A110,'Sets data'!$A$3:$C$9969,3,FALSE)</f>
        <v>Vengeance Leech</v>
      </c>
      <c r="C110" s="8" t="str">
        <f>VLOOKUP(A110,'Sets data'!$A$3:$C$9969,2,FALSE)</f>
        <v>Saugende Vergeltung</v>
      </c>
      <c r="G110" s="69" t="str">
        <f t="shared" si="1"/>
        <v/>
      </c>
    </row>
    <row r="111" spans="1:7" x14ac:dyDescent="0.25">
      <c r="A111" s="12">
        <v>130</v>
      </c>
      <c r="B111" s="8" t="str">
        <f>VLOOKUP(A111,'Sets data'!$A$3:$C$9969,3,FALSE)</f>
        <v>Eagle Eye</v>
      </c>
      <c r="C111" s="8" t="str">
        <f>VLOOKUP(A111,'Sets data'!$A$3:$C$9969,2,FALSE)</f>
        <v>Adlerauge</v>
      </c>
      <c r="G111" s="69" t="str">
        <f t="shared" si="1"/>
        <v/>
      </c>
    </row>
    <row r="112" spans="1:7" x14ac:dyDescent="0.25">
      <c r="A112" s="12">
        <v>131</v>
      </c>
      <c r="B112" s="8" t="str">
        <f>VLOOKUP(A112,'Sets data'!$A$3:$C$9969,3,FALSE)</f>
        <v>Bastion of the Heartland</v>
      </c>
      <c r="C112" s="8" t="str">
        <f>VLOOKUP(A112,'Sets data'!$A$3:$C$9969,2,FALSE)</f>
        <v>Bastion des Herzlandes</v>
      </c>
      <c r="G112" s="69" t="str">
        <f t="shared" si="1"/>
        <v/>
      </c>
    </row>
    <row r="113" spans="1:7" x14ac:dyDescent="0.25">
      <c r="A113" s="12">
        <v>132</v>
      </c>
      <c r="B113" s="8" t="str">
        <f>VLOOKUP(A113,'Sets data'!$A$3:$C$9969,3,FALSE)</f>
        <v>Shield of the Valiant</v>
      </c>
      <c r="C113" s="8" t="str">
        <f>VLOOKUP(A113,'Sets data'!$A$3:$C$9969,2,FALSE)</f>
        <v>Schild des Tapferen</v>
      </c>
      <c r="G113" s="69" t="str">
        <f t="shared" si="1"/>
        <v/>
      </c>
    </row>
    <row r="114" spans="1:7" x14ac:dyDescent="0.25">
      <c r="A114" s="12">
        <v>133</v>
      </c>
      <c r="B114" s="8" t="str">
        <f>VLOOKUP(A114,'Sets data'!$A$3:$C$9969,3,FALSE)</f>
        <v>Buffer of the Swift</v>
      </c>
      <c r="C114" s="8" t="str">
        <f>VLOOKUP(A114,'Sets data'!$A$3:$C$9969,2,FALSE)</f>
        <v>Dämpfer des Geschwinden</v>
      </c>
      <c r="G114" s="69" t="str">
        <f t="shared" si="1"/>
        <v/>
      </c>
    </row>
    <row r="115" spans="1:7" x14ac:dyDescent="0.25">
      <c r="A115" s="12">
        <v>134</v>
      </c>
      <c r="B115" s="8" t="str">
        <f>VLOOKUP(A115,'Sets data'!$A$3:$C$9969,3,FALSE)</f>
        <v>Shroud of the Lich</v>
      </c>
      <c r="C115" s="8" t="str">
        <f>VLOOKUP(A115,'Sets data'!$A$3:$C$9969,2,FALSE)</f>
        <v>Tuch des Lich</v>
      </c>
      <c r="G115" s="69" t="str">
        <f t="shared" si="1"/>
        <v/>
      </c>
    </row>
    <row r="116" spans="1:7" x14ac:dyDescent="0.25">
      <c r="A116" s="12">
        <v>135</v>
      </c>
      <c r="B116" s="8" t="str">
        <f>VLOOKUP(A116,'Sets data'!$A$3:$C$9969,3,FALSE)</f>
        <v>Draugr\'s Heritage</v>
      </c>
      <c r="C116" s="8" t="str">
        <f>VLOOKUP(A116,'Sets data'!$A$3:$C$9969,2,FALSE)</f>
        <v>Erbe des Draugrs</v>
      </c>
      <c r="G116" s="69" t="str">
        <f t="shared" si="1"/>
        <v/>
      </c>
    </row>
    <row r="117" spans="1:7" x14ac:dyDescent="0.25">
      <c r="A117" s="12">
        <v>136</v>
      </c>
      <c r="B117" s="8" t="str">
        <f>VLOOKUP(A117,'Sets data'!$A$3:$C$9969,3,FALSE)</f>
        <v>Immortal Warrior</v>
      </c>
      <c r="C117" s="8" t="str">
        <f>VLOOKUP(A117,'Sets data'!$A$3:$C$9969,2,FALSE)</f>
        <v>Unsterblicher Krieger</v>
      </c>
      <c r="G117" s="69" t="str">
        <f t="shared" si="1"/>
        <v/>
      </c>
    </row>
    <row r="118" spans="1:7" x14ac:dyDescent="0.25">
      <c r="A118" s="12">
        <v>137</v>
      </c>
      <c r="B118" s="8" t="str">
        <f>VLOOKUP(A118,'Sets data'!$A$3:$C$9969,3,FALSE)</f>
        <v>Berserking Warrior</v>
      </c>
      <c r="C118" s="8" t="str">
        <f>VLOOKUP(A118,'Sets data'!$A$3:$C$9969,2,FALSE)</f>
        <v>Tobender Krieger</v>
      </c>
      <c r="G118" s="69" t="str">
        <f t="shared" si="1"/>
        <v/>
      </c>
    </row>
    <row r="119" spans="1:7" x14ac:dyDescent="0.25">
      <c r="A119" s="12">
        <v>138</v>
      </c>
      <c r="B119" s="8" t="str">
        <f>VLOOKUP(A119,'Sets data'!$A$3:$C$9969,3,FALSE)</f>
        <v>Defending Warrior</v>
      </c>
      <c r="C119" s="8" t="str">
        <f>VLOOKUP(A119,'Sets data'!$A$3:$C$9969,2,FALSE)</f>
        <v>Verteidigender Krieger</v>
      </c>
      <c r="G119" s="69" t="str">
        <f t="shared" si="1"/>
        <v/>
      </c>
    </row>
    <row r="120" spans="1:7" x14ac:dyDescent="0.25">
      <c r="A120" s="12">
        <v>139</v>
      </c>
      <c r="B120" s="8" t="str">
        <f>VLOOKUP(A120,'Sets data'!$A$3:$C$9969,3,FALSE)</f>
        <v>Wise Mage</v>
      </c>
      <c r="C120" s="8" t="str">
        <f>VLOOKUP(A120,'Sets data'!$A$3:$C$9969,2,FALSE)</f>
        <v>Weiser Magier</v>
      </c>
      <c r="G120" s="69" t="str">
        <f t="shared" si="1"/>
        <v/>
      </c>
    </row>
    <row r="121" spans="1:7" x14ac:dyDescent="0.25">
      <c r="A121" s="12">
        <v>140</v>
      </c>
      <c r="B121" s="8" t="str">
        <f>VLOOKUP(A121,'Sets data'!$A$3:$C$9969,3,FALSE)</f>
        <v>Destructive Mage</v>
      </c>
      <c r="C121" s="8" t="str">
        <f>VLOOKUP(A121,'Sets data'!$A$3:$C$9969,2,FALSE)</f>
        <v>Zerstörerischer Magier</v>
      </c>
      <c r="G121" s="69" t="str">
        <f t="shared" si="1"/>
        <v/>
      </c>
    </row>
    <row r="122" spans="1:7" x14ac:dyDescent="0.25">
      <c r="A122" s="12">
        <v>141</v>
      </c>
      <c r="B122" s="8" t="str">
        <f>VLOOKUP(A122,'Sets data'!$A$3:$C$9969,3,FALSE)</f>
        <v>Healing Mage</v>
      </c>
      <c r="C122" s="8" t="str">
        <f>VLOOKUP(A122,'Sets data'!$A$3:$C$9969,2,FALSE)</f>
        <v>Heilender Magier</v>
      </c>
      <c r="G122" s="69" t="str">
        <f t="shared" si="1"/>
        <v/>
      </c>
    </row>
    <row r="123" spans="1:7" x14ac:dyDescent="0.25">
      <c r="A123" s="12">
        <v>142</v>
      </c>
      <c r="B123" s="8" t="str">
        <f>VLOOKUP(A123,'Sets data'!$A$3:$C$9969,3,FALSE)</f>
        <v>Quick Serpent</v>
      </c>
      <c r="C123" s="8" t="str">
        <f>VLOOKUP(A123,'Sets data'!$A$3:$C$9969,2,FALSE)</f>
        <v>Flinke Schlange</v>
      </c>
      <c r="G123" s="69" t="str">
        <f t="shared" si="1"/>
        <v/>
      </c>
    </row>
    <row r="124" spans="1:7" x14ac:dyDescent="0.25">
      <c r="A124" s="12">
        <v>143</v>
      </c>
      <c r="B124" s="8" t="str">
        <f>VLOOKUP(A124,'Sets data'!$A$3:$C$9969,3,FALSE)</f>
        <v>Poisonous Serpent</v>
      </c>
      <c r="C124" s="8" t="str">
        <f>VLOOKUP(A124,'Sets data'!$A$3:$C$9969,2,FALSE)</f>
        <v>Giftschlange</v>
      </c>
      <c r="G124" s="69" t="str">
        <f t="shared" si="1"/>
        <v/>
      </c>
    </row>
    <row r="125" spans="1:7" x14ac:dyDescent="0.25">
      <c r="A125" s="12">
        <v>144</v>
      </c>
      <c r="B125" s="8" t="str">
        <f>VLOOKUP(A125,'Sets data'!$A$3:$C$9969,3,FALSE)</f>
        <v>Twice-Fanged Serpent</v>
      </c>
      <c r="C125" s="8" t="str">
        <f>VLOOKUP(A125,'Sets data'!$A$3:$C$9969,2,FALSE)</f>
        <v>Doppelzüngige Schlange</v>
      </c>
      <c r="G125" s="69" t="str">
        <f t="shared" si="1"/>
        <v/>
      </c>
    </row>
    <row r="126" spans="1:7" x14ac:dyDescent="0.25">
      <c r="A126" s="12">
        <v>145</v>
      </c>
      <c r="B126" s="8" t="str">
        <f>VLOOKUP(A126,'Sets data'!$A$3:$C$9969,3,FALSE)</f>
        <v>Way of Fire</v>
      </c>
      <c r="C126" s="8" t="str">
        <f>VLOOKUP(A126,'Sets data'!$A$3:$C$9969,2,FALSE)</f>
        <v>Weg des Feuers</v>
      </c>
      <c r="G126" s="69" t="str">
        <f t="shared" si="1"/>
        <v/>
      </c>
    </row>
    <row r="127" spans="1:7" x14ac:dyDescent="0.25">
      <c r="A127" s="12">
        <v>146</v>
      </c>
      <c r="B127" s="8" t="str">
        <f>VLOOKUP(A127,'Sets data'!$A$3:$C$9969,3,FALSE)</f>
        <v>Way of Air</v>
      </c>
      <c r="C127" s="8" t="str">
        <f>VLOOKUP(A127,'Sets data'!$A$3:$C$9969,2,FALSE)</f>
        <v>Weg der Luft</v>
      </c>
      <c r="G127" s="69" t="str">
        <f t="shared" si="1"/>
        <v/>
      </c>
    </row>
    <row r="128" spans="1:7" ht="240" x14ac:dyDescent="0.25">
      <c r="A128" s="12">
        <v>147</v>
      </c>
      <c r="B128" s="8" t="str">
        <f>VLOOKUP(A128,'Sets data'!$A$3:$C$9969,3,FALSE)</f>
        <v>Way of Martial Knowledge</v>
      </c>
      <c r="C128" s="8" t="str">
        <f>VLOOKUP(A128,'Sets data'!$A$3:$C$9969,2,FALSE)</f>
        <v>Weg der Kampfkunst</v>
      </c>
      <c r="D128" s="23" t="s">
        <v>2207</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69" t="str">
        <f t="shared" si="2"/>
        <v/>
      </c>
    </row>
    <row r="130" spans="1:7" x14ac:dyDescent="0.25">
      <c r="A130" s="12">
        <v>155</v>
      </c>
      <c r="B130" s="8" t="str">
        <f>VLOOKUP(A130,'Sets data'!$A$3:$C$9969,3,FALSE)</f>
        <v>Undaunted Bastion</v>
      </c>
      <c r="C130" s="8" t="str">
        <f>VLOOKUP(A130,'Sets data'!$A$3:$C$9969,2,FALSE)</f>
        <v>Unerschrockenen-Bastion</v>
      </c>
      <c r="G130" s="69" t="str">
        <f t="shared" si="2"/>
        <v/>
      </c>
    </row>
    <row r="131" spans="1:7" x14ac:dyDescent="0.25">
      <c r="A131" s="12">
        <v>156</v>
      </c>
      <c r="B131" s="8" t="str">
        <f>VLOOKUP(A131,'Sets data'!$A$3:$C$9969,3,FALSE)</f>
        <v>Undaunted Infiltrator</v>
      </c>
      <c r="C131" s="8" t="str">
        <f>VLOOKUP(A131,'Sets data'!$A$3:$C$9969,2,FALSE)</f>
        <v>Unerschrockener Infiltrator</v>
      </c>
      <c r="G131" s="69" t="str">
        <f t="shared" si="2"/>
        <v/>
      </c>
    </row>
    <row r="132" spans="1:7" x14ac:dyDescent="0.25">
      <c r="A132" s="12">
        <v>157</v>
      </c>
      <c r="B132" s="8" t="str">
        <f>VLOOKUP(A132,'Sets data'!$A$3:$C$9969,3,FALSE)</f>
        <v>Undaunted Unweaver</v>
      </c>
      <c r="C132" s="8" t="str">
        <f>VLOOKUP(A132,'Sets data'!$A$3:$C$9969,2,FALSE)</f>
        <v>Unerschrockener Entflechter</v>
      </c>
      <c r="G132" s="69" t="str">
        <f t="shared" si="2"/>
        <v/>
      </c>
    </row>
    <row r="133" spans="1:7" x14ac:dyDescent="0.25">
      <c r="A133" s="12">
        <v>158</v>
      </c>
      <c r="B133" s="8" t="str">
        <f>VLOOKUP(A133,'Sets data'!$A$3:$C$9969,3,FALSE)</f>
        <v>Embershield</v>
      </c>
      <c r="C133" s="8" t="str">
        <f>VLOOKUP(A133,'Sets data'!$A$3:$C$9969,2,FALSE)</f>
        <v>Glutschild</v>
      </c>
      <c r="G133" s="69" t="str">
        <f t="shared" si="2"/>
        <v/>
      </c>
    </row>
    <row r="134" spans="1:7" x14ac:dyDescent="0.25">
      <c r="A134" s="12">
        <v>159</v>
      </c>
      <c r="B134" s="8" t="str">
        <f>VLOOKUP(A134,'Sets data'!$A$3:$C$9969,3,FALSE)</f>
        <v>Sunderflame</v>
      </c>
      <c r="C134" s="8" t="str">
        <f>VLOOKUP(A134,'Sets data'!$A$3:$C$9969,2,FALSE)</f>
        <v>Trennflamme</v>
      </c>
      <c r="G134" s="69" t="str">
        <f t="shared" si="2"/>
        <v/>
      </c>
    </row>
    <row r="135" spans="1:7" ht="105" x14ac:dyDescent="0.25">
      <c r="A135" s="12">
        <v>160</v>
      </c>
      <c r="B135" s="8" t="str">
        <f>VLOOKUP(A135,'Sets data'!$A$3:$C$9969,3,FALSE)</f>
        <v>Burning Spellweave</v>
      </c>
      <c r="C135" s="8" t="str">
        <f>VLOOKUP(A135,'Sets data'!$A$3:$C$9969,2,FALSE)</f>
        <v>Branntzauberweber</v>
      </c>
      <c r="D135" s="23" t="s">
        <v>2205</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69" t="str">
        <f t="shared" si="2"/>
        <v/>
      </c>
    </row>
    <row r="137" spans="1:7" x14ac:dyDescent="0.25">
      <c r="A137" s="5">
        <v>162</v>
      </c>
      <c r="B137" s="8" t="str">
        <f>VLOOKUP(A137,'Sets data'!$A$3:$C$9969,3,FALSE)</f>
        <v>Spawn of Mephala</v>
      </c>
      <c r="C137" s="8" t="str">
        <f>VLOOKUP(A137,'Sets data'!$A$3:$C$9969,2,FALSE)</f>
        <v>Mephalas Brut</v>
      </c>
      <c r="G137" s="69" t="str">
        <f t="shared" si="2"/>
        <v/>
      </c>
    </row>
    <row r="138" spans="1:7" x14ac:dyDescent="0.25">
      <c r="A138" s="5">
        <v>163</v>
      </c>
      <c r="B138" s="8" t="str">
        <f>VLOOKUP(A138,'Sets data'!$A$3:$C$9969,3,FALSE)</f>
        <v>Blood Spawn</v>
      </c>
      <c r="C138" s="8" t="str">
        <f>VLOOKUP(A138,'Sets data'!$A$3:$C$9969,2,FALSE)</f>
        <v>Blutbrut</v>
      </c>
      <c r="G138" s="69" t="str">
        <f t="shared" si="2"/>
        <v/>
      </c>
    </row>
    <row r="139" spans="1:7" x14ac:dyDescent="0.25">
      <c r="A139" s="5">
        <v>164</v>
      </c>
      <c r="B139" s="8" t="str">
        <f>VLOOKUP(A139,'Sets data'!$A$3:$C$9969,3,FALSE)</f>
        <v>Lord Warden</v>
      </c>
      <c r="C139" s="8" t="str">
        <f>VLOOKUP(A139,'Sets data'!$A$3:$C$9969,2,FALSE)</f>
        <v>Hochwärter</v>
      </c>
      <c r="G139" s="69" t="str">
        <f t="shared" si="2"/>
        <v/>
      </c>
    </row>
    <row r="140" spans="1:7" x14ac:dyDescent="0.25">
      <c r="A140" s="5">
        <v>165</v>
      </c>
      <c r="B140" s="8" t="str">
        <f>VLOOKUP(A140,'Sets data'!$A$3:$C$9969,3,FALSE)</f>
        <v>Scourge Harvester</v>
      </c>
      <c r="C140" s="8" t="str">
        <f>VLOOKUP(A140,'Sets data'!$A$3:$C$9969,2,FALSE)</f>
        <v>Geißelernter</v>
      </c>
      <c r="G140" s="69" t="str">
        <f t="shared" si="2"/>
        <v/>
      </c>
    </row>
    <row r="141" spans="1:7" x14ac:dyDescent="0.25">
      <c r="A141" s="5">
        <v>166</v>
      </c>
      <c r="B141" s="8" t="str">
        <f>VLOOKUP(A141,'Sets data'!$A$3:$C$9969,3,FALSE)</f>
        <v>Engine Guardian</v>
      </c>
      <c r="C141" s="8" t="str">
        <f>VLOOKUP(A141,'Sets data'!$A$3:$C$9969,2,FALSE)</f>
        <v>Maschinenwächter</v>
      </c>
      <c r="G141" s="69" t="str">
        <f t="shared" si="2"/>
        <v/>
      </c>
    </row>
    <row r="142" spans="1:7" ht="105" x14ac:dyDescent="0.25">
      <c r="A142" s="5">
        <v>167</v>
      </c>
      <c r="B142" s="8" t="str">
        <f>VLOOKUP(A142,'Sets data'!$A$3:$C$9969,3,FALSE)</f>
        <v>Nightflame</v>
      </c>
      <c r="C142" s="8" t="str">
        <f>VLOOKUP(A142,'Sets data'!$A$3:$C$9969,2,FALSE)</f>
        <v>Nachtflamme</v>
      </c>
      <c r="D142" s="23" t="s">
        <v>2206</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69" t="str">
        <f t="shared" si="2"/>
        <v/>
      </c>
    </row>
    <row r="144" spans="1:7" x14ac:dyDescent="0.25">
      <c r="A144" s="5">
        <v>169</v>
      </c>
      <c r="B144" s="8" t="str">
        <f>VLOOKUP(A144,'Sets data'!$A$3:$C$9969,3,FALSE)</f>
        <v>Valkyn Skoria</v>
      </c>
      <c r="C144" s="8" t="str">
        <f>VLOOKUP(A144,'Sets data'!$A$3:$C$9969,2,FALSE)</f>
        <v>Valkyn Skoria</v>
      </c>
      <c r="G144" s="69" t="str">
        <f t="shared" si="2"/>
        <v/>
      </c>
    </row>
    <row r="145" spans="1:7" x14ac:dyDescent="0.25">
      <c r="A145" s="5">
        <v>170</v>
      </c>
      <c r="B145" s="8" t="str">
        <f>VLOOKUP(A145,'Sets data'!$A$3:$C$9969,3,FALSE)</f>
        <v>Maw of the Infernal</v>
      </c>
      <c r="C145" s="8" t="str">
        <f>VLOOKUP(A145,'Sets data'!$A$3:$C$9969,2,FALSE)</f>
        <v>Schlund des Infernalen</v>
      </c>
      <c r="G145" s="69" t="str">
        <f t="shared" si="2"/>
        <v/>
      </c>
    </row>
    <row r="146" spans="1:7" x14ac:dyDescent="0.25">
      <c r="A146" s="12">
        <v>171</v>
      </c>
      <c r="B146" s="8" t="str">
        <f>VLOOKUP(A146,'Sets data'!$A$3:$C$9969,3,FALSE)</f>
        <v>Eternal Warrior</v>
      </c>
      <c r="C146" s="8" t="str">
        <f>VLOOKUP(A146,'Sets data'!$A$3:$C$9969,2,FALSE)</f>
        <v>Ewiger Krieger</v>
      </c>
      <c r="G146" s="69" t="str">
        <f t="shared" si="2"/>
        <v/>
      </c>
    </row>
    <row r="147" spans="1:7" x14ac:dyDescent="0.25">
      <c r="A147" s="12">
        <v>172</v>
      </c>
      <c r="B147" s="8" t="str">
        <f>VLOOKUP(A147,'Sets data'!$A$3:$C$9969,3,FALSE)</f>
        <v>Infallible Mage</v>
      </c>
      <c r="C147" s="8" t="str">
        <f>VLOOKUP(A147,'Sets data'!$A$3:$C$9969,2,FALSE)</f>
        <v>Unfehlbare Magierin</v>
      </c>
      <c r="G147" s="69" t="str">
        <f t="shared" si="2"/>
        <v/>
      </c>
    </row>
    <row r="148" spans="1:7" x14ac:dyDescent="0.25">
      <c r="A148" s="12">
        <v>173</v>
      </c>
      <c r="B148" s="8" t="str">
        <f>VLOOKUP(A148,'Sets data'!$A$3:$C$9969,3,FALSE)</f>
        <v>Vicious Serpent</v>
      </c>
      <c r="C148" s="8" t="str">
        <f>VLOOKUP(A148,'Sets data'!$A$3:$C$9969,2,FALSE)</f>
        <v>Boshafte Schlange</v>
      </c>
      <c r="G148" s="69" t="str">
        <f t="shared" si="2"/>
        <v/>
      </c>
    </row>
    <row r="149" spans="1:7" x14ac:dyDescent="0.25">
      <c r="A149" s="5">
        <v>176</v>
      </c>
      <c r="B149" s="8" t="str">
        <f>VLOOKUP(A149,'Sets data'!$A$3:$C$9969,3,FALSE)</f>
        <v>Noble\'s Conquest</v>
      </c>
      <c r="C149" s="8" t="str">
        <f>VLOOKUP(A149,'Sets data'!$A$3:$C$9969,2,FALSE)</f>
        <v>Adelssieg</v>
      </c>
      <c r="G149" s="69" t="str">
        <f t="shared" si="2"/>
        <v/>
      </c>
    </row>
    <row r="150" spans="1:7" x14ac:dyDescent="0.25">
      <c r="A150" s="5">
        <v>177</v>
      </c>
      <c r="B150" s="8" t="str">
        <f>VLOOKUP(A150,'Sets data'!$A$3:$C$9969,3,FALSE)</f>
        <v>Redistributor</v>
      </c>
      <c r="C150" s="8" t="str">
        <f>VLOOKUP(A150,'Sets data'!$A$3:$C$9969,2,FALSE)</f>
        <v>Umverteilung</v>
      </c>
      <c r="G150" s="69" t="str">
        <f t="shared" si="2"/>
        <v/>
      </c>
    </row>
    <row r="151" spans="1:7" x14ac:dyDescent="0.25">
      <c r="A151" s="5">
        <v>178</v>
      </c>
      <c r="B151" s="8" t="str">
        <f>VLOOKUP(A151,'Sets data'!$A$3:$C$9969,3,FALSE)</f>
        <v>Armor Master</v>
      </c>
      <c r="C151" s="8" t="str">
        <f>VLOOKUP(A151,'Sets data'!$A$3:$C$9969,2,FALSE)</f>
        <v>Rüstungsmeister</v>
      </c>
      <c r="G151" s="69" t="str">
        <f t="shared" si="2"/>
        <v/>
      </c>
    </row>
    <row r="152" spans="1:7" x14ac:dyDescent="0.25">
      <c r="A152" s="12">
        <v>179</v>
      </c>
      <c r="B152" s="8" t="str">
        <f>VLOOKUP(A152,'Sets data'!$A$3:$C$9969,3,FALSE)</f>
        <v>Black Rose</v>
      </c>
      <c r="C152" s="8" t="str">
        <f>VLOOKUP(A152,'Sets data'!$A$3:$C$9969,2,FALSE)</f>
        <v>Schwarze Rose</v>
      </c>
      <c r="G152" s="69" t="str">
        <f t="shared" si="2"/>
        <v/>
      </c>
    </row>
    <row r="153" spans="1:7" ht="90" x14ac:dyDescent="0.25">
      <c r="A153" s="12">
        <v>180</v>
      </c>
      <c r="B153" s="8" t="str">
        <f>VLOOKUP(A153,'Sets data'!$A$3:$C$9969,3,FALSE)</f>
        <v>Powerful Assault</v>
      </c>
      <c r="C153" s="8" t="str">
        <f>VLOOKUP(A153,'Sets data'!$A$3:$C$9969,2,FALSE)</f>
        <v>Kraftvoller Ansturm</v>
      </c>
      <c r="D153" s="23" t="s">
        <v>2208</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2209</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69" t="str">
        <f t="shared" si="2"/>
        <v/>
      </c>
    </row>
    <row r="156" spans="1:7" x14ac:dyDescent="0.25">
      <c r="A156" s="12">
        <v>184</v>
      </c>
      <c r="B156" s="8" t="str">
        <f>VLOOKUP(A156,'Sets data'!$A$3:$C$9969,3,FALSE)</f>
        <v>Brands of Imperium</v>
      </c>
      <c r="C156" s="8" t="str">
        <f>VLOOKUP(A156,'Sets data'!$A$3:$C$9969,2,FALSE)</f>
        <v>Male des Kaiserreichs</v>
      </c>
      <c r="G156" s="69" t="str">
        <f t="shared" si="2"/>
        <v/>
      </c>
    </row>
    <row r="157" spans="1:7" ht="105" x14ac:dyDescent="0.25">
      <c r="A157" s="12">
        <v>185</v>
      </c>
      <c r="B157" s="8" t="str">
        <f>VLOOKUP(A157,'Sets data'!$A$3:$C$9969,3,FALSE)</f>
        <v>Spell Power Cure</v>
      </c>
      <c r="C157" s="8" t="str">
        <f>VLOOKUP(A157,'Sets data'!$A$3:$C$9969,2,FALSE)</f>
        <v>Magiekraftheilung</v>
      </c>
      <c r="D157" s="23" t="s">
        <v>2294</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69" t="str">
        <f t="shared" si="2"/>
        <v/>
      </c>
    </row>
    <row r="159" spans="1:7" x14ac:dyDescent="0.25">
      <c r="A159" s="12">
        <v>187</v>
      </c>
      <c r="B159" s="8" t="str">
        <f>VLOOKUP(A159,'Sets data'!$A$3:$C$9969,3,FALSE)</f>
        <v>Swamp Raider</v>
      </c>
      <c r="C159" s="8" t="str">
        <f>VLOOKUP(A159,'Sets data'!$A$3:$C$9969,2,FALSE)</f>
        <v>Sumpfräuber</v>
      </c>
      <c r="G159" s="69" t="str">
        <f t="shared" si="2"/>
        <v/>
      </c>
    </row>
    <row r="160" spans="1:7" x14ac:dyDescent="0.25">
      <c r="A160" s="12">
        <v>188</v>
      </c>
      <c r="B160" s="8" t="str">
        <f>VLOOKUP(A160,'Sets data'!$A$3:$C$9969,3,FALSE)</f>
        <v>Storm Master</v>
      </c>
      <c r="C160" s="8" t="str">
        <f>VLOOKUP(A160,'Sets data'!$A$3:$C$9969,2,FALSE)</f>
        <v>Sturmmeister</v>
      </c>
      <c r="G160" s="69" t="str">
        <f t="shared" si="2"/>
        <v/>
      </c>
    </row>
    <row r="161" spans="1:7" x14ac:dyDescent="0.25">
      <c r="A161" s="12">
        <v>190</v>
      </c>
      <c r="B161" s="8" t="str">
        <f>VLOOKUP(A161,'Sets data'!$A$3:$C$9969,3,FALSE)</f>
        <v>Scathing Mage</v>
      </c>
      <c r="C161" s="8" t="str">
        <f>VLOOKUP(A161,'Sets data'!$A$3:$C$9969,2,FALSE)</f>
        <v>Verletzender Magier</v>
      </c>
      <c r="G161" s="69" t="str">
        <f t="shared" si="2"/>
        <v/>
      </c>
    </row>
    <row r="162" spans="1:7" x14ac:dyDescent="0.25">
      <c r="A162" s="12">
        <v>193</v>
      </c>
      <c r="B162" s="8" t="str">
        <f>VLOOKUP(A162,'Sets data'!$A$3:$C$9969,3,FALSE)</f>
        <v>Overwhelming Surge</v>
      </c>
      <c r="C162" s="8" t="str">
        <f>VLOOKUP(A162,'Sets data'!$A$3:$C$9969,2,FALSE)</f>
        <v>Überwältigende Woge</v>
      </c>
      <c r="G162" s="69" t="str">
        <f t="shared" si="2"/>
        <v/>
      </c>
    </row>
    <row r="163" spans="1:7" x14ac:dyDescent="0.25">
      <c r="A163" s="12">
        <v>194</v>
      </c>
      <c r="B163" s="8" t="str">
        <f>VLOOKUP(A163,'Sets data'!$A$3:$C$9969,3,FALSE)</f>
        <v>Combat Physician</v>
      </c>
      <c r="C163" s="8" t="str">
        <f>VLOOKUP(A163,'Sets data'!$A$3:$C$9969,2,FALSE)</f>
        <v>Feldarzt</v>
      </c>
      <c r="G163" s="69" t="str">
        <f t="shared" si="2"/>
        <v/>
      </c>
    </row>
    <row r="164" spans="1:7" x14ac:dyDescent="0.25">
      <c r="A164" s="12">
        <v>195</v>
      </c>
      <c r="B164" s="8" t="str">
        <f>VLOOKUP(A164,'Sets data'!$A$3:$C$9969,3,FALSE)</f>
        <v>Sheer Venom</v>
      </c>
      <c r="C164" s="8" t="str">
        <f>VLOOKUP(A164,'Sets data'!$A$3:$C$9969,2,FALSE)</f>
        <v>Reingift</v>
      </c>
      <c r="G164" s="69" t="str">
        <f t="shared" si="2"/>
        <v/>
      </c>
    </row>
    <row r="165" spans="1:7" x14ac:dyDescent="0.25">
      <c r="A165" s="12">
        <v>196</v>
      </c>
      <c r="B165" s="8" t="str">
        <f>VLOOKUP(A165,'Sets data'!$A$3:$C$9969,3,FALSE)</f>
        <v>Leeching Plate</v>
      </c>
      <c r="C165" s="8" t="str">
        <f>VLOOKUP(A165,'Sets data'!$A$3:$C$9969,2,FALSE)</f>
        <v>Auslaugende Rüstung</v>
      </c>
      <c r="G165" s="69" t="str">
        <f t="shared" si="2"/>
        <v/>
      </c>
    </row>
    <row r="166" spans="1:7" x14ac:dyDescent="0.25">
      <c r="A166" s="12">
        <v>197</v>
      </c>
      <c r="B166" s="8" t="str">
        <f>VLOOKUP(A166,'Sets data'!$A$3:$C$9969,3,FALSE)</f>
        <v>Tormentor</v>
      </c>
      <c r="C166" s="8" t="str">
        <f>VLOOKUP(A166,'Sets data'!$A$3:$C$9969,2,FALSE)</f>
        <v>Quälender</v>
      </c>
      <c r="G166" s="69" t="str">
        <f t="shared" si="2"/>
        <v/>
      </c>
    </row>
    <row r="167" spans="1:7" x14ac:dyDescent="0.25">
      <c r="A167" s="12">
        <v>198</v>
      </c>
      <c r="B167" s="8" t="str">
        <f>VLOOKUP(A167,'Sets data'!$A$3:$C$9969,3,FALSE)</f>
        <v>Essence Thief</v>
      </c>
      <c r="C167" s="8" t="str">
        <f>VLOOKUP(A167,'Sets data'!$A$3:$C$9969,2,FALSE)</f>
        <v>Essenzdieb</v>
      </c>
      <c r="G167" s="69" t="str">
        <f t="shared" si="2"/>
        <v/>
      </c>
    </row>
    <row r="168" spans="1:7" x14ac:dyDescent="0.25">
      <c r="A168" s="12">
        <v>199</v>
      </c>
      <c r="B168" s="8" t="str">
        <f>VLOOKUP(A168,'Sets data'!$A$3:$C$9969,3,FALSE)</f>
        <v>Shield Breaker</v>
      </c>
      <c r="C168" s="8" t="str">
        <f>VLOOKUP(A168,'Sets data'!$A$3:$C$9969,2,FALSE)</f>
        <v>Schildbrecher</v>
      </c>
      <c r="G168" s="69" t="str">
        <f t="shared" si="2"/>
        <v/>
      </c>
    </row>
    <row r="169" spans="1:7" x14ac:dyDescent="0.25">
      <c r="A169" s="12">
        <v>200</v>
      </c>
      <c r="B169" s="8" t="str">
        <f>VLOOKUP(A169,'Sets data'!$A$3:$C$9969,3,FALSE)</f>
        <v>Phoenix</v>
      </c>
      <c r="C169" s="8" t="str">
        <f>VLOOKUP(A169,'Sets data'!$A$3:$C$9969,2,FALSE)</f>
        <v>Phönix</v>
      </c>
      <c r="G169" s="69" t="str">
        <f t="shared" si="2"/>
        <v/>
      </c>
    </row>
    <row r="170" spans="1:7" x14ac:dyDescent="0.25">
      <c r="A170" s="12">
        <v>201</v>
      </c>
      <c r="B170" s="8" t="str">
        <f>VLOOKUP(A170,'Sets data'!$A$3:$C$9969,3,FALSE)</f>
        <v>Reactive Armor</v>
      </c>
      <c r="C170" s="8" t="str">
        <f>VLOOKUP(A170,'Sets data'!$A$3:$C$9969,2,FALSE)</f>
        <v>Reaktive Rüstung</v>
      </c>
      <c r="G170" s="69" t="str">
        <f t="shared" si="2"/>
        <v/>
      </c>
    </row>
    <row r="171" spans="1:7" x14ac:dyDescent="0.25">
      <c r="A171" s="12">
        <v>204</v>
      </c>
      <c r="B171" s="8" t="str">
        <f>VLOOKUP(A171,'Sets data'!$A$3:$C$9969,3,FALSE)</f>
        <v>Endurance</v>
      </c>
      <c r="C171" s="8" t="str">
        <f>VLOOKUP(A171,'Sets data'!$A$3:$C$9969,2,FALSE)</f>
        <v>Beständigkeit</v>
      </c>
      <c r="G171" s="69" t="str">
        <f t="shared" si="2"/>
        <v/>
      </c>
    </row>
    <row r="172" spans="1:7" x14ac:dyDescent="0.25">
      <c r="A172" s="12">
        <v>205</v>
      </c>
      <c r="B172" s="8" t="str">
        <f>VLOOKUP(A172,'Sets data'!$A$3:$C$9969,3,FALSE)</f>
        <v>Willpower</v>
      </c>
      <c r="C172" s="8" t="str">
        <f>VLOOKUP(A172,'Sets data'!$A$3:$C$9969,2,FALSE)</f>
        <v>Willenskraft</v>
      </c>
      <c r="G172" s="69" t="str">
        <f t="shared" si="2"/>
        <v/>
      </c>
    </row>
    <row r="173" spans="1:7" x14ac:dyDescent="0.25">
      <c r="A173" s="12">
        <v>206</v>
      </c>
      <c r="B173" s="8" t="str">
        <f>VLOOKUP(A173,'Sets data'!$A$3:$C$9969,3,FALSE)</f>
        <v>Agility</v>
      </c>
      <c r="C173" s="8" t="str">
        <f>VLOOKUP(A173,'Sets data'!$A$3:$C$9969,2,FALSE)</f>
        <v>Agilität</v>
      </c>
      <c r="G173" s="69" t="str">
        <f t="shared" si="2"/>
        <v/>
      </c>
    </row>
    <row r="174" spans="1:7" x14ac:dyDescent="0.25">
      <c r="A174" s="5">
        <v>207</v>
      </c>
      <c r="B174" s="8" t="str">
        <f>VLOOKUP(A174,'Sets data'!$A$3:$C$9969,3,FALSE)</f>
        <v>Law of Julianos</v>
      </c>
      <c r="C174" s="8" t="str">
        <f>VLOOKUP(A174,'Sets data'!$A$3:$C$9969,2,FALSE)</f>
        <v>Gesetz von Julianos</v>
      </c>
      <c r="G174" s="69" t="str">
        <f t="shared" si="2"/>
        <v/>
      </c>
    </row>
    <row r="175" spans="1:7" x14ac:dyDescent="0.25">
      <c r="A175" s="5">
        <v>208</v>
      </c>
      <c r="B175" s="8" t="str">
        <f>VLOOKUP(A175,'Sets data'!$A$3:$C$9969,3,FALSE)</f>
        <v>Trial by Fire</v>
      </c>
      <c r="C175" s="8" t="str">
        <f>VLOOKUP(A175,'Sets data'!$A$3:$C$9969,2,FALSE)</f>
        <v>Feuertaufe</v>
      </c>
      <c r="G175" s="69" t="str">
        <f t="shared" si="2"/>
        <v/>
      </c>
    </row>
    <row r="176" spans="1:7" x14ac:dyDescent="0.25">
      <c r="A176" s="24">
        <v>209</v>
      </c>
      <c r="B176" s="8" t="str">
        <f>VLOOKUP(A176,'Sets data'!$A$3:$C$9969,3,FALSE)</f>
        <v>Armor of the Code</v>
      </c>
      <c r="C176" s="8" t="str">
        <f>VLOOKUP(A176,'Sets data'!$A$3:$C$9969,2,FALSE)</f>
        <v>Armor of the Code</v>
      </c>
      <c r="G176" s="69" t="str">
        <f t="shared" si="2"/>
        <v/>
      </c>
    </row>
    <row r="177" spans="1:7" x14ac:dyDescent="0.25">
      <c r="A177" s="12">
        <v>210</v>
      </c>
      <c r="B177" s="8" t="str">
        <f>VLOOKUP(A177,'Sets data'!$A$3:$C$9969,3,FALSE)</f>
        <v>Mark of the Pariah</v>
      </c>
      <c r="C177" s="8" t="str">
        <f>VLOOKUP(A177,'Sets data'!$A$3:$C$9969,2,FALSE)</f>
        <v>Zeichen des Ausgestoßenen</v>
      </c>
      <c r="G177" s="69" t="str">
        <f t="shared" si="2"/>
        <v/>
      </c>
    </row>
    <row r="178" spans="1:7" ht="105" x14ac:dyDescent="0.25">
      <c r="A178" s="12">
        <v>211</v>
      </c>
      <c r="B178" s="8" t="str">
        <f>VLOOKUP(A178,'Sets data'!$A$3:$C$9969,3,FALSE)</f>
        <v>Permafrost</v>
      </c>
      <c r="C178" s="8" t="str">
        <f>VLOOKUP(A178,'Sets data'!$A$3:$C$9969,2,FALSE)</f>
        <v>Permafrost</v>
      </c>
      <c r="D178" s="23" t="s">
        <v>2290</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69" t="str">
        <f t="shared" si="2"/>
        <v/>
      </c>
    </row>
    <row r="180" spans="1:7" x14ac:dyDescent="0.25">
      <c r="A180" s="12">
        <v>213</v>
      </c>
      <c r="B180" s="8" t="str">
        <f>VLOOKUP(A180,'Sets data'!$A$3:$C$9969,3,FALSE)</f>
        <v>Glorious Defender</v>
      </c>
      <c r="C180" s="8" t="str">
        <f>VLOOKUP(A180,'Sets data'!$A$3:$C$9969,2,FALSE)</f>
        <v>Ruhmreicher Verteidiger</v>
      </c>
      <c r="G180" s="69" t="str">
        <f t="shared" si="2"/>
        <v/>
      </c>
    </row>
    <row r="181" spans="1:7" x14ac:dyDescent="0.25">
      <c r="A181" s="12">
        <v>214</v>
      </c>
      <c r="B181" s="8" t="str">
        <f>VLOOKUP(A181,'Sets data'!$A$3:$C$9969,3,FALSE)</f>
        <v>Para Bellum</v>
      </c>
      <c r="C181" s="8" t="str">
        <f>VLOOKUP(A181,'Sets data'!$A$3:$C$9969,2,FALSE)</f>
        <v>Para Bellum</v>
      </c>
      <c r="G181" s="69" t="str">
        <f t="shared" si="2"/>
        <v/>
      </c>
    </row>
    <row r="182" spans="1:7" x14ac:dyDescent="0.25">
      <c r="A182" s="12">
        <v>215</v>
      </c>
      <c r="B182" s="8" t="str">
        <f>VLOOKUP(A182,'Sets data'!$A$3:$C$9969,3,FALSE)</f>
        <v>Elemental Succession</v>
      </c>
      <c r="C182" s="8" t="str">
        <f>VLOOKUP(A182,'Sets data'!$A$3:$C$9969,2,FALSE)</f>
        <v>Elementarfolge</v>
      </c>
      <c r="G182" s="69" t="str">
        <f t="shared" si="2"/>
        <v/>
      </c>
    </row>
    <row r="183" spans="1:7" x14ac:dyDescent="0.25">
      <c r="A183" s="12">
        <v>216</v>
      </c>
      <c r="B183" s="8" t="str">
        <f>VLOOKUP(A183,'Sets data'!$A$3:$C$9969,3,FALSE)</f>
        <v>Hunt Leader</v>
      </c>
      <c r="C183" s="8" t="str">
        <f>VLOOKUP(A183,'Sets data'!$A$3:$C$9969,2,FALSE)</f>
        <v>Jagdleiter</v>
      </c>
      <c r="G183" s="69" t="str">
        <f t="shared" si="2"/>
        <v/>
      </c>
    </row>
    <row r="184" spans="1:7" x14ac:dyDescent="0.25">
      <c r="A184" s="12">
        <v>217</v>
      </c>
      <c r="B184" s="8" t="str">
        <f>VLOOKUP(A184,'Sets data'!$A$3:$C$9969,3,FALSE)</f>
        <v>Winterborn</v>
      </c>
      <c r="C184" s="8" t="str">
        <f>VLOOKUP(A184,'Sets data'!$A$3:$C$9969,2,FALSE)</f>
        <v>Winterkind</v>
      </c>
      <c r="G184" s="69" t="str">
        <f t="shared" si="2"/>
        <v/>
      </c>
    </row>
    <row r="185" spans="1:7" x14ac:dyDescent="0.25">
      <c r="A185" s="12">
        <v>218</v>
      </c>
      <c r="B185" s="8" t="str">
        <f>VLOOKUP(A185,'Sets data'!$A$3:$C$9969,3,FALSE)</f>
        <v>Trinimac\'s Valor</v>
      </c>
      <c r="C185" s="8" t="str">
        <f>VLOOKUP(A185,'Sets data'!$A$3:$C$9969,2,FALSE)</f>
        <v>Trinimacs Heldenmut</v>
      </c>
      <c r="G185" s="69" t="str">
        <f t="shared" si="2"/>
        <v/>
      </c>
    </row>
    <row r="186" spans="1:7" x14ac:dyDescent="0.25">
      <c r="A186" s="5">
        <v>219</v>
      </c>
      <c r="B186" s="8" t="str">
        <f>VLOOKUP(A186,'Sets data'!$A$3:$C$9969,3,FALSE)</f>
        <v>Morkuldin</v>
      </c>
      <c r="C186" s="8" t="str">
        <f>VLOOKUP(A186,'Sets data'!$A$3:$C$9969,2,FALSE)</f>
        <v>Morkuldin</v>
      </c>
      <c r="G186" s="69" t="str">
        <f t="shared" si="2"/>
        <v/>
      </c>
    </row>
    <row r="187" spans="1:7" x14ac:dyDescent="0.25">
      <c r="A187" s="5">
        <v>224</v>
      </c>
      <c r="B187" s="8" t="str">
        <f>VLOOKUP(A187,'Sets data'!$A$3:$C$9969,3,FALSE)</f>
        <v>Tava\'s Favor</v>
      </c>
      <c r="C187" s="8" t="str">
        <f>VLOOKUP(A187,'Sets data'!$A$3:$C$9969,2,FALSE)</f>
        <v>Tavas Gunst</v>
      </c>
      <c r="G187" s="69" t="str">
        <f t="shared" si="2"/>
        <v/>
      </c>
    </row>
    <row r="188" spans="1:7" ht="90" x14ac:dyDescent="0.25">
      <c r="A188" s="5">
        <v>225</v>
      </c>
      <c r="B188" s="8" t="str">
        <f>VLOOKUP(A188,'Sets data'!$A$3:$C$9969,3,FALSE)</f>
        <v>Clever Alchemist</v>
      </c>
      <c r="C188" s="8" t="str">
        <f>VLOOKUP(A188,'Sets data'!$A$3:$C$9969,2,FALSE)</f>
        <v>Schlauer Alchemist</v>
      </c>
      <c r="D188" s="23" t="s">
        <v>2293</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69" t="str">
        <f t="shared" si="2"/>
        <v/>
      </c>
    </row>
    <row r="190" spans="1:7" x14ac:dyDescent="0.25">
      <c r="A190" s="12">
        <v>227</v>
      </c>
      <c r="B190" s="8" t="str">
        <f>VLOOKUP(A190,'Sets data'!$A$3:$C$9969,3,FALSE)</f>
        <v>Bahraha\'s Curse</v>
      </c>
      <c r="C190" s="8" t="str">
        <f>VLOOKUP(A190,'Sets data'!$A$3:$C$9969,2,FALSE)</f>
        <v>Bahrahas Fluch</v>
      </c>
      <c r="G190" s="69" t="str">
        <f t="shared" si="2"/>
        <v/>
      </c>
    </row>
    <row r="191" spans="1:7" x14ac:dyDescent="0.25">
      <c r="A191" s="12">
        <v>228</v>
      </c>
      <c r="B191" s="8" t="str">
        <f>VLOOKUP(A191,'Sets data'!$A$3:$C$9969,3,FALSE)</f>
        <v>Syvarra\'s Scales</v>
      </c>
      <c r="C191" s="8" t="str">
        <f>VLOOKUP(A191,'Sets data'!$A$3:$C$9969,2,FALSE)</f>
        <v>Syvarras Schuppen</v>
      </c>
      <c r="G191" s="69" t="str">
        <f t="shared" si="2"/>
        <v/>
      </c>
    </row>
    <row r="192" spans="1:7" x14ac:dyDescent="0.25">
      <c r="A192" s="12">
        <v>229</v>
      </c>
      <c r="B192" s="8" t="str">
        <f>VLOOKUP(A192,'Sets data'!$A$3:$C$9969,3,FALSE)</f>
        <v>Twilight Remedy</v>
      </c>
      <c r="C192" s="8" t="str">
        <f>VLOOKUP(A192,'Sets data'!$A$3:$C$9969,2,FALSE)</f>
        <v>Zwielichtgenesung</v>
      </c>
      <c r="G192" s="69"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2196</v>
      </c>
      <c r="E193" t="s">
        <v>2187</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69" t="str">
        <f t="shared" si="3"/>
        <v/>
      </c>
    </row>
    <row r="195" spans="1:7" x14ac:dyDescent="0.25">
      <c r="A195" s="12">
        <v>232</v>
      </c>
      <c r="B195" s="8" t="str">
        <f>VLOOKUP(A195,'Sets data'!$A$3:$C$9969,3,FALSE)</f>
        <v>Roar of Alkosh</v>
      </c>
      <c r="C195" s="8" t="str">
        <f>VLOOKUP(A195,'Sets data'!$A$3:$C$9969,2,FALSE)</f>
        <v>Brüllen von Alkosh</v>
      </c>
      <c r="G195" s="69" t="str">
        <f t="shared" si="3"/>
        <v/>
      </c>
    </row>
    <row r="196" spans="1:7" x14ac:dyDescent="0.25">
      <c r="A196" s="12">
        <v>234</v>
      </c>
      <c r="B196" s="8" t="str">
        <f>VLOOKUP(A196,'Sets data'!$A$3:$C$9969,3,FALSE)</f>
        <v>Marksman\'s Crest</v>
      </c>
      <c r="C196" s="8" t="str">
        <f>VLOOKUP(A196,'Sets data'!$A$3:$C$9969,2,FALSE)</f>
        <v>Wappen des Meisterschützen</v>
      </c>
      <c r="G196" s="69" t="str">
        <f t="shared" si="3"/>
        <v/>
      </c>
    </row>
    <row r="197" spans="1:7" x14ac:dyDescent="0.25">
      <c r="A197" s="12">
        <v>235</v>
      </c>
      <c r="B197" s="8" t="str">
        <f>VLOOKUP(A197,'Sets data'!$A$3:$C$9969,3,FALSE)</f>
        <v>Robes of Transmutation</v>
      </c>
      <c r="C197" s="8" t="str">
        <f>VLOOKUP(A197,'Sets data'!$A$3:$C$9969,2,FALSE)</f>
        <v>Roben der Transmutation</v>
      </c>
      <c r="G197" s="69" t="str">
        <f t="shared" si="3"/>
        <v/>
      </c>
    </row>
    <row r="198" spans="1:7" x14ac:dyDescent="0.25">
      <c r="A198" s="12">
        <v>236</v>
      </c>
      <c r="B198" s="8" t="str">
        <f>VLOOKUP(A198,'Sets data'!$A$3:$C$9969,3,FALSE)</f>
        <v>Vicious Death</v>
      </c>
      <c r="C198" s="8" t="str">
        <f>VLOOKUP(A198,'Sets data'!$A$3:$C$9969,2,FALSE)</f>
        <v>Grausamer Tod</v>
      </c>
      <c r="G198" s="69" t="str">
        <f t="shared" si="3"/>
        <v/>
      </c>
    </row>
    <row r="199" spans="1:7" x14ac:dyDescent="0.25">
      <c r="A199" s="12">
        <v>237</v>
      </c>
      <c r="B199" s="8" t="str">
        <f>VLOOKUP(A199,'Sets data'!$A$3:$C$9969,3,FALSE)</f>
        <v>Leki\'s Focus</v>
      </c>
      <c r="C199" s="8" t="str">
        <f>VLOOKUP(A199,'Sets data'!$A$3:$C$9969,2,FALSE)</f>
        <v>Lekis Fokus</v>
      </c>
      <c r="G199" s="69" t="str">
        <f t="shared" si="3"/>
        <v/>
      </c>
    </row>
    <row r="200" spans="1:7" x14ac:dyDescent="0.25">
      <c r="A200" s="12">
        <v>238</v>
      </c>
      <c r="B200" s="8" t="str">
        <f>VLOOKUP(A200,'Sets data'!$A$3:$C$9969,3,FALSE)</f>
        <v>Fasalla\'s Guile</v>
      </c>
      <c r="C200" s="8" t="str">
        <f>VLOOKUP(A200,'Sets data'!$A$3:$C$9969,2,FALSE)</f>
        <v>Fasallas List</v>
      </c>
      <c r="G200" s="69" t="str">
        <f t="shared" si="3"/>
        <v/>
      </c>
    </row>
    <row r="201" spans="1:7" x14ac:dyDescent="0.25">
      <c r="A201" s="12">
        <v>239</v>
      </c>
      <c r="B201" s="8" t="str">
        <f>VLOOKUP(A201,'Sets data'!$A$3:$C$9969,3,FALSE)</f>
        <v>Warrior\'s Fury</v>
      </c>
      <c r="C201" s="8" t="str">
        <f>VLOOKUP(A201,'Sets data'!$A$3:$C$9969,2,FALSE)</f>
        <v>Raserei des Kriegers</v>
      </c>
      <c r="G201" s="69" t="str">
        <f t="shared" si="3"/>
        <v/>
      </c>
    </row>
    <row r="202" spans="1:7" x14ac:dyDescent="0.25">
      <c r="A202" s="5">
        <v>240</v>
      </c>
      <c r="B202" s="8" t="str">
        <f>VLOOKUP(A202,'Sets data'!$A$3:$C$9969,3,FALSE)</f>
        <v>Kvatch Gladiator</v>
      </c>
      <c r="C202" s="8" t="str">
        <f>VLOOKUP(A202,'Sets data'!$A$3:$C$9969,2,FALSE)</f>
        <v>Gladiator von Kvatch</v>
      </c>
      <c r="G202" s="69" t="str">
        <f t="shared" si="3"/>
        <v/>
      </c>
    </row>
    <row r="203" spans="1:7" x14ac:dyDescent="0.25">
      <c r="A203" s="5">
        <v>241</v>
      </c>
      <c r="B203" s="8" t="str">
        <f>VLOOKUP(A203,'Sets data'!$A$3:$C$9969,3,FALSE)</f>
        <v>Varen\'s Legacy</v>
      </c>
      <c r="C203" s="8" t="str">
        <f>VLOOKUP(A203,'Sets data'!$A$3:$C$9969,2,FALSE)</f>
        <v>Varens Erbe</v>
      </c>
      <c r="G203" s="69" t="str">
        <f t="shared" si="3"/>
        <v/>
      </c>
    </row>
    <row r="204" spans="1:7" x14ac:dyDescent="0.25">
      <c r="A204" s="5">
        <v>242</v>
      </c>
      <c r="B204" s="8" t="str">
        <f>VLOOKUP(A204,'Sets data'!$A$3:$C$9969,3,FALSE)</f>
        <v>Pelinal\'s Aptitude</v>
      </c>
      <c r="C204" s="8" t="str">
        <f>VLOOKUP(A204,'Sets data'!$A$3:$C$9969,2,FALSE)</f>
        <v>Pelinals Talent</v>
      </c>
      <c r="G204" s="69" t="str">
        <f t="shared" si="3"/>
        <v/>
      </c>
    </row>
    <row r="205" spans="1:7" x14ac:dyDescent="0.25">
      <c r="A205" s="12">
        <v>243</v>
      </c>
      <c r="B205" s="8" t="str">
        <f>VLOOKUP(A205,'Sets data'!$A$3:$C$9969,3,FALSE)</f>
        <v>Hide of Morihaus</v>
      </c>
      <c r="C205" s="8" t="str">
        <f>VLOOKUP(A205,'Sets data'!$A$3:$C$9969,2,FALSE)</f>
        <v>Haut von Morihaus</v>
      </c>
      <c r="G205" s="69" t="str">
        <f t="shared" si="3"/>
        <v/>
      </c>
    </row>
    <row r="206" spans="1:7" x14ac:dyDescent="0.25">
      <c r="A206" s="12">
        <v>244</v>
      </c>
      <c r="B206" s="8" t="str">
        <f>VLOOKUP(A206,'Sets data'!$A$3:$C$9969,3,FALSE)</f>
        <v>Flanking Strategist</v>
      </c>
      <c r="C206" s="8" t="str">
        <f>VLOOKUP(A206,'Sets data'!$A$3:$C$9969,2,FALSE)</f>
        <v>Flankierender Stratege</v>
      </c>
      <c r="G206" s="69" t="str">
        <f t="shared" si="3"/>
        <v/>
      </c>
    </row>
    <row r="207" spans="1:7" x14ac:dyDescent="0.25">
      <c r="A207" s="12">
        <v>245</v>
      </c>
      <c r="B207" s="8" t="str">
        <f>VLOOKUP(A207,'Sets data'!$A$3:$C$9969,3,FALSE)</f>
        <v>Sithis\' Touch</v>
      </c>
      <c r="C207" s="8" t="str">
        <f>VLOOKUP(A207,'Sets data'!$A$3:$C$9969,2,FALSE)</f>
        <v>Sithis' Berührung</v>
      </c>
      <c r="G207" s="69" t="str">
        <f t="shared" si="3"/>
        <v/>
      </c>
    </row>
    <row r="208" spans="1:7" x14ac:dyDescent="0.25">
      <c r="A208" s="12">
        <v>246</v>
      </c>
      <c r="B208" s="8" t="str">
        <f>VLOOKUP(A208,'Sets data'!$A$3:$C$9969,3,FALSE)</f>
        <v>Galerion\'s Revenge</v>
      </c>
      <c r="C208" s="8" t="str">
        <f>VLOOKUP(A208,'Sets data'!$A$3:$C$9969,2,FALSE)</f>
        <v>Galerions Revanche</v>
      </c>
      <c r="G208" s="69" t="str">
        <f t="shared" si="3"/>
        <v/>
      </c>
    </row>
    <row r="209" spans="1:7" x14ac:dyDescent="0.25">
      <c r="A209" s="12">
        <v>247</v>
      </c>
      <c r="B209" s="8" t="str">
        <f>VLOOKUP(A209,'Sets data'!$A$3:$C$9969,3,FALSE)</f>
        <v>Vicecanon of Venom</v>
      </c>
      <c r="C209" s="8" t="str">
        <f>VLOOKUP(A209,'Sets data'!$A$3:$C$9969,2,FALSE)</f>
        <v>Vizekanoniker des Gifts</v>
      </c>
      <c r="G209" s="69" t="str">
        <f t="shared" si="3"/>
        <v/>
      </c>
    </row>
    <row r="210" spans="1:7" x14ac:dyDescent="0.25">
      <c r="A210" s="12">
        <v>248</v>
      </c>
      <c r="B210" s="8" t="str">
        <f>VLOOKUP(A210,'Sets data'!$A$3:$C$9969,3,FALSE)</f>
        <v>Thews of the Harbinger</v>
      </c>
      <c r="C210" s="8" t="str">
        <f>VLOOKUP(A210,'Sets data'!$A$3:$C$9969,2,FALSE)</f>
        <v>Muskeln des Vorboten</v>
      </c>
      <c r="G210" s="69" t="str">
        <f t="shared" si="3"/>
        <v/>
      </c>
    </row>
    <row r="211" spans="1:7" x14ac:dyDescent="0.25">
      <c r="A211" s="12">
        <v>253</v>
      </c>
      <c r="B211" s="8" t="str">
        <f>VLOOKUP(A211,'Sets data'!$A$3:$C$9969,3,FALSE)</f>
        <v>Imperial Physique</v>
      </c>
      <c r="C211" s="8" t="str">
        <f>VLOOKUP(A211,'Sets data'!$A$3:$C$9969,2,FALSE)</f>
        <v>Kaiserliche Physis</v>
      </c>
      <c r="G211" s="69" t="str">
        <f t="shared" si="3"/>
        <v/>
      </c>
    </row>
    <row r="212" spans="1:7" x14ac:dyDescent="0.25">
      <c r="A212" s="5">
        <v>256</v>
      </c>
      <c r="B212" s="8" t="str">
        <f>VLOOKUP(A212,'Sets data'!$A$3:$C$9969,3,FALSE)</f>
        <v>Mighty Chudan</v>
      </c>
      <c r="C212" s="8" t="str">
        <f>VLOOKUP(A212,'Sets data'!$A$3:$C$9969,2,FALSE)</f>
        <v>Mächtiger Chudan</v>
      </c>
      <c r="G212" s="69" t="str">
        <f t="shared" si="3"/>
        <v/>
      </c>
    </row>
    <row r="213" spans="1:7" x14ac:dyDescent="0.25">
      <c r="A213" s="5">
        <v>257</v>
      </c>
      <c r="B213" s="8" t="str">
        <f>VLOOKUP(A213,'Sets data'!$A$3:$C$9969,3,FALSE)</f>
        <v>Velidreth</v>
      </c>
      <c r="C213" s="8" t="str">
        <f>VLOOKUP(A213,'Sets data'!$A$3:$C$9969,2,FALSE)</f>
        <v>Velidreth</v>
      </c>
      <c r="G213" s="69" t="str">
        <f t="shared" si="3"/>
        <v/>
      </c>
    </row>
    <row r="214" spans="1:7" x14ac:dyDescent="0.25">
      <c r="A214" s="12">
        <v>258</v>
      </c>
      <c r="B214" s="8" t="str">
        <f>VLOOKUP(A214,'Sets data'!$A$3:$C$9969,3,FALSE)</f>
        <v>Amber Plasm</v>
      </c>
      <c r="C214" s="8" t="str">
        <f>VLOOKUP(A214,'Sets data'!$A$3:$C$9969,2,FALSE)</f>
        <v>Bernsteinplasma</v>
      </c>
      <c r="G214" s="69" t="str">
        <f t="shared" si="3"/>
        <v/>
      </c>
    </row>
    <row r="215" spans="1:7" x14ac:dyDescent="0.25">
      <c r="A215" s="12">
        <v>259</v>
      </c>
      <c r="B215" s="8" t="str">
        <f>VLOOKUP(A215,'Sets data'!$A$3:$C$9969,3,FALSE)</f>
        <v>Heem-Jas\' Retribution</v>
      </c>
      <c r="C215" s="8" t="str">
        <f>VLOOKUP(A215,'Sets data'!$A$3:$C$9969,2,FALSE)</f>
        <v>Heem-Jas' Vergeltung</v>
      </c>
      <c r="G215" s="69" t="str">
        <f t="shared" si="3"/>
        <v/>
      </c>
    </row>
    <row r="216" spans="1:7" x14ac:dyDescent="0.25">
      <c r="A216" s="12">
        <v>260</v>
      </c>
      <c r="B216" s="8" t="str">
        <f>VLOOKUP(A216,'Sets data'!$A$3:$C$9969,3,FALSE)</f>
        <v>Aspect of Mazzatun</v>
      </c>
      <c r="C216" s="8" t="str">
        <f>VLOOKUP(A216,'Sets data'!$A$3:$C$9969,2,FALSE)</f>
        <v>Aspekt von Mazzatun</v>
      </c>
      <c r="G216" s="69" t="str">
        <f t="shared" si="3"/>
        <v/>
      </c>
    </row>
    <row r="217" spans="1:7" x14ac:dyDescent="0.25">
      <c r="A217" s="12">
        <v>261</v>
      </c>
      <c r="B217" s="8" t="str">
        <f>VLOOKUP(A217,'Sets data'!$A$3:$C$9969,3,FALSE)</f>
        <v>Gossamer</v>
      </c>
      <c r="C217" s="8" t="str">
        <f>VLOOKUP(A217,'Sets data'!$A$3:$C$9969,2,FALSE)</f>
        <v>Gespinst</v>
      </c>
      <c r="G217" s="69" t="str">
        <f t="shared" si="3"/>
        <v/>
      </c>
    </row>
    <row r="218" spans="1:7" x14ac:dyDescent="0.25">
      <c r="A218" s="12">
        <v>262</v>
      </c>
      <c r="B218" s="8" t="str">
        <f>VLOOKUP(A218,'Sets data'!$A$3:$C$9969,3,FALSE)</f>
        <v>Widowmaker</v>
      </c>
      <c r="C218" s="8" t="str">
        <f>VLOOKUP(A218,'Sets data'!$A$3:$C$9969,2,FALSE)</f>
        <v>Witwenmacher</v>
      </c>
      <c r="G218" s="69" t="str">
        <f t="shared" si="3"/>
        <v/>
      </c>
    </row>
    <row r="219" spans="1:7" x14ac:dyDescent="0.25">
      <c r="A219" s="12">
        <v>263</v>
      </c>
      <c r="B219" s="8" t="str">
        <f>VLOOKUP(A219,'Sets data'!$A$3:$C$9969,3,FALSE)</f>
        <v>Hand of Mephala</v>
      </c>
      <c r="C219" s="8" t="str">
        <f>VLOOKUP(A219,'Sets data'!$A$3:$C$9969,2,FALSE)</f>
        <v>Hand von Mephala</v>
      </c>
      <c r="G219" s="69" t="str">
        <f t="shared" si="3"/>
        <v/>
      </c>
    </row>
    <row r="220" spans="1:7" x14ac:dyDescent="0.25">
      <c r="A220" s="16">
        <v>264</v>
      </c>
      <c r="B220" s="8" t="str">
        <f>VLOOKUP(A220,'Sets data'!$A$3:$C$9969,3,FALSE)</f>
        <v>Giant Spider</v>
      </c>
      <c r="C220" s="8" t="str">
        <f>VLOOKUP(A220,'Sets data'!$A$3:$C$9969,2,FALSE)</f>
        <v>Riesenspinne</v>
      </c>
      <c r="G220" s="69" t="str">
        <f t="shared" si="3"/>
        <v/>
      </c>
    </row>
    <row r="221" spans="1:7" x14ac:dyDescent="0.25">
      <c r="A221" s="5">
        <v>265</v>
      </c>
      <c r="B221" s="8" t="str">
        <f>VLOOKUP(A221,'Sets data'!$A$3:$C$9969,3,FALSE)</f>
        <v>Shadowrend</v>
      </c>
      <c r="C221" s="8" t="str">
        <f>VLOOKUP(A221,'Sets data'!$A$3:$C$9969,2,FALSE)</f>
        <v>Schattenriss</v>
      </c>
      <c r="G221" s="69" t="str">
        <f t="shared" si="3"/>
        <v/>
      </c>
    </row>
    <row r="222" spans="1:7" x14ac:dyDescent="0.25">
      <c r="A222" s="5">
        <v>266</v>
      </c>
      <c r="B222" s="8" t="str">
        <f>VLOOKUP(A222,'Sets data'!$A$3:$C$9969,3,FALSE)</f>
        <v>Kra\'gh</v>
      </c>
      <c r="C222" s="8" t="str">
        <f>VLOOKUP(A222,'Sets data'!$A$3:$C$9969,2,FALSE)</f>
        <v>Kra'gh</v>
      </c>
      <c r="G222" s="69" t="str">
        <f t="shared" si="3"/>
        <v/>
      </c>
    </row>
    <row r="223" spans="1:7" x14ac:dyDescent="0.25">
      <c r="A223" s="5">
        <v>267</v>
      </c>
      <c r="B223" s="8" t="str">
        <f>VLOOKUP(A223,'Sets data'!$A$3:$C$9969,3,FALSE)</f>
        <v>Swarm Mother</v>
      </c>
      <c r="C223" s="8" t="str">
        <f>VLOOKUP(A223,'Sets data'!$A$3:$C$9969,2,FALSE)</f>
        <v>Schwarmmutter</v>
      </c>
      <c r="G223" s="69" t="str">
        <f t="shared" si="3"/>
        <v/>
      </c>
    </row>
    <row r="224" spans="1:7" ht="105" x14ac:dyDescent="0.25">
      <c r="A224" s="5">
        <v>268</v>
      </c>
      <c r="B224" s="8" t="str">
        <f>VLOOKUP(A224,'Sets data'!$A$3:$C$9969,3,FALSE)</f>
        <v>Sentinel of Rkugamz</v>
      </c>
      <c r="C224" s="8" t="str">
        <f>VLOOKUP(A224,'Sets data'!$A$3:$C$9969,2,FALSE)</f>
        <v>Wachposten von Rkugamz</v>
      </c>
      <c r="D224" s="23" t="s">
        <v>2197</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69" t="str">
        <f t="shared" si="3"/>
        <v/>
      </c>
    </row>
    <row r="226" spans="1:7" x14ac:dyDescent="0.25">
      <c r="A226" s="5">
        <v>270</v>
      </c>
      <c r="B226" s="8" t="str">
        <f>VLOOKUP(A226,'Sets data'!$A$3:$C$9969,3,FALSE)</f>
        <v>Slimecraw</v>
      </c>
      <c r="C226" s="8" t="str">
        <f>VLOOKUP(A226,'Sets data'!$A$3:$C$9969,2,FALSE)</f>
        <v>Schleimkropf</v>
      </c>
      <c r="G226" s="69" t="str">
        <f t="shared" si="3"/>
        <v/>
      </c>
    </row>
    <row r="227" spans="1:7" ht="105" x14ac:dyDescent="0.25">
      <c r="A227" s="5">
        <v>271</v>
      </c>
      <c r="B227" s="8" t="str">
        <f>VLOOKUP(A227,'Sets data'!$A$3:$C$9969,3,FALSE)</f>
        <v>Sellistrix</v>
      </c>
      <c r="C227" s="8" t="str">
        <f>VLOOKUP(A227,'Sets data'!$A$3:$C$9969,2,FALSE)</f>
        <v>Sellistrix</v>
      </c>
      <c r="D227" s="23" t="s">
        <v>2288</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69" t="str">
        <f t="shared" si="3"/>
        <v/>
      </c>
    </row>
    <row r="229" spans="1:7" x14ac:dyDescent="0.25">
      <c r="A229" s="5">
        <v>273</v>
      </c>
      <c r="B229" s="8" t="str">
        <f>VLOOKUP(A229,'Sets data'!$A$3:$C$9969,3,FALSE)</f>
        <v>Ilambris</v>
      </c>
      <c r="C229" s="8" t="str">
        <f>VLOOKUP(A229,'Sets data'!$A$3:$C$9969,2,FALSE)</f>
        <v>Ilambris</v>
      </c>
      <c r="G229" s="69" t="str">
        <f t="shared" si="3"/>
        <v/>
      </c>
    </row>
    <row r="230" spans="1:7" x14ac:dyDescent="0.25">
      <c r="A230" s="5">
        <v>274</v>
      </c>
      <c r="B230" s="8" t="str">
        <f>VLOOKUP(A230,'Sets data'!$A$3:$C$9969,3,FALSE)</f>
        <v>Iceheart</v>
      </c>
      <c r="C230" s="8" t="str">
        <f>VLOOKUP(A230,'Sets data'!$A$3:$C$9969,2,FALSE)</f>
        <v>Eisherz</v>
      </c>
      <c r="G230" s="69" t="str">
        <f t="shared" si="3"/>
        <v/>
      </c>
    </row>
    <row r="231" spans="1:7" x14ac:dyDescent="0.25">
      <c r="A231" s="5">
        <v>275</v>
      </c>
      <c r="B231" s="8" t="str">
        <f>VLOOKUP(A231,'Sets data'!$A$3:$C$9969,3,FALSE)</f>
        <v>Stormfist</v>
      </c>
      <c r="C231" s="8" t="str">
        <f>VLOOKUP(A231,'Sets data'!$A$3:$C$9969,2,FALSE)</f>
        <v>Sturmfaust</v>
      </c>
      <c r="G231" s="69" t="str">
        <f t="shared" si="3"/>
        <v/>
      </c>
    </row>
    <row r="232" spans="1:7" ht="105" x14ac:dyDescent="0.25">
      <c r="A232" s="5">
        <v>276</v>
      </c>
      <c r="B232" s="8" t="str">
        <f>VLOOKUP(A232,'Sets data'!$A$3:$C$9969,3,FALSE)</f>
        <v>Tremorscale</v>
      </c>
      <c r="C232" s="8" t="str">
        <f>VLOOKUP(A232,'Sets data'!$A$3:$C$9969,2,FALSE)</f>
        <v>Bebenschuppe</v>
      </c>
      <c r="D232" s="23" t="s">
        <v>2286</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69" t="str">
        <f t="shared" si="3"/>
        <v/>
      </c>
    </row>
    <row r="234" spans="1:7" x14ac:dyDescent="0.25">
      <c r="A234" s="5">
        <v>278</v>
      </c>
      <c r="B234" s="8" t="str">
        <f>VLOOKUP(A234,'Sets data'!$A$3:$C$9969,3,FALSE)</f>
        <v>The Troll King</v>
      </c>
      <c r="C234" s="8" t="str">
        <f>VLOOKUP(A234,'Sets data'!$A$3:$C$9969,2,FALSE)</f>
        <v>Trollkönig</v>
      </c>
      <c r="G234" s="69" t="str">
        <f t="shared" si="3"/>
        <v/>
      </c>
    </row>
    <row r="235" spans="1:7" x14ac:dyDescent="0.25">
      <c r="A235" s="5">
        <v>279</v>
      </c>
      <c r="B235" s="8" t="str">
        <f>VLOOKUP(A235,'Sets data'!$A$3:$C$9969,3,FALSE)</f>
        <v>Selene</v>
      </c>
      <c r="C235" s="8" t="str">
        <f>VLOOKUP(A235,'Sets data'!$A$3:$C$9969,2,FALSE)</f>
        <v>Selene</v>
      </c>
      <c r="G235" s="69" t="str">
        <f t="shared" si="3"/>
        <v/>
      </c>
    </row>
    <row r="236" spans="1:7" ht="105" x14ac:dyDescent="0.25">
      <c r="A236" s="5">
        <v>280</v>
      </c>
      <c r="B236" s="8" t="str">
        <f>VLOOKUP(A236,'Sets data'!$A$3:$C$9969,3,FALSE)</f>
        <v>Grothdarr</v>
      </c>
      <c r="C236" s="8" t="str">
        <f>VLOOKUP(A236,'Sets data'!$A$3:$C$9969,2,FALSE)</f>
        <v>Grothdarr</v>
      </c>
      <c r="D236" s="23" t="s">
        <v>2198</v>
      </c>
      <c r="E236" t="s">
        <v>2185</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69" t="str">
        <f t="shared" si="3"/>
        <v/>
      </c>
    </row>
    <row r="238" spans="1:7" x14ac:dyDescent="0.25">
      <c r="A238" s="12">
        <v>282</v>
      </c>
      <c r="B238" s="8" t="str">
        <f>VLOOKUP(A238,'Sets data'!$A$3:$C$9969,3,FALSE)</f>
        <v>Vampire Cloak</v>
      </c>
      <c r="C238" s="8" t="str">
        <f>VLOOKUP(A238,'Sets data'!$A$3:$C$9969,2,FALSE)</f>
        <v>Vampirumhang</v>
      </c>
      <c r="G238" s="69" t="str">
        <f t="shared" si="3"/>
        <v/>
      </c>
    </row>
    <row r="239" spans="1:7" x14ac:dyDescent="0.25">
      <c r="A239" s="12">
        <v>283</v>
      </c>
      <c r="B239" s="8" t="str">
        <f>VLOOKUP(A239,'Sets data'!$A$3:$C$9969,3,FALSE)</f>
        <v>Sword-Singer</v>
      </c>
      <c r="C239" s="8" t="str">
        <f>VLOOKUP(A239,'Sets data'!$A$3:$C$9969,2,FALSE)</f>
        <v>Schwertsänger</v>
      </c>
      <c r="G239" s="69" t="str">
        <f t="shared" si="3"/>
        <v/>
      </c>
    </row>
    <row r="240" spans="1:7" x14ac:dyDescent="0.25">
      <c r="A240" s="12">
        <v>284</v>
      </c>
      <c r="B240" s="8" t="str">
        <f>VLOOKUP(A240,'Sets data'!$A$3:$C$9969,3,FALSE)</f>
        <v>Order of Diagna</v>
      </c>
      <c r="C240" s="8" t="str">
        <f>VLOOKUP(A240,'Sets data'!$A$3:$C$9969,2,FALSE)</f>
        <v>Orden von Diagna</v>
      </c>
      <c r="G240" s="69" t="str">
        <f t="shared" si="3"/>
        <v/>
      </c>
    </row>
    <row r="241" spans="1:7" x14ac:dyDescent="0.25">
      <c r="A241" s="12">
        <v>285</v>
      </c>
      <c r="B241" s="8" t="str">
        <f>VLOOKUP(A241,'Sets data'!$A$3:$C$9969,3,FALSE)</f>
        <v>Vampire Lord</v>
      </c>
      <c r="C241" s="8" t="str">
        <f>VLOOKUP(A241,'Sets data'!$A$3:$C$9969,2,FALSE)</f>
        <v>Vampirfürst</v>
      </c>
      <c r="G241" s="69" t="str">
        <f t="shared" si="3"/>
        <v/>
      </c>
    </row>
    <row r="242" spans="1:7" x14ac:dyDescent="0.25">
      <c r="A242" s="12">
        <v>286</v>
      </c>
      <c r="B242" s="8" t="str">
        <f>VLOOKUP(A242,'Sets data'!$A$3:$C$9969,3,FALSE)</f>
        <v>Spriggan\'s Thorns</v>
      </c>
      <c r="C242" s="8" t="str">
        <f>VLOOKUP(A242,'Sets data'!$A$3:$C$9969,2,FALSE)</f>
        <v>Dornen des Zweiglings</v>
      </c>
      <c r="G242" s="69" t="str">
        <f t="shared" si="3"/>
        <v/>
      </c>
    </row>
    <row r="243" spans="1:7" x14ac:dyDescent="0.25">
      <c r="A243" s="12">
        <v>287</v>
      </c>
      <c r="B243" s="8" t="str">
        <f>VLOOKUP(A243,'Sets data'!$A$3:$C$9969,3,FALSE)</f>
        <v>Green Pact</v>
      </c>
      <c r="C243" s="8" t="str">
        <f>VLOOKUP(A243,'Sets data'!$A$3:$C$9969,2,FALSE)</f>
        <v>Der Grüne Pakt</v>
      </c>
      <c r="G243" s="69" t="str">
        <f t="shared" si="3"/>
        <v/>
      </c>
    </row>
    <row r="244" spans="1:7" x14ac:dyDescent="0.25">
      <c r="A244" s="12">
        <v>288</v>
      </c>
      <c r="B244" s="8" t="str">
        <f>VLOOKUP(A244,'Sets data'!$A$3:$C$9969,3,FALSE)</f>
        <v>Beekeeper\'s Gear</v>
      </c>
      <c r="C244" s="8" t="str">
        <f>VLOOKUP(A244,'Sets data'!$A$3:$C$9969,2,FALSE)</f>
        <v>Werkzeug des Bienenhüters</v>
      </c>
      <c r="G244" s="69" t="str">
        <f t="shared" si="3"/>
        <v/>
      </c>
    </row>
    <row r="245" spans="1:7" x14ac:dyDescent="0.25">
      <c r="A245" s="12">
        <v>289</v>
      </c>
      <c r="B245" s="8" t="str">
        <f>VLOOKUP(A245,'Sets data'!$A$3:$C$9969,3,FALSE)</f>
        <v>Spinner\'s Garments</v>
      </c>
      <c r="C245" s="8" t="str">
        <f>VLOOKUP(A245,'Sets data'!$A$3:$C$9969,2,FALSE)</f>
        <v>Gewänder des Webers</v>
      </c>
      <c r="G245" s="69" t="str">
        <f t="shared" si="3"/>
        <v/>
      </c>
    </row>
    <row r="246" spans="1:7" x14ac:dyDescent="0.25">
      <c r="A246" s="12">
        <v>290</v>
      </c>
      <c r="B246" s="8" t="str">
        <f>VLOOKUP(A246,'Sets data'!$A$3:$C$9969,3,FALSE)</f>
        <v>Skooma Smuggler</v>
      </c>
      <c r="C246" s="8" t="str">
        <f>VLOOKUP(A246,'Sets data'!$A$3:$C$9969,2,FALSE)</f>
        <v>Skoomaschmuggler</v>
      </c>
      <c r="G246" s="69" t="str">
        <f t="shared" si="3"/>
        <v/>
      </c>
    </row>
    <row r="247" spans="1:7" x14ac:dyDescent="0.25">
      <c r="A247" s="12">
        <v>291</v>
      </c>
      <c r="B247" s="8" t="str">
        <f>VLOOKUP(A247,'Sets data'!$A$3:$C$9969,3,FALSE)</f>
        <v>Shalk Exoskeleton</v>
      </c>
      <c r="C247" s="8" t="str">
        <f>VLOOKUP(A247,'Sets data'!$A$3:$C$9969,2,FALSE)</f>
        <v>Schröterpanzer</v>
      </c>
      <c r="G247" s="69" t="str">
        <f t="shared" si="3"/>
        <v/>
      </c>
    </row>
    <row r="248" spans="1:7" x14ac:dyDescent="0.25">
      <c r="A248" s="12">
        <v>292</v>
      </c>
      <c r="B248" s="8" t="str">
        <f>VLOOKUP(A248,'Sets data'!$A$3:$C$9969,3,FALSE)</f>
        <v>Mother\'s Sorrow</v>
      </c>
      <c r="C248" s="8" t="str">
        <f>VLOOKUP(A248,'Sets data'!$A$3:$C$9969,2,FALSE)</f>
        <v>Muttertränen</v>
      </c>
      <c r="G248" s="69" t="str">
        <f t="shared" si="3"/>
        <v/>
      </c>
    </row>
    <row r="249" spans="1:7" x14ac:dyDescent="0.25">
      <c r="A249" s="12">
        <v>293</v>
      </c>
      <c r="B249" s="8" t="str">
        <f>VLOOKUP(A249,'Sets data'!$A$3:$C$9969,3,FALSE)</f>
        <v>Plague Doctor</v>
      </c>
      <c r="C249" s="8" t="str">
        <f>VLOOKUP(A249,'Sets data'!$A$3:$C$9969,2,FALSE)</f>
        <v>Seuchendoktor</v>
      </c>
      <c r="G249" s="69" t="str">
        <f t="shared" si="3"/>
        <v/>
      </c>
    </row>
    <row r="250" spans="1:7" x14ac:dyDescent="0.25">
      <c r="A250" s="12">
        <v>294</v>
      </c>
      <c r="B250" s="8" t="str">
        <f>VLOOKUP(A250,'Sets data'!$A$3:$C$9969,3,FALSE)</f>
        <v>Ysgramor\'s Birthright</v>
      </c>
      <c r="C250" s="8" t="str">
        <f>VLOOKUP(A250,'Sets data'!$A$3:$C$9969,2,FALSE)</f>
        <v>Ysgramors Geburtsrecht</v>
      </c>
      <c r="G250" s="69" t="str">
        <f t="shared" si="3"/>
        <v/>
      </c>
    </row>
    <row r="251" spans="1:7" x14ac:dyDescent="0.25">
      <c r="A251" s="12">
        <v>295</v>
      </c>
      <c r="B251" s="8" t="str">
        <f>VLOOKUP(A251,'Sets data'!$A$3:$C$9969,3,FALSE)</f>
        <v>Jailbreaker</v>
      </c>
      <c r="C251" s="8" t="str">
        <f>VLOOKUP(A251,'Sets data'!$A$3:$C$9969,2,FALSE)</f>
        <v>Ausbrecher</v>
      </c>
      <c r="G251" s="69" t="str">
        <f t="shared" si="3"/>
        <v/>
      </c>
    </row>
    <row r="252" spans="1:7" x14ac:dyDescent="0.25">
      <c r="A252" s="12">
        <v>296</v>
      </c>
      <c r="B252" s="8" t="str">
        <f>VLOOKUP(A252,'Sets data'!$A$3:$C$9969,3,FALSE)</f>
        <v>Spelunker</v>
      </c>
      <c r="C252" s="8" t="str">
        <f>VLOOKUP(A252,'Sets data'!$A$3:$C$9969,2,FALSE)</f>
        <v>Höhlenforscher</v>
      </c>
      <c r="G252" s="69" t="str">
        <f t="shared" si="3"/>
        <v/>
      </c>
    </row>
    <row r="253" spans="1:7" x14ac:dyDescent="0.25">
      <c r="A253" s="12">
        <v>297</v>
      </c>
      <c r="B253" s="8" t="str">
        <f>VLOOKUP(A253,'Sets data'!$A$3:$C$9969,3,FALSE)</f>
        <v>Spider Cultist Cowl</v>
      </c>
      <c r="C253" s="8" t="str">
        <f>VLOOKUP(A253,'Sets data'!$A$3:$C$9969,2,FALSE)</f>
        <v>Spinnenkultistenkutte</v>
      </c>
      <c r="G253" s="69" t="str">
        <f t="shared" si="3"/>
        <v/>
      </c>
    </row>
    <row r="254" spans="1:7" x14ac:dyDescent="0.25">
      <c r="A254" s="12">
        <v>298</v>
      </c>
      <c r="B254" s="8" t="str">
        <f>VLOOKUP(A254,'Sets data'!$A$3:$C$9969,3,FALSE)</f>
        <v>Light Speaker</v>
      </c>
      <c r="C254" s="8" t="str">
        <f>VLOOKUP(A254,'Sets data'!$A$3:$C$9969,2,FALSE)</f>
        <v>Lichtsprecher</v>
      </c>
      <c r="G254" s="69" t="str">
        <f t="shared" si="3"/>
        <v/>
      </c>
    </row>
    <row r="255" spans="1:7" x14ac:dyDescent="0.25">
      <c r="A255" s="12">
        <v>299</v>
      </c>
      <c r="B255" s="8" t="str">
        <f>VLOOKUP(A255,'Sets data'!$A$3:$C$9969,3,FALSE)</f>
        <v>Toothrow</v>
      </c>
      <c r="C255" s="8" t="str">
        <f>VLOOKUP(A255,'Sets data'!$A$3:$C$9969,2,FALSE)</f>
        <v>Zahnreihe</v>
      </c>
      <c r="G255" s="69" t="str">
        <f t="shared" si="3"/>
        <v/>
      </c>
    </row>
    <row r="256" spans="1:7" x14ac:dyDescent="0.25">
      <c r="A256" s="12">
        <v>300</v>
      </c>
      <c r="B256" s="8" t="str">
        <f>VLOOKUP(A256,'Sets data'!$A$3:$C$9969,3,FALSE)</f>
        <v>Netch\'s Touch</v>
      </c>
      <c r="C256" s="8" t="str">
        <f>VLOOKUP(A256,'Sets data'!$A$3:$C$9969,2,FALSE)</f>
        <v>Berührung des Netch</v>
      </c>
      <c r="G256" s="69"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69" t="str">
        <f t="shared" si="4"/>
        <v/>
      </c>
    </row>
    <row r="258" spans="1:7" x14ac:dyDescent="0.25">
      <c r="A258" s="12">
        <v>302</v>
      </c>
      <c r="B258" s="8" t="str">
        <f>VLOOKUP(A258,'Sets data'!$A$3:$C$9969,3,FALSE)</f>
        <v>Leviathan</v>
      </c>
      <c r="C258" s="8" t="str">
        <f>VLOOKUP(A258,'Sets data'!$A$3:$C$9969,2,FALSE)</f>
        <v>Leviathan</v>
      </c>
      <c r="G258" s="69" t="str">
        <f t="shared" si="4"/>
        <v/>
      </c>
    </row>
    <row r="259" spans="1:7" x14ac:dyDescent="0.25">
      <c r="A259" s="12">
        <v>303</v>
      </c>
      <c r="B259" s="8" t="str">
        <f>VLOOKUP(A259,'Sets data'!$A$3:$C$9969,3,FALSE)</f>
        <v>Lamia\'s Song</v>
      </c>
      <c r="C259" s="8" t="str">
        <f>VLOOKUP(A259,'Sets data'!$A$3:$C$9969,2,FALSE)</f>
        <v>Lied der Lamie</v>
      </c>
      <c r="G259" s="69" t="str">
        <f t="shared" si="4"/>
        <v/>
      </c>
    </row>
    <row r="260" spans="1:7" x14ac:dyDescent="0.25">
      <c r="A260" s="12">
        <v>304</v>
      </c>
      <c r="B260" s="8" t="str">
        <f>VLOOKUP(A260,'Sets data'!$A$3:$C$9969,3,FALSE)</f>
        <v>Medusa</v>
      </c>
      <c r="C260" s="8" t="str">
        <f>VLOOKUP(A260,'Sets data'!$A$3:$C$9969,2,FALSE)</f>
        <v>Versteinernder Blick</v>
      </c>
      <c r="G260" s="69" t="str">
        <f t="shared" si="4"/>
        <v/>
      </c>
    </row>
    <row r="261" spans="1:7" x14ac:dyDescent="0.25">
      <c r="A261" s="12">
        <v>305</v>
      </c>
      <c r="B261" s="8" t="str">
        <f>VLOOKUP(A261,'Sets data'!$A$3:$C$9969,3,FALSE)</f>
        <v>Treasure Hunter</v>
      </c>
      <c r="C261" s="8" t="str">
        <f>VLOOKUP(A261,'Sets data'!$A$3:$C$9969,2,FALSE)</f>
        <v>Schatzjäger</v>
      </c>
      <c r="G261" s="69" t="str">
        <f t="shared" si="4"/>
        <v/>
      </c>
    </row>
    <row r="262" spans="1:7" x14ac:dyDescent="0.25">
      <c r="A262" s="12">
        <v>307</v>
      </c>
      <c r="B262" s="8" t="str">
        <f>VLOOKUP(A262,'Sets data'!$A$3:$C$9969,3,FALSE)</f>
        <v>Draugr Hulk</v>
      </c>
      <c r="C262" s="8" t="str">
        <f>VLOOKUP(A262,'Sets data'!$A$3:$C$9969,2,FALSE)</f>
        <v>Schwerfälliger Draugr</v>
      </c>
      <c r="G262" s="69" t="str">
        <f t="shared" si="4"/>
        <v/>
      </c>
    </row>
    <row r="263" spans="1:7" x14ac:dyDescent="0.25">
      <c r="A263" s="12">
        <v>308</v>
      </c>
      <c r="B263" s="8" t="str">
        <f>VLOOKUP(A263,'Sets data'!$A$3:$C$9969,3,FALSE)</f>
        <v>Bone Pirate\'s Tatters</v>
      </c>
      <c r="C263" s="8" t="str">
        <f>VLOOKUP(A263,'Sets data'!$A$3:$C$9969,2,FALSE)</f>
        <v>Lumpen des Knochenpiraten</v>
      </c>
      <c r="G263" s="69" t="str">
        <f t="shared" si="4"/>
        <v/>
      </c>
    </row>
    <row r="264" spans="1:7" x14ac:dyDescent="0.25">
      <c r="A264" s="12">
        <v>309</v>
      </c>
      <c r="B264" s="8" t="str">
        <f>VLOOKUP(A264,'Sets data'!$A$3:$C$9969,3,FALSE)</f>
        <v>Knight-errant\'s Mail</v>
      </c>
      <c r="C264" s="8" t="str">
        <f>VLOOKUP(A264,'Sets data'!$A$3:$C$9969,2,FALSE)</f>
        <v>Platten des Wanderritters</v>
      </c>
      <c r="G264" s="69" t="str">
        <f t="shared" si="4"/>
        <v/>
      </c>
    </row>
    <row r="265" spans="1:7" x14ac:dyDescent="0.25">
      <c r="A265" s="12">
        <v>310</v>
      </c>
      <c r="B265" s="8" t="str">
        <f>VLOOKUP(A265,'Sets data'!$A$3:$C$9969,3,FALSE)</f>
        <v>Sword Dancer</v>
      </c>
      <c r="C265" s="8" t="str">
        <f>VLOOKUP(A265,'Sets data'!$A$3:$C$9969,2,FALSE)</f>
        <v>Schwerttänzer</v>
      </c>
      <c r="G265" s="69" t="str">
        <f t="shared" si="4"/>
        <v/>
      </c>
    </row>
    <row r="266" spans="1:7" x14ac:dyDescent="0.25">
      <c r="A266" s="12">
        <v>311</v>
      </c>
      <c r="B266" s="8" t="str">
        <f>VLOOKUP(A266,'Sets data'!$A$3:$C$9969,3,FALSE)</f>
        <v>Rattlecage</v>
      </c>
      <c r="C266" s="8" t="str">
        <f>VLOOKUP(A266,'Sets data'!$A$3:$C$9969,2,FALSE)</f>
        <v>Klapperkäfig</v>
      </c>
      <c r="G266" s="69" t="str">
        <f t="shared" si="4"/>
        <v/>
      </c>
    </row>
    <row r="267" spans="1:7" x14ac:dyDescent="0.25">
      <c r="A267" s="12">
        <v>313</v>
      </c>
      <c r="B267" s="8" t="str">
        <f>VLOOKUP(A267,'Sets data'!$A$3:$C$9969,3,FALSE)</f>
        <v>Titanic Cleave</v>
      </c>
      <c r="C267" s="8" t="str">
        <f>VLOOKUP(A267,'Sets data'!$A$3:$C$9969,2,FALSE)</f>
        <v>Titanisches Trennen</v>
      </c>
      <c r="G267" s="69" t="str">
        <f t="shared" si="4"/>
        <v/>
      </c>
    </row>
    <row r="268" spans="1:7" x14ac:dyDescent="0.25">
      <c r="A268" s="12">
        <v>314</v>
      </c>
      <c r="B268" s="8" t="str">
        <f>VLOOKUP(A268,'Sets data'!$A$3:$C$9969,3,FALSE)</f>
        <v>Puncturing Remedy</v>
      </c>
      <c r="C268" s="8" t="str">
        <f>VLOOKUP(A268,'Sets data'!$A$3:$C$9969,2,FALSE)</f>
        <v>Durchschlagende Genesung</v>
      </c>
      <c r="G268" s="69" t="str">
        <f t="shared" si="4"/>
        <v/>
      </c>
    </row>
    <row r="269" spans="1:7" x14ac:dyDescent="0.25">
      <c r="A269" s="12">
        <v>315</v>
      </c>
      <c r="B269" s="8" t="str">
        <f>VLOOKUP(A269,'Sets data'!$A$3:$C$9969,3,FALSE)</f>
        <v>Stinging Slashes</v>
      </c>
      <c r="C269" s="8" t="str">
        <f>VLOOKUP(A269,'Sets data'!$A$3:$C$9969,2,FALSE)</f>
        <v>Stechende Schnitte</v>
      </c>
      <c r="G269" s="69" t="str">
        <f t="shared" si="4"/>
        <v/>
      </c>
    </row>
    <row r="270" spans="1:7" x14ac:dyDescent="0.25">
      <c r="A270" s="12">
        <v>316</v>
      </c>
      <c r="B270" s="8" t="str">
        <f>VLOOKUP(A270,'Sets data'!$A$3:$C$9969,3,FALSE)</f>
        <v>Caustic Arrow</v>
      </c>
      <c r="C270" s="8" t="str">
        <f>VLOOKUP(A270,'Sets data'!$A$3:$C$9969,2,FALSE)</f>
        <v>Beißender Pfeil</v>
      </c>
      <c r="G270" s="69" t="str">
        <f t="shared" si="4"/>
        <v/>
      </c>
    </row>
    <row r="271" spans="1:7" x14ac:dyDescent="0.25">
      <c r="A271" s="12">
        <v>317</v>
      </c>
      <c r="B271" s="8" t="str">
        <f>VLOOKUP(A271,'Sets data'!$A$3:$C$9969,3,FALSE)</f>
        <v>Destructive Impact</v>
      </c>
      <c r="C271" s="8" t="str">
        <f>VLOOKUP(A271,'Sets data'!$A$3:$C$9969,2,FALSE)</f>
        <v>Zerstörerischer Einschlag</v>
      </c>
      <c r="G271" s="69" t="str">
        <f t="shared" si="4"/>
        <v/>
      </c>
    </row>
    <row r="272" spans="1:7" x14ac:dyDescent="0.25">
      <c r="A272" s="12">
        <v>318</v>
      </c>
      <c r="B272" s="8" t="str">
        <f>VLOOKUP(A272,'Sets data'!$A$3:$C$9969,3,FALSE)</f>
        <v>Grand Rejuvenation</v>
      </c>
      <c r="C272" s="8" t="str">
        <f>VLOOKUP(A272,'Sets data'!$A$3:$C$9969,2,FALSE)</f>
        <v>Große Verjüngung</v>
      </c>
      <c r="G272" s="69" t="str">
        <f t="shared" si="4"/>
        <v/>
      </c>
    </row>
    <row r="273" spans="1:7" x14ac:dyDescent="0.25">
      <c r="A273" s="12">
        <v>320</v>
      </c>
      <c r="B273" s="8" t="str">
        <f>VLOOKUP(A273,'Sets data'!$A$3:$C$9969,3,FALSE)</f>
        <v>War Maiden</v>
      </c>
      <c r="C273" s="8" t="str">
        <f>VLOOKUP(A273,'Sets data'!$A$3:$C$9969,2,FALSE)</f>
        <v>Kriegsjungfer</v>
      </c>
      <c r="G273" s="69" t="str">
        <f t="shared" si="4"/>
        <v/>
      </c>
    </row>
    <row r="274" spans="1:7" x14ac:dyDescent="0.25">
      <c r="A274" s="12">
        <v>321</v>
      </c>
      <c r="B274" s="8" t="str">
        <f>VLOOKUP(A274,'Sets data'!$A$3:$C$9969,3,FALSE)</f>
        <v>Defiler</v>
      </c>
      <c r="C274" s="8" t="str">
        <f>VLOOKUP(A274,'Sets data'!$A$3:$C$9969,2,FALSE)</f>
        <v>Schänder</v>
      </c>
      <c r="G274" s="69" t="str">
        <f t="shared" si="4"/>
        <v/>
      </c>
    </row>
    <row r="275" spans="1:7" x14ac:dyDescent="0.25">
      <c r="A275" s="12">
        <v>322</v>
      </c>
      <c r="B275" s="8" t="str">
        <f>VLOOKUP(A275,'Sets data'!$A$3:$C$9969,3,FALSE)</f>
        <v>Warrior-Poet</v>
      </c>
      <c r="C275" s="8" t="str">
        <f>VLOOKUP(A275,'Sets data'!$A$3:$C$9969,2,FALSE)</f>
        <v>Kriegerpoet</v>
      </c>
      <c r="G275" s="69" t="str">
        <f t="shared" si="4"/>
        <v/>
      </c>
    </row>
    <row r="276" spans="1:7" x14ac:dyDescent="0.25">
      <c r="A276" s="5">
        <v>323</v>
      </c>
      <c r="B276" s="8" t="str">
        <f>VLOOKUP(A276,'Sets data'!$A$3:$C$9969,3,FALSE)</f>
        <v>Assassin\'s Guile</v>
      </c>
      <c r="C276" s="8" t="str">
        <f>VLOOKUP(A276,'Sets data'!$A$3:$C$9969,2,FALSE)</f>
        <v>Assassinenlist</v>
      </c>
      <c r="G276" s="69" t="str">
        <f t="shared" si="4"/>
        <v/>
      </c>
    </row>
    <row r="277" spans="1:7" x14ac:dyDescent="0.25">
      <c r="A277" s="5">
        <v>324</v>
      </c>
      <c r="B277" s="8" t="str">
        <f>VLOOKUP(A277,'Sets data'!$A$3:$C$9969,3,FALSE)</f>
        <v>Daedric Trickery</v>
      </c>
      <c r="C277" s="8" t="str">
        <f>VLOOKUP(A277,'Sets data'!$A$3:$C$9969,2,FALSE)</f>
        <v>Daedrische Gaunerei</v>
      </c>
      <c r="G277" s="69" t="str">
        <f t="shared" si="4"/>
        <v/>
      </c>
    </row>
    <row r="278" spans="1:7" x14ac:dyDescent="0.25">
      <c r="A278" s="5">
        <v>325</v>
      </c>
      <c r="B278" s="8" t="str">
        <f>VLOOKUP(A278,'Sets data'!$A$3:$C$9969,3,FALSE)</f>
        <v>Shacklebreaker</v>
      </c>
      <c r="C278" s="8" t="str">
        <f>VLOOKUP(A278,'Sets data'!$A$3:$C$9969,2,FALSE)</f>
        <v>Kettensprenger</v>
      </c>
      <c r="G278" s="69" t="str">
        <f t="shared" si="4"/>
        <v/>
      </c>
    </row>
    <row r="279" spans="1:7" x14ac:dyDescent="0.25">
      <c r="A279" s="12">
        <v>326</v>
      </c>
      <c r="B279" s="8" t="str">
        <f>VLOOKUP(A279,'Sets data'!$A$3:$C$9969,3,FALSE)</f>
        <v>Vanguard\'s Challenge</v>
      </c>
      <c r="C279" s="8" t="str">
        <f>VLOOKUP(A279,'Sets data'!$A$3:$C$9969,2,FALSE)</f>
        <v>Vorhutdisput</v>
      </c>
      <c r="G279" s="69" t="str">
        <f t="shared" si="4"/>
        <v/>
      </c>
    </row>
    <row r="280" spans="1:7" x14ac:dyDescent="0.25">
      <c r="A280" s="12">
        <v>327</v>
      </c>
      <c r="B280" s="8" t="str">
        <f>VLOOKUP(A280,'Sets data'!$A$3:$C$9969,3,FALSE)</f>
        <v>Coward\'s Gear</v>
      </c>
      <c r="C280" s="8" t="str">
        <f>VLOOKUP(A280,'Sets data'!$A$3:$C$9969,2,FALSE)</f>
        <v>Feiglingstracht</v>
      </c>
      <c r="G280" s="69" t="str">
        <f t="shared" si="4"/>
        <v/>
      </c>
    </row>
    <row r="281" spans="1:7" x14ac:dyDescent="0.25">
      <c r="A281" s="12">
        <v>328</v>
      </c>
      <c r="B281" s="8" t="str">
        <f>VLOOKUP(A281,'Sets data'!$A$3:$C$9969,3,FALSE)</f>
        <v>Knight Slayer</v>
      </c>
      <c r="C281" s="8" t="str">
        <f>VLOOKUP(A281,'Sets data'!$A$3:$C$9969,2,FALSE)</f>
        <v>Ritterschlächter</v>
      </c>
      <c r="G281" s="69" t="str">
        <f t="shared" si="4"/>
        <v/>
      </c>
    </row>
    <row r="282" spans="1:7" x14ac:dyDescent="0.25">
      <c r="A282" s="12">
        <v>329</v>
      </c>
      <c r="B282" s="8" t="str">
        <f>VLOOKUP(A282,'Sets data'!$A$3:$C$9969,3,FALSE)</f>
        <v>Wizard\'s Riposte</v>
      </c>
      <c r="C282" s="8" t="str">
        <f>VLOOKUP(A282,'Sets data'!$A$3:$C$9969,2,FALSE)</f>
        <v>Zaubererreplik</v>
      </c>
      <c r="G282" s="69" t="str">
        <f t="shared" si="4"/>
        <v/>
      </c>
    </row>
    <row r="283" spans="1:7" x14ac:dyDescent="0.25">
      <c r="A283" s="12">
        <v>330</v>
      </c>
      <c r="B283" s="8" t="str">
        <f>VLOOKUP(A283,'Sets data'!$A$3:$C$9969,3,FALSE)</f>
        <v>Automated Defense</v>
      </c>
      <c r="C283" s="8" t="str">
        <f>VLOOKUP(A283,'Sets data'!$A$3:$C$9969,2,FALSE)</f>
        <v>Automatisierte Verteidigung</v>
      </c>
      <c r="G283" s="69" t="str">
        <f t="shared" si="4"/>
        <v/>
      </c>
    </row>
    <row r="284" spans="1:7" x14ac:dyDescent="0.25">
      <c r="A284" s="12">
        <v>331</v>
      </c>
      <c r="B284" s="8" t="str">
        <f>VLOOKUP(A284,'Sets data'!$A$3:$C$9969,3,FALSE)</f>
        <v>War Machine</v>
      </c>
      <c r="C284" s="8" t="str">
        <f>VLOOKUP(A284,'Sets data'!$A$3:$C$9969,2,FALSE)</f>
        <v>Kriegsmaschine</v>
      </c>
      <c r="G284" s="69" t="str">
        <f t="shared" si="4"/>
        <v/>
      </c>
    </row>
    <row r="285" spans="1:7" x14ac:dyDescent="0.25">
      <c r="A285" s="12">
        <v>332</v>
      </c>
      <c r="B285" s="8" t="str">
        <f>VLOOKUP(A285,'Sets data'!$A$3:$C$9969,3,FALSE)</f>
        <v>Master Architect</v>
      </c>
      <c r="C285" s="8" t="str">
        <f>VLOOKUP(A285,'Sets data'!$A$3:$C$9969,2,FALSE)</f>
        <v>Meisterarchitekt</v>
      </c>
      <c r="G285" s="69" t="str">
        <f t="shared" si="4"/>
        <v/>
      </c>
    </row>
    <row r="286" spans="1:7" x14ac:dyDescent="0.25">
      <c r="A286" s="12">
        <v>333</v>
      </c>
      <c r="B286" s="8" t="str">
        <f>VLOOKUP(A286,'Sets data'!$A$3:$C$9969,3,FALSE)</f>
        <v>Inventor\'s Guard</v>
      </c>
      <c r="C286" s="8" t="str">
        <f>VLOOKUP(A286,'Sets data'!$A$3:$C$9969,2,FALSE)</f>
        <v>Erfindergarde</v>
      </c>
      <c r="G286" s="69" t="str">
        <f t="shared" si="4"/>
        <v/>
      </c>
    </row>
    <row r="287" spans="1:7" x14ac:dyDescent="0.25">
      <c r="A287" s="12">
        <v>334</v>
      </c>
      <c r="B287" s="8" t="str">
        <f>VLOOKUP(A287,'Sets data'!$A$3:$C$9969,3,FALSE)</f>
        <v>Impregnable Armor</v>
      </c>
      <c r="C287" s="8" t="str">
        <f>VLOOKUP(A287,'Sets data'!$A$3:$C$9969,2,FALSE)</f>
        <v>Unüberwindliche Rüstung</v>
      </c>
      <c r="G287" s="69" t="str">
        <f t="shared" si="4"/>
        <v/>
      </c>
    </row>
    <row r="288" spans="1:7" x14ac:dyDescent="0.25">
      <c r="A288" s="12">
        <v>335</v>
      </c>
      <c r="B288" s="8" t="str">
        <f>VLOOKUP(A288,'Sets data'!$A$3:$C$9969,3,FALSE)</f>
        <v>Draugr\'s Rest</v>
      </c>
      <c r="C288" s="8" t="str">
        <f>VLOOKUP(A288,'Sets data'!$A$3:$C$9969,2,FALSE)</f>
        <v>Draugrruhe</v>
      </c>
      <c r="G288" s="69" t="str">
        <f t="shared" si="4"/>
        <v/>
      </c>
    </row>
    <row r="289" spans="1:7" x14ac:dyDescent="0.25">
      <c r="A289" s="12">
        <v>336</v>
      </c>
      <c r="B289" s="8" t="str">
        <f>VLOOKUP(A289,'Sets data'!$A$3:$C$9969,3,FALSE)</f>
        <v>Pillar of Nirn</v>
      </c>
      <c r="C289" s="8" t="str">
        <f>VLOOKUP(A289,'Sets data'!$A$3:$C$9969,2,FALSE)</f>
        <v>Säulen von Nirn</v>
      </c>
      <c r="G289" s="69" t="str">
        <f t="shared" si="4"/>
        <v/>
      </c>
    </row>
    <row r="290" spans="1:7" x14ac:dyDescent="0.25">
      <c r="A290" s="12">
        <v>337</v>
      </c>
      <c r="B290" s="8" t="str">
        <f>VLOOKUP(A290,'Sets data'!$A$3:$C$9969,3,FALSE)</f>
        <v>Ironblood</v>
      </c>
      <c r="C290" s="8" t="str">
        <f>VLOOKUP(A290,'Sets data'!$A$3:$C$9969,2,FALSE)</f>
        <v>Eisenblut</v>
      </c>
      <c r="G290" s="69" t="str">
        <f t="shared" si="4"/>
        <v/>
      </c>
    </row>
    <row r="291" spans="1:7" x14ac:dyDescent="0.25">
      <c r="A291" s="12">
        <v>338</v>
      </c>
      <c r="B291" s="8" t="str">
        <f>VLOOKUP(A291,'Sets data'!$A$3:$C$9969,3,FALSE)</f>
        <v>Flame Blossom</v>
      </c>
      <c r="C291" s="8" t="str">
        <f>VLOOKUP(A291,'Sets data'!$A$3:$C$9969,2,FALSE)</f>
        <v>Flammenblüte</v>
      </c>
      <c r="G291" s="69" t="str">
        <f t="shared" si="4"/>
        <v/>
      </c>
    </row>
    <row r="292" spans="1:7" x14ac:dyDescent="0.25">
      <c r="A292" s="12">
        <v>339</v>
      </c>
      <c r="B292" s="8" t="str">
        <f>VLOOKUP(A292,'Sets data'!$A$3:$C$9969,3,FALSE)</f>
        <v>Blooddrinker</v>
      </c>
      <c r="C292" s="8" t="str">
        <f>VLOOKUP(A292,'Sets data'!$A$3:$C$9969,2,FALSE)</f>
        <v>Bluttrinker</v>
      </c>
      <c r="G292" s="69" t="str">
        <f t="shared" si="4"/>
        <v/>
      </c>
    </row>
    <row r="293" spans="1:7" x14ac:dyDescent="0.25">
      <c r="A293" s="12">
        <v>340</v>
      </c>
      <c r="B293" s="8" t="str">
        <f>VLOOKUP(A293,'Sets data'!$A$3:$C$9969,3,FALSE)</f>
        <v>Hagraven\'s Garden</v>
      </c>
      <c r="C293" s="8" t="str">
        <f>VLOOKUP(A293,'Sets data'!$A$3:$C$9969,2,FALSE)</f>
        <v>Vettelgarten</v>
      </c>
      <c r="G293" s="69" t="str">
        <f t="shared" si="4"/>
        <v/>
      </c>
    </row>
    <row r="294" spans="1:7" ht="105" x14ac:dyDescent="0.25">
      <c r="A294" s="5">
        <v>341</v>
      </c>
      <c r="B294" s="8" t="str">
        <f>VLOOKUP(A294,'Sets data'!$A$3:$C$9969,3,FALSE)</f>
        <v>Earthgore</v>
      </c>
      <c r="C294" s="8" t="str">
        <f>VLOOKUP(A294,'Sets data'!$A$3:$C$9969,2,FALSE)</f>
        <v>Erdbluter</v>
      </c>
      <c r="D294" s="23" t="s">
        <v>2199</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69" t="str">
        <f t="shared" si="4"/>
        <v/>
      </c>
    </row>
    <row r="296" spans="1:7" x14ac:dyDescent="0.25">
      <c r="A296" s="12">
        <v>343</v>
      </c>
      <c r="B296" s="8" t="str">
        <f>VLOOKUP(A296,'Sets data'!$A$3:$C$9969,3,FALSE)</f>
        <v>Caluurion\'s Legacy</v>
      </c>
      <c r="C296" s="8" t="str">
        <f>VLOOKUP(A296,'Sets data'!$A$3:$C$9969,2,FALSE)</f>
        <v>Caluurions Erbe</v>
      </c>
      <c r="G296" s="69" t="str">
        <f t="shared" si="4"/>
        <v/>
      </c>
    </row>
    <row r="297" spans="1:7" x14ac:dyDescent="0.25">
      <c r="A297" s="12">
        <v>344</v>
      </c>
      <c r="B297" s="8" t="str">
        <f>VLOOKUP(A297,'Sets data'!$A$3:$C$9969,3,FALSE)</f>
        <v>Trappings of Invigoration</v>
      </c>
      <c r="C297" s="8" t="str">
        <f>VLOOKUP(A297,'Sets data'!$A$3:$C$9969,2,FALSE)</f>
        <v>Stärkungsprunk</v>
      </c>
      <c r="G297" s="69" t="str">
        <f t="shared" si="4"/>
        <v/>
      </c>
    </row>
    <row r="298" spans="1:7" x14ac:dyDescent="0.25">
      <c r="A298" s="12">
        <v>345</v>
      </c>
      <c r="B298" s="8" t="str">
        <f>VLOOKUP(A298,'Sets data'!$A$3:$C$9969,3,FALSE)</f>
        <v>Ulfnor\'s Favor</v>
      </c>
      <c r="C298" s="8" t="str">
        <f>VLOOKUP(A298,'Sets data'!$A$3:$C$9969,2,FALSE)</f>
        <v>Ulfnors Gunst</v>
      </c>
      <c r="G298" s="69" t="str">
        <f t="shared" si="4"/>
        <v/>
      </c>
    </row>
    <row r="299" spans="1:7" x14ac:dyDescent="0.25">
      <c r="A299" s="12">
        <v>346</v>
      </c>
      <c r="B299" s="8" t="str">
        <f>VLOOKUP(A299,'Sets data'!$A$3:$C$9969,3,FALSE)</f>
        <v>Jorvuld\'s Guidance</v>
      </c>
      <c r="C299" s="8" t="str">
        <f>VLOOKUP(A299,'Sets data'!$A$3:$C$9969,2,FALSE)</f>
        <v>Jorvulds Führung</v>
      </c>
      <c r="G299" s="69" t="str">
        <f t="shared" si="4"/>
        <v/>
      </c>
    </row>
    <row r="300" spans="1:7" x14ac:dyDescent="0.25">
      <c r="A300" s="12">
        <v>347</v>
      </c>
      <c r="B300" s="8" t="str">
        <f>VLOOKUP(A300,'Sets data'!$A$3:$C$9969,3,FALSE)</f>
        <v>Plague Slinger</v>
      </c>
      <c r="C300" s="8" t="str">
        <f>VLOOKUP(A300,'Sets data'!$A$3:$C$9969,2,FALSE)</f>
        <v>Seuchenschleuder</v>
      </c>
      <c r="G300" s="69" t="str">
        <f t="shared" si="4"/>
        <v/>
      </c>
    </row>
    <row r="301" spans="1:7" x14ac:dyDescent="0.25">
      <c r="A301" s="12">
        <v>348</v>
      </c>
      <c r="B301" s="8" t="str">
        <f>VLOOKUP(A301,'Sets data'!$A$3:$C$9969,3,FALSE)</f>
        <v>Curse of Doylemish</v>
      </c>
      <c r="C301" s="8" t="str">
        <f>VLOOKUP(A301,'Sets data'!$A$3:$C$9969,2,FALSE)</f>
        <v>Fluch von Doylemish</v>
      </c>
      <c r="G301" s="69" t="str">
        <f t="shared" si="4"/>
        <v/>
      </c>
    </row>
    <row r="302" spans="1:7" x14ac:dyDescent="0.25">
      <c r="A302" s="5">
        <v>349</v>
      </c>
      <c r="B302" s="8" t="str">
        <f>VLOOKUP(A302,'Sets data'!$A$3:$C$9969,3,FALSE)</f>
        <v>Thurvokun</v>
      </c>
      <c r="C302" s="8" t="str">
        <f>VLOOKUP(A302,'Sets data'!$A$3:$C$9969,2,FALSE)</f>
        <v>Thurvokun</v>
      </c>
      <c r="G302" s="69" t="str">
        <f t="shared" si="4"/>
        <v/>
      </c>
    </row>
    <row r="303" spans="1:7" x14ac:dyDescent="0.25">
      <c r="A303" s="5">
        <v>350</v>
      </c>
      <c r="B303" s="8" t="str">
        <f>VLOOKUP(A303,'Sets data'!$A$3:$C$9969,3,FALSE)</f>
        <v>Zaan</v>
      </c>
      <c r="C303" s="8" t="str">
        <f>VLOOKUP(A303,'Sets data'!$A$3:$C$9969,2,FALSE)</f>
        <v>Zaan</v>
      </c>
      <c r="G303" s="69" t="str">
        <f t="shared" si="4"/>
        <v/>
      </c>
    </row>
    <row r="304" spans="1:7" x14ac:dyDescent="0.25">
      <c r="A304" s="5">
        <v>351</v>
      </c>
      <c r="B304" s="8" t="str">
        <f>VLOOKUP(A304,'Sets data'!$A$3:$C$9969,3,FALSE)</f>
        <v>Innate Axiom</v>
      </c>
      <c r="C304" s="8" t="str">
        <f>VLOOKUP(A304,'Sets data'!$A$3:$C$9969,2,FALSE)</f>
        <v>Kernaxiom</v>
      </c>
      <c r="G304" s="69" t="str">
        <f t="shared" si="4"/>
        <v/>
      </c>
    </row>
    <row r="305" spans="1:7" x14ac:dyDescent="0.25">
      <c r="A305" s="5">
        <v>352</v>
      </c>
      <c r="B305" s="8" t="str">
        <f>VLOOKUP(A305,'Sets data'!$A$3:$C$9969,3,FALSE)</f>
        <v>Fortified Brass</v>
      </c>
      <c r="C305" s="8" t="str">
        <f>VLOOKUP(A305,'Sets data'!$A$3:$C$9969,2,FALSE)</f>
        <v>Messingpanzer</v>
      </c>
      <c r="G305" s="69" t="str">
        <f t="shared" si="4"/>
        <v/>
      </c>
    </row>
    <row r="306" spans="1:7" ht="105" x14ac:dyDescent="0.25">
      <c r="A306" s="5">
        <v>353</v>
      </c>
      <c r="B306" s="8" t="str">
        <f>VLOOKUP(A306,'Sets data'!$A$3:$C$9969,3,FALSE)</f>
        <v>Mechanical Acuity</v>
      </c>
      <c r="C306" s="8" t="str">
        <f>VLOOKUP(A306,'Sets data'!$A$3:$C$9969,2,FALSE)</f>
        <v>Mechanikblick</v>
      </c>
      <c r="D306" s="23" t="s">
        <v>2200</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69" t="str">
        <f t="shared" si="4"/>
        <v/>
      </c>
    </row>
    <row r="308" spans="1:7" x14ac:dyDescent="0.25">
      <c r="A308" s="12">
        <v>355</v>
      </c>
      <c r="B308" s="8" t="str">
        <f>VLOOKUP(A308,'Sets data'!$A$3:$C$9969,3,FALSE)</f>
        <v>Unfathomable Darkness</v>
      </c>
      <c r="C308" s="8" t="str">
        <f>VLOOKUP(A308,'Sets data'!$A$3:$C$9969,2,FALSE)</f>
        <v>Unermessliche Dunkelheit</v>
      </c>
      <c r="G308" s="69" t="str">
        <f t="shared" si="4"/>
        <v/>
      </c>
    </row>
    <row r="309" spans="1:7" x14ac:dyDescent="0.25">
      <c r="A309" s="12">
        <v>356</v>
      </c>
      <c r="B309" s="8" t="str">
        <f>VLOOKUP(A309,'Sets data'!$A$3:$C$9969,3,FALSE)</f>
        <v>Livewire</v>
      </c>
      <c r="C309" s="8" t="str">
        <f>VLOOKUP(A309,'Sets data'!$A$3:$C$9969,2,FALSE)</f>
        <v>Stromschlag</v>
      </c>
      <c r="G309" s="69" t="str">
        <f t="shared" si="4"/>
        <v/>
      </c>
    </row>
    <row r="310" spans="1:7" x14ac:dyDescent="0.25">
      <c r="A310" s="12">
        <v>357</v>
      </c>
      <c r="B310" s="8" t="str">
        <f>VLOOKUP(A310,'Sets data'!$A$3:$C$9969,3,FALSE)</f>
        <v>Disciplined Slash (Perfected)</v>
      </c>
      <c r="C310" s="8" t="str">
        <f>VLOOKUP(A310,'Sets data'!$A$3:$C$9969,2,FALSE)</f>
        <v>Disziplinierter Schnitt (vollendet)</v>
      </c>
      <c r="G310" s="69" t="str">
        <f t="shared" si="4"/>
        <v/>
      </c>
    </row>
    <row r="311" spans="1:7" x14ac:dyDescent="0.25">
      <c r="A311" s="12">
        <v>358</v>
      </c>
      <c r="B311" s="8" t="str">
        <f>VLOOKUP(A311,'Sets data'!$A$3:$C$9969,3,FALSE)</f>
        <v>Defensive Position (Perfected)</v>
      </c>
      <c r="C311" s="8" t="str">
        <f>VLOOKUP(A311,'Sets data'!$A$3:$C$9969,2,FALSE)</f>
        <v>Defensive Position (vollendet)</v>
      </c>
      <c r="G311" s="69" t="str">
        <f t="shared" si="4"/>
        <v/>
      </c>
    </row>
    <row r="312" spans="1:7" x14ac:dyDescent="0.25">
      <c r="A312" s="12">
        <v>359</v>
      </c>
      <c r="B312" s="8" t="str">
        <f>VLOOKUP(A312,'Sets data'!$A$3:$C$9969,3,FALSE)</f>
        <v>Chaotic Whirlwind (Perfected)</v>
      </c>
      <c r="C312" s="8" t="str">
        <f>VLOOKUP(A312,'Sets data'!$A$3:$C$9969,2,FALSE)</f>
        <v>Chaotischer Wirbelwind (vollendet)</v>
      </c>
      <c r="G312" s="69" t="str">
        <f t="shared" si="4"/>
        <v/>
      </c>
    </row>
    <row r="313" spans="1:7" x14ac:dyDescent="0.25">
      <c r="A313" s="12">
        <v>360</v>
      </c>
      <c r="B313" s="8" t="str">
        <f>VLOOKUP(A313,'Sets data'!$A$3:$C$9969,3,FALSE)</f>
        <v>Piercing Spray (Perfected)</v>
      </c>
      <c r="C313" s="8" t="str">
        <f>VLOOKUP(A313,'Sets data'!$A$3:$C$9969,2,FALSE)</f>
        <v>Durchdringende Salve (vollendet)</v>
      </c>
      <c r="G313" s="69" t="str">
        <f t="shared" si="4"/>
        <v/>
      </c>
    </row>
    <row r="314" spans="1:7" x14ac:dyDescent="0.25">
      <c r="A314" s="12">
        <v>361</v>
      </c>
      <c r="B314" s="8" t="str">
        <f>VLOOKUP(A314,'Sets data'!$A$3:$C$9969,3,FALSE)</f>
        <v>Concentrated Force (Perfected)</v>
      </c>
      <c r="C314" s="8" t="str">
        <f>VLOOKUP(A314,'Sets data'!$A$3:$C$9969,2,FALSE)</f>
        <v>Konzentrierte Kraft (vollendet)</v>
      </c>
      <c r="G314" s="69" t="str">
        <f t="shared" si="4"/>
        <v/>
      </c>
    </row>
    <row r="315" spans="1:7" x14ac:dyDescent="0.25">
      <c r="A315" s="12">
        <v>362</v>
      </c>
      <c r="B315" s="8" t="str">
        <f>VLOOKUP(A315,'Sets data'!$A$3:$C$9969,3,FALSE)</f>
        <v>Timeless Blessing (Perfected)</v>
      </c>
      <c r="C315" s="8" t="str">
        <f>VLOOKUP(A315,'Sets data'!$A$3:$C$9969,2,FALSE)</f>
        <v>Zeitloser Segen (vollendet)</v>
      </c>
      <c r="G315" s="69" t="str">
        <f t="shared" si="4"/>
        <v/>
      </c>
    </row>
    <row r="316" spans="1:7" x14ac:dyDescent="0.25">
      <c r="A316" s="12">
        <v>363</v>
      </c>
      <c r="B316" s="8" t="str">
        <f>VLOOKUP(A316,'Sets data'!$A$3:$C$9969,3,FALSE)</f>
        <v>Disciplined Slash</v>
      </c>
      <c r="C316" s="8" t="str">
        <f>VLOOKUP(A316,'Sets data'!$A$3:$C$9969,2,FALSE)</f>
        <v>Disziplinierter Schnitt</v>
      </c>
      <c r="G316" s="69" t="str">
        <f t="shared" si="4"/>
        <v/>
      </c>
    </row>
    <row r="317" spans="1:7" x14ac:dyDescent="0.25">
      <c r="A317" s="12">
        <v>364</v>
      </c>
      <c r="B317" s="8" t="str">
        <f>VLOOKUP(A317,'Sets data'!$A$3:$C$9969,3,FALSE)</f>
        <v>Defensive Position</v>
      </c>
      <c r="C317" s="8" t="str">
        <f>VLOOKUP(A317,'Sets data'!$A$3:$C$9969,2,FALSE)</f>
        <v>Defensive Position</v>
      </c>
      <c r="G317" s="69" t="str">
        <f t="shared" si="4"/>
        <v/>
      </c>
    </row>
    <row r="318" spans="1:7" x14ac:dyDescent="0.25">
      <c r="A318" s="12">
        <v>365</v>
      </c>
      <c r="B318" s="8" t="str">
        <f>VLOOKUP(A318,'Sets data'!$A$3:$C$9969,3,FALSE)</f>
        <v>Chaotic Whirlwind</v>
      </c>
      <c r="C318" s="8" t="str">
        <f>VLOOKUP(A318,'Sets data'!$A$3:$C$9969,2,FALSE)</f>
        <v>Chaotischer Wirbelwind</v>
      </c>
      <c r="G318" s="69" t="str">
        <f t="shared" si="4"/>
        <v/>
      </c>
    </row>
    <row r="319" spans="1:7" x14ac:dyDescent="0.25">
      <c r="A319" s="12">
        <v>366</v>
      </c>
      <c r="B319" s="8" t="str">
        <f>VLOOKUP(A319,'Sets data'!$A$3:$C$9969,3,FALSE)</f>
        <v>Piercing Spray</v>
      </c>
      <c r="C319" s="8" t="str">
        <f>VLOOKUP(A319,'Sets data'!$A$3:$C$9969,2,FALSE)</f>
        <v>Durchdringende Salve</v>
      </c>
      <c r="G319" s="69" t="str">
        <f t="shared" si="4"/>
        <v/>
      </c>
    </row>
    <row r="320" spans="1:7" x14ac:dyDescent="0.25">
      <c r="A320" s="12">
        <v>367</v>
      </c>
      <c r="B320" s="8" t="str">
        <f>VLOOKUP(A320,'Sets data'!$A$3:$C$9969,3,FALSE)</f>
        <v>Concentrated Force</v>
      </c>
      <c r="C320" s="8" t="str">
        <f>VLOOKUP(A320,'Sets data'!$A$3:$C$9969,2,FALSE)</f>
        <v>Konzentrierte Kraft</v>
      </c>
      <c r="G320" s="69"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69" t="str">
        <f t="shared" si="5"/>
        <v/>
      </c>
    </row>
    <row r="322" spans="1:7" x14ac:dyDescent="0.25">
      <c r="A322" s="12">
        <v>369</v>
      </c>
      <c r="B322" s="8" t="str">
        <f>VLOOKUP(A322,'Sets data'!$A$3:$C$9969,3,FALSE)</f>
        <v>Merciless Charge</v>
      </c>
      <c r="C322" s="8" t="str">
        <f>VLOOKUP(A322,'Sets data'!$A$3:$C$9969,2,FALSE)</f>
        <v>Gnadenloser Ansturm</v>
      </c>
      <c r="G322" s="69" t="str">
        <f t="shared" si="5"/>
        <v/>
      </c>
    </row>
    <row r="323" spans="1:7" x14ac:dyDescent="0.25">
      <c r="A323" s="12">
        <v>370</v>
      </c>
      <c r="B323" s="8" t="str">
        <f>VLOOKUP(A323,'Sets data'!$A$3:$C$9969,3,FALSE)</f>
        <v>Rampaging Slash</v>
      </c>
      <c r="C323" s="8" t="str">
        <f>VLOOKUP(A323,'Sets data'!$A$3:$C$9969,2,FALSE)</f>
        <v>Tobender Schnitt</v>
      </c>
      <c r="G323" s="69" t="str">
        <f t="shared" si="5"/>
        <v/>
      </c>
    </row>
    <row r="324" spans="1:7" x14ac:dyDescent="0.25">
      <c r="A324" s="12">
        <v>371</v>
      </c>
      <c r="B324" s="8" t="str">
        <f>VLOOKUP(A324,'Sets data'!$A$3:$C$9969,3,FALSE)</f>
        <v>Cruel Flurry</v>
      </c>
      <c r="C324" s="8" t="str">
        <f>VLOOKUP(A324,'Sets data'!$A$3:$C$9969,2,FALSE)</f>
        <v>Grausamer Schlaghagel</v>
      </c>
      <c r="G324" s="69" t="str">
        <f t="shared" si="5"/>
        <v/>
      </c>
    </row>
    <row r="325" spans="1:7" x14ac:dyDescent="0.25">
      <c r="A325" s="12">
        <v>372</v>
      </c>
      <c r="B325" s="8" t="str">
        <f>VLOOKUP(A325,'Sets data'!$A$3:$C$9969,3,FALSE)</f>
        <v>Thunderous Volley</v>
      </c>
      <c r="C325" s="8" t="str">
        <f>VLOOKUP(A325,'Sets data'!$A$3:$C$9969,2,FALSE)</f>
        <v>Donnernde Salve</v>
      </c>
      <c r="G325" s="69" t="str">
        <f t="shared" si="5"/>
        <v/>
      </c>
    </row>
    <row r="326" spans="1:7" x14ac:dyDescent="0.25">
      <c r="A326" s="12">
        <v>373</v>
      </c>
      <c r="B326" s="8" t="str">
        <f>VLOOKUP(A326,'Sets data'!$A$3:$C$9969,3,FALSE)</f>
        <v>Crushing Wall</v>
      </c>
      <c r="C326" s="8" t="str">
        <f>VLOOKUP(A326,'Sets data'!$A$3:$C$9969,2,FALSE)</f>
        <v>Zermalmende Mauer</v>
      </c>
      <c r="G326" s="69" t="str">
        <f t="shared" si="5"/>
        <v/>
      </c>
    </row>
    <row r="327" spans="1:7" x14ac:dyDescent="0.25">
      <c r="A327" s="12">
        <v>374</v>
      </c>
      <c r="B327" s="8" t="str">
        <f>VLOOKUP(A327,'Sets data'!$A$3:$C$9969,3,FALSE)</f>
        <v>Precise Regeneration</v>
      </c>
      <c r="C327" s="8" t="str">
        <f>VLOOKUP(A327,'Sets data'!$A$3:$C$9969,2,FALSE)</f>
        <v>Präzise Regeneration</v>
      </c>
      <c r="G327" s="69" t="str">
        <f t="shared" si="5"/>
        <v/>
      </c>
    </row>
    <row r="328" spans="1:7" x14ac:dyDescent="0.25">
      <c r="A328" s="12">
        <v>380</v>
      </c>
      <c r="B328" s="8" t="str">
        <f>VLOOKUP(A328,'Sets data'!$A$3:$C$9969,3,FALSE)</f>
        <v>Prophet\'s</v>
      </c>
      <c r="C328" s="8" t="str">
        <f>VLOOKUP(A328,'Sets data'!$A$3:$C$9969,2,FALSE)</f>
        <v>Prophet</v>
      </c>
      <c r="G328" s="69" t="str">
        <f t="shared" si="5"/>
        <v/>
      </c>
    </row>
    <row r="329" spans="1:7" x14ac:dyDescent="0.25">
      <c r="A329" s="12">
        <v>381</v>
      </c>
      <c r="B329" s="8" t="str">
        <f>VLOOKUP(A329,'Sets data'!$A$3:$C$9969,3,FALSE)</f>
        <v>Broken Soul</v>
      </c>
      <c r="C329" s="8" t="str">
        <f>VLOOKUP(A329,'Sets data'!$A$3:$C$9969,2,FALSE)</f>
        <v>Zerbrochene Seele</v>
      </c>
      <c r="G329" s="69" t="str">
        <f t="shared" si="5"/>
        <v/>
      </c>
    </row>
    <row r="330" spans="1:7" x14ac:dyDescent="0.25">
      <c r="A330" s="12">
        <v>382</v>
      </c>
      <c r="B330" s="8" t="str">
        <f>VLOOKUP(A330,'Sets data'!$A$3:$C$9969,3,FALSE)</f>
        <v>Grace of Gloom</v>
      </c>
      <c r="C330" s="8" t="str">
        <f>VLOOKUP(A330,'Sets data'!$A$3:$C$9969,2,FALSE)</f>
        <v>Anmut der Gräue</v>
      </c>
      <c r="G330" s="69" t="str">
        <f t="shared" si="5"/>
        <v/>
      </c>
    </row>
    <row r="331" spans="1:7" x14ac:dyDescent="0.25">
      <c r="A331" s="12">
        <v>383</v>
      </c>
      <c r="B331" s="8" t="str">
        <f>VLOOKUP(A331,'Sets data'!$A$3:$C$9969,3,FALSE)</f>
        <v>Gryphon\'s Ferocity</v>
      </c>
      <c r="C331" s="8" t="str">
        <f>VLOOKUP(A331,'Sets data'!$A$3:$C$9969,2,FALSE)</f>
        <v>Wildheit des Greifen</v>
      </c>
      <c r="G331" s="69" t="str">
        <f t="shared" si="5"/>
        <v/>
      </c>
    </row>
    <row r="332" spans="1:7" x14ac:dyDescent="0.25">
      <c r="A332" s="12">
        <v>384</v>
      </c>
      <c r="B332" s="8" t="str">
        <f>VLOOKUP(A332,'Sets data'!$A$3:$C$9969,3,FALSE)</f>
        <v>Wisdom of Vanus</v>
      </c>
      <c r="C332" s="8" t="str">
        <f>VLOOKUP(A332,'Sets data'!$A$3:$C$9969,2,FALSE)</f>
        <v>Weisheit von Vanus</v>
      </c>
      <c r="G332" s="69" t="str">
        <f t="shared" si="5"/>
        <v/>
      </c>
    </row>
    <row r="333" spans="1:7" x14ac:dyDescent="0.25">
      <c r="A333" s="5">
        <v>385</v>
      </c>
      <c r="B333" s="8" t="str">
        <f>VLOOKUP(A333,'Sets data'!$A$3:$C$9969,3,FALSE)</f>
        <v>Adept Rider</v>
      </c>
      <c r="C333" s="8" t="str">
        <f>VLOOKUP(A333,'Sets data'!$A$3:$C$9969,2,FALSE)</f>
        <v>Versierter Reiter</v>
      </c>
      <c r="G333" s="69" t="str">
        <f t="shared" si="5"/>
        <v/>
      </c>
    </row>
    <row r="334" spans="1:7" x14ac:dyDescent="0.25">
      <c r="A334" s="5">
        <v>386</v>
      </c>
      <c r="B334" s="8" t="str">
        <f>VLOOKUP(A334,'Sets data'!$A$3:$C$9969,3,FALSE)</f>
        <v>Sload\'s Semblance</v>
      </c>
      <c r="C334" s="8" t="str">
        <f>VLOOKUP(A334,'Sets data'!$A$3:$C$9969,2,FALSE)</f>
        <v>Kreckenantlitz</v>
      </c>
      <c r="G334" s="69" t="str">
        <f t="shared" si="5"/>
        <v/>
      </c>
    </row>
    <row r="335" spans="1:7" x14ac:dyDescent="0.25">
      <c r="A335" s="5">
        <v>387</v>
      </c>
      <c r="B335" s="8" t="str">
        <f>VLOOKUP(A335,'Sets data'!$A$3:$C$9969,3,FALSE)</f>
        <v>Nocturnal\'s Favor</v>
      </c>
      <c r="C335" s="8" t="str">
        <f>VLOOKUP(A335,'Sets data'!$A$3:$C$9969,2,FALSE)</f>
        <v>Nocturnals Gunst</v>
      </c>
      <c r="G335" s="69" t="str">
        <f t="shared" si="5"/>
        <v/>
      </c>
    </row>
    <row r="336" spans="1:7" x14ac:dyDescent="0.25">
      <c r="A336" s="12">
        <v>388</v>
      </c>
      <c r="B336" s="8" t="str">
        <f>VLOOKUP(A336,'Sets data'!$A$3:$C$9969,3,FALSE)</f>
        <v>Aegis of Galenwe</v>
      </c>
      <c r="C336" s="8" t="str">
        <f>VLOOKUP(A336,'Sets data'!$A$3:$C$9969,2,FALSE)</f>
        <v>Ägis von Galenwe</v>
      </c>
      <c r="G336" s="69" t="str">
        <f t="shared" si="5"/>
        <v/>
      </c>
    </row>
    <row r="337" spans="1:7" x14ac:dyDescent="0.25">
      <c r="A337" s="12">
        <v>389</v>
      </c>
      <c r="B337" s="8" t="str">
        <f>VLOOKUP(A337,'Sets data'!$A$3:$C$9969,3,FALSE)</f>
        <v>Arms of Relequen</v>
      </c>
      <c r="C337" s="8" t="str">
        <f>VLOOKUP(A337,'Sets data'!$A$3:$C$9969,2,FALSE)</f>
        <v>Waffen von Relequen</v>
      </c>
      <c r="G337" s="69" t="str">
        <f t="shared" si="5"/>
        <v/>
      </c>
    </row>
    <row r="338" spans="1:7" x14ac:dyDescent="0.25">
      <c r="A338" s="12">
        <v>390</v>
      </c>
      <c r="B338" s="8" t="str">
        <f>VLOOKUP(A338,'Sets data'!$A$3:$C$9969,3,FALSE)</f>
        <v>Mantle of Siroria</v>
      </c>
      <c r="C338" s="8" t="str">
        <f>VLOOKUP(A338,'Sets data'!$A$3:$C$9969,2,FALSE)</f>
        <v>Mantel von Siroria</v>
      </c>
      <c r="G338" s="69" t="str">
        <f t="shared" si="5"/>
        <v/>
      </c>
    </row>
    <row r="339" spans="1:7" ht="105" x14ac:dyDescent="0.25">
      <c r="A339" s="12">
        <v>391</v>
      </c>
      <c r="B339" s="8" t="str">
        <f>VLOOKUP(A339,'Sets data'!$A$3:$C$9969,3,FALSE)</f>
        <v>Vestment of Olorime</v>
      </c>
      <c r="C339" s="8" t="str">
        <f>VLOOKUP(A339,'Sets data'!$A$3:$C$9969,2,FALSE)</f>
        <v>Gewandung von Olorime</v>
      </c>
      <c r="D339" s="23" t="s">
        <v>2201</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69" t="str">
        <f t="shared" si="5"/>
        <v/>
      </c>
    </row>
    <row r="341" spans="1:7" x14ac:dyDescent="0.25">
      <c r="A341" s="46">
        <v>393</v>
      </c>
      <c r="B341" s="8" t="str">
        <f>VLOOKUP(A341,'Sets data'!$A$3:$C$9969,3,FALSE)</f>
        <v>Perfect Arms of Relequen</v>
      </c>
      <c r="C341" s="8" t="str">
        <f>VLOOKUP(A341,'Sets data'!$A$3:$C$9969,2,FALSE)</f>
        <v>Perfekte Waffen von Relequen</v>
      </c>
      <c r="G341" s="69" t="str">
        <f t="shared" si="5"/>
        <v/>
      </c>
    </row>
    <row r="342" spans="1:7" x14ac:dyDescent="0.25">
      <c r="A342" s="12">
        <v>394</v>
      </c>
      <c r="B342" s="8" t="str">
        <f>VLOOKUP(A342,'Sets data'!$A$3:$C$9969,3,FALSE)</f>
        <v>Perfect Mantle of Siroria</v>
      </c>
      <c r="C342" s="8" t="str">
        <f>VLOOKUP(A342,'Sets data'!$A$3:$C$9969,2,FALSE)</f>
        <v>Perfekter Mantel von Siroria</v>
      </c>
      <c r="G342" s="69" t="str">
        <f t="shared" si="5"/>
        <v/>
      </c>
    </row>
    <row r="343" spans="1:7" ht="105" x14ac:dyDescent="0.25">
      <c r="A343" s="12">
        <v>395</v>
      </c>
      <c r="B343" s="8" t="str">
        <f>VLOOKUP(A343,'Sets data'!$A$3:$C$9969,3,FALSE)</f>
        <v>Perfect Vestment of Olorime</v>
      </c>
      <c r="C343" s="8" t="str">
        <f>VLOOKUP(A343,'Sets data'!$A$3:$C$9969,2,FALSE)</f>
        <v>Perfekte Gewandung von Olorime</v>
      </c>
      <c r="D343" s="23" t="s">
        <v>2202</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69" t="str">
        <f t="shared" si="5"/>
        <v/>
      </c>
    </row>
    <row r="345" spans="1:7" x14ac:dyDescent="0.25">
      <c r="A345" s="5">
        <v>398</v>
      </c>
      <c r="B345" s="8" t="str">
        <f>VLOOKUP(A345,'Sets data'!$A$3:$C$9969,3,FALSE)</f>
        <v>Vykosa</v>
      </c>
      <c r="C345" s="8" t="str">
        <f>VLOOKUP(A345,'Sets data'!$A$3:$C$9969,2,FALSE)</f>
        <v>Vykosa</v>
      </c>
      <c r="G345" s="69" t="str">
        <f t="shared" si="5"/>
        <v/>
      </c>
    </row>
    <row r="346" spans="1:7" x14ac:dyDescent="0.25">
      <c r="A346" s="12">
        <v>399</v>
      </c>
      <c r="B346" s="8" t="str">
        <f>VLOOKUP(A346,'Sets data'!$A$3:$C$9969,3,FALSE)</f>
        <v>Hanu\'s Compassion</v>
      </c>
      <c r="C346" s="8" t="str">
        <f>VLOOKUP(A346,'Sets data'!$A$3:$C$9969,2,FALSE)</f>
        <v>Hanus Mitgefühl</v>
      </c>
      <c r="G346" s="69" t="str">
        <f t="shared" si="5"/>
        <v/>
      </c>
    </row>
    <row r="347" spans="1:7" x14ac:dyDescent="0.25">
      <c r="A347" s="12">
        <v>400</v>
      </c>
      <c r="B347" s="8" t="str">
        <f>VLOOKUP(A347,'Sets data'!$A$3:$C$9969,3,FALSE)</f>
        <v>Blood Moon</v>
      </c>
      <c r="C347" s="8" t="str">
        <f>VLOOKUP(A347,'Sets data'!$A$3:$C$9969,2,FALSE)</f>
        <v>Blutmond</v>
      </c>
      <c r="G347" s="69" t="str">
        <f t="shared" si="5"/>
        <v/>
      </c>
    </row>
    <row r="348" spans="1:7" x14ac:dyDescent="0.25">
      <c r="A348" s="12">
        <v>401</v>
      </c>
      <c r="B348" s="8" t="str">
        <f>VLOOKUP(A348,'Sets data'!$A$3:$C$9969,3,FALSE)</f>
        <v>Haven of Ursus</v>
      </c>
      <c r="C348" s="8" t="str">
        <f>VLOOKUP(A348,'Sets data'!$A$3:$C$9969,2,FALSE)</f>
        <v>Zuflucht von Ursus</v>
      </c>
      <c r="G348" s="69" t="str">
        <f t="shared" si="5"/>
        <v/>
      </c>
    </row>
    <row r="349" spans="1:7" x14ac:dyDescent="0.25">
      <c r="A349" s="12">
        <v>402</v>
      </c>
      <c r="B349" s="8" t="str">
        <f>VLOOKUP(A349,'Sets data'!$A$3:$C$9969,3,FALSE)</f>
        <v>Moon Hunter</v>
      </c>
      <c r="C349" s="8" t="str">
        <f>VLOOKUP(A349,'Sets data'!$A$3:$C$9969,2,FALSE)</f>
        <v>Mondjäger</v>
      </c>
      <c r="G349" s="69" t="str">
        <f t="shared" si="5"/>
        <v/>
      </c>
    </row>
    <row r="350" spans="1:7" x14ac:dyDescent="0.25">
      <c r="A350" s="12">
        <v>403</v>
      </c>
      <c r="B350" s="8" t="str">
        <f>VLOOKUP(A350,'Sets data'!$A$3:$C$9969,3,FALSE)</f>
        <v>Savage Werewolf</v>
      </c>
      <c r="C350" s="8" t="str">
        <f>VLOOKUP(A350,'Sets data'!$A$3:$C$9969,2,FALSE)</f>
        <v>Wilder Werwolf</v>
      </c>
      <c r="G350" s="69" t="str">
        <f t="shared" si="5"/>
        <v/>
      </c>
    </row>
    <row r="351" spans="1:7" x14ac:dyDescent="0.25">
      <c r="A351" s="12">
        <v>404</v>
      </c>
      <c r="B351" s="8" t="str">
        <f>VLOOKUP(A351,'Sets data'!$A$3:$C$9969,3,FALSE)</f>
        <v>Jailer\'s Tenacity</v>
      </c>
      <c r="C351" s="8" t="str">
        <f>VLOOKUP(A351,'Sets data'!$A$3:$C$9969,2,FALSE)</f>
        <v>Tenazität des Kerkermeisters</v>
      </c>
      <c r="G351" s="69" t="str">
        <f t="shared" si="5"/>
        <v/>
      </c>
    </row>
    <row r="352" spans="1:7" x14ac:dyDescent="0.25">
      <c r="A352" s="12">
        <v>405</v>
      </c>
      <c r="B352" s="8" t="str">
        <f>VLOOKUP(A352,'Sets data'!$A$3:$C$9969,3,FALSE)</f>
        <v>Bright-Throat\'s Boast</v>
      </c>
      <c r="C352" s="8" t="str">
        <f>VLOOKUP(A352,'Sets data'!$A$3:$C$9969,2,FALSE)</f>
        <v>Hellhalsstolz</v>
      </c>
      <c r="G352" s="69" t="str">
        <f t="shared" si="5"/>
        <v/>
      </c>
    </row>
    <row r="353" spans="1:7" x14ac:dyDescent="0.25">
      <c r="A353" s="12">
        <v>406</v>
      </c>
      <c r="B353" s="8" t="str">
        <f>VLOOKUP(A353,'Sets data'!$A$3:$C$9969,3,FALSE)</f>
        <v>Dead-Water\'s Guile</v>
      </c>
      <c r="C353" s="8" t="str">
        <f>VLOOKUP(A353,'Sets data'!$A$3:$C$9969,2,FALSE)</f>
        <v>Totwassertücke</v>
      </c>
      <c r="G353" s="69" t="str">
        <f t="shared" si="5"/>
        <v/>
      </c>
    </row>
    <row r="354" spans="1:7" x14ac:dyDescent="0.25">
      <c r="A354" s="12">
        <v>407</v>
      </c>
      <c r="B354" s="8" t="str">
        <f>VLOOKUP(A354,'Sets data'!$A$3:$C$9969,3,FALSE)</f>
        <v>Champion of the Hist</v>
      </c>
      <c r="C354" s="8" t="str">
        <f>VLOOKUP(A354,'Sets data'!$A$3:$C$9969,2,FALSE)</f>
        <v>Histchampion</v>
      </c>
      <c r="G354" s="69" t="str">
        <f t="shared" si="5"/>
        <v/>
      </c>
    </row>
    <row r="355" spans="1:7" x14ac:dyDescent="0.25">
      <c r="A355" s="5">
        <v>408</v>
      </c>
      <c r="B355" s="8" t="str">
        <f>VLOOKUP(A355,'Sets data'!$A$3:$C$9969,3,FALSE)</f>
        <v>Grave-Stake Collector</v>
      </c>
      <c r="C355" s="8" t="str">
        <f>VLOOKUP(A355,'Sets data'!$A$3:$C$9969,2,FALSE)</f>
        <v>Grabpflocksammler</v>
      </c>
      <c r="G355" s="69" t="str">
        <f t="shared" si="5"/>
        <v/>
      </c>
    </row>
    <row r="356" spans="1:7" x14ac:dyDescent="0.25">
      <c r="A356" s="5">
        <v>409</v>
      </c>
      <c r="B356" s="8" t="str">
        <f>VLOOKUP(A356,'Sets data'!$A$3:$C$9969,3,FALSE)</f>
        <v>Naga Shaman</v>
      </c>
      <c r="C356" s="8" t="str">
        <f>VLOOKUP(A356,'Sets data'!$A$3:$C$9969,2,FALSE)</f>
        <v>Nagaschamane</v>
      </c>
      <c r="G356" s="69" t="str">
        <f t="shared" si="5"/>
        <v/>
      </c>
    </row>
    <row r="357" spans="1:7" x14ac:dyDescent="0.25">
      <c r="A357" s="5">
        <v>410</v>
      </c>
      <c r="B357" s="8" t="str">
        <f>VLOOKUP(A357,'Sets data'!$A$3:$C$9969,3,FALSE)</f>
        <v>Might of the Lost Legion</v>
      </c>
      <c r="C357" s="8" t="str">
        <f>VLOOKUP(A357,'Sets data'!$A$3:$C$9969,2,FALSE)</f>
        <v>Macht der Verlorenen Legion</v>
      </c>
      <c r="G357" s="69" t="str">
        <f t="shared" si="5"/>
        <v/>
      </c>
    </row>
    <row r="358" spans="1:7" x14ac:dyDescent="0.25">
      <c r="A358" s="12">
        <v>411</v>
      </c>
      <c r="B358" s="8" t="str">
        <f>VLOOKUP(A358,'Sets data'!$A$3:$C$9969,3,FALSE)</f>
        <v>Gallant Charge</v>
      </c>
      <c r="C358" s="8" t="str">
        <f>VLOOKUP(A358,'Sets data'!$A$3:$C$9969,2,FALSE)</f>
        <v>Galanter Ansturm</v>
      </c>
      <c r="G358" s="69" t="str">
        <f t="shared" si="5"/>
        <v/>
      </c>
    </row>
    <row r="359" spans="1:7" x14ac:dyDescent="0.25">
      <c r="A359" s="12">
        <v>412</v>
      </c>
      <c r="B359" s="8" t="str">
        <f>VLOOKUP(A359,'Sets data'!$A$3:$C$9969,3,FALSE)</f>
        <v>Radial Uppercut</v>
      </c>
      <c r="C359" s="8" t="str">
        <f>VLOOKUP(A359,'Sets data'!$A$3:$C$9969,2,FALSE)</f>
        <v>Rundum-Aufwärtsschnitt</v>
      </c>
      <c r="G359" s="69" t="str">
        <f t="shared" si="5"/>
        <v/>
      </c>
    </row>
    <row r="360" spans="1:7" x14ac:dyDescent="0.25">
      <c r="A360" s="12">
        <v>413</v>
      </c>
      <c r="B360" s="8" t="str">
        <f>VLOOKUP(A360,'Sets data'!$A$3:$C$9969,3,FALSE)</f>
        <v>Spectral Cloak</v>
      </c>
      <c r="C360" s="8" t="str">
        <f>VLOOKUP(A360,'Sets data'!$A$3:$C$9969,2,FALSE)</f>
        <v>Spektraler Mantel</v>
      </c>
      <c r="G360" s="69" t="str">
        <f t="shared" si="5"/>
        <v/>
      </c>
    </row>
    <row r="361" spans="1:7" x14ac:dyDescent="0.25">
      <c r="A361" s="12">
        <v>414</v>
      </c>
      <c r="B361" s="8" t="str">
        <f>VLOOKUP(A361,'Sets data'!$A$3:$C$9969,3,FALSE)</f>
        <v>Virulent Shot</v>
      </c>
      <c r="C361" s="8" t="str">
        <f>VLOOKUP(A361,'Sets data'!$A$3:$C$9969,2,FALSE)</f>
        <v>Virulenter Schuss</v>
      </c>
      <c r="G361" s="69" t="str">
        <f t="shared" si="5"/>
        <v/>
      </c>
    </row>
    <row r="362" spans="1:7" x14ac:dyDescent="0.25">
      <c r="A362" s="12">
        <v>415</v>
      </c>
      <c r="B362" s="8" t="str">
        <f>VLOOKUP(A362,'Sets data'!$A$3:$C$9969,3,FALSE)</f>
        <v>Wild Impulse</v>
      </c>
      <c r="C362" s="8" t="str">
        <f>VLOOKUP(A362,'Sets data'!$A$3:$C$9969,2,FALSE)</f>
        <v>Wilder Impuls</v>
      </c>
      <c r="G362" s="69" t="str">
        <f t="shared" si="5"/>
        <v/>
      </c>
    </row>
    <row r="363" spans="1:7" x14ac:dyDescent="0.25">
      <c r="A363" s="12">
        <v>416</v>
      </c>
      <c r="B363" s="8" t="str">
        <f>VLOOKUP(A363,'Sets data'!$A$3:$C$9969,3,FALSE)</f>
        <v>Mender\'s Ward</v>
      </c>
      <c r="C363" s="8" t="str">
        <f>VLOOKUP(A363,'Sets data'!$A$3:$C$9969,2,FALSE)</f>
        <v>Schutz des Pflegers</v>
      </c>
      <c r="G363" s="69" t="str">
        <f t="shared" si="5"/>
        <v/>
      </c>
    </row>
    <row r="364" spans="1:7" x14ac:dyDescent="0.25">
      <c r="A364" s="12">
        <v>417</v>
      </c>
      <c r="B364" s="8" t="str">
        <f>VLOOKUP(A364,'Sets data'!$A$3:$C$9969,3,FALSE)</f>
        <v>Indomitable Fury</v>
      </c>
      <c r="C364" s="8" t="str">
        <f>VLOOKUP(A364,'Sets data'!$A$3:$C$9969,2,FALSE)</f>
        <v>Unbeugsamer Zorn</v>
      </c>
      <c r="G364" s="69" t="str">
        <f t="shared" si="5"/>
        <v/>
      </c>
    </row>
    <row r="365" spans="1:7" x14ac:dyDescent="0.25">
      <c r="A365" s="12">
        <v>418</v>
      </c>
      <c r="B365" s="8" t="str">
        <f>VLOOKUP(A365,'Sets data'!$A$3:$C$9969,3,FALSE)</f>
        <v>Spell Strategist</v>
      </c>
      <c r="C365" s="8" t="str">
        <f>VLOOKUP(A365,'Sets data'!$A$3:$C$9969,2,FALSE)</f>
        <v>Zauberstratege</v>
      </c>
      <c r="G365" s="69" t="str">
        <f t="shared" si="5"/>
        <v/>
      </c>
    </row>
    <row r="366" spans="1:7" x14ac:dyDescent="0.25">
      <c r="A366" s="12">
        <v>419</v>
      </c>
      <c r="B366" s="8" t="str">
        <f>VLOOKUP(A366,'Sets data'!$A$3:$C$9969,3,FALSE)</f>
        <v>Battlefield Acrobat</v>
      </c>
      <c r="C366" s="8" t="str">
        <f>VLOOKUP(A366,'Sets data'!$A$3:$C$9969,2,FALSE)</f>
        <v>Schlachtfeldakrobat</v>
      </c>
      <c r="G366" s="69" t="str">
        <f t="shared" si="5"/>
        <v/>
      </c>
    </row>
    <row r="367" spans="1:7" x14ac:dyDescent="0.25">
      <c r="A367" s="12">
        <v>420</v>
      </c>
      <c r="B367" s="8" t="str">
        <f>VLOOKUP(A367,'Sets data'!$A$3:$C$9969,3,FALSE)</f>
        <v>Soldier of Anguish</v>
      </c>
      <c r="C367" s="8" t="str">
        <f>VLOOKUP(A367,'Sets data'!$A$3:$C$9969,2,FALSE)</f>
        <v>Soldat der Pein</v>
      </c>
      <c r="G367" s="69" t="str">
        <f t="shared" si="5"/>
        <v/>
      </c>
    </row>
    <row r="368" spans="1:7" x14ac:dyDescent="0.25">
      <c r="A368" s="12">
        <v>421</v>
      </c>
      <c r="B368" s="8" t="str">
        <f>VLOOKUP(A368,'Sets data'!$A$3:$C$9969,3,FALSE)</f>
        <v>Steadfast Hero</v>
      </c>
      <c r="C368" s="8" t="str">
        <f>VLOOKUP(A368,'Sets data'!$A$3:$C$9969,2,FALSE)</f>
        <v>Standhafter Held</v>
      </c>
      <c r="G368" s="69" t="str">
        <f t="shared" si="5"/>
        <v/>
      </c>
    </row>
    <row r="369" spans="1:7" x14ac:dyDescent="0.25">
      <c r="A369" s="12">
        <v>422</v>
      </c>
      <c r="B369" s="8" t="str">
        <f>VLOOKUP(A369,'Sets data'!$A$3:$C$9969,3,FALSE)</f>
        <v>Battalion Defender</v>
      </c>
      <c r="C369" s="8" t="str">
        <f>VLOOKUP(A369,'Sets data'!$A$3:$C$9969,2,FALSE)</f>
        <v>Bataillonsverteidiger</v>
      </c>
      <c r="G369" s="69" t="str">
        <f t="shared" si="5"/>
        <v/>
      </c>
    </row>
    <row r="370" spans="1:7" x14ac:dyDescent="0.25">
      <c r="A370" s="12">
        <v>423</v>
      </c>
      <c r="B370" s="8" t="str">
        <f>VLOOKUP(A370,'Sets data'!$A$3:$C$9969,3,FALSE)</f>
        <v>Perfect Gallant Charge</v>
      </c>
      <c r="C370" s="8" t="str">
        <f>VLOOKUP(A370,'Sets data'!$A$3:$C$9969,2,FALSE)</f>
        <v>Perfekter galanter Ansturm</v>
      </c>
      <c r="G370" s="69" t="str">
        <f t="shared" si="5"/>
        <v/>
      </c>
    </row>
    <row r="371" spans="1:7" x14ac:dyDescent="0.25">
      <c r="A371" s="12">
        <v>424</v>
      </c>
      <c r="B371" s="8" t="str">
        <f>VLOOKUP(A371,'Sets data'!$A$3:$C$9969,3,FALSE)</f>
        <v>Perfect Radial Uppercut</v>
      </c>
      <c r="C371" s="8" t="str">
        <f>VLOOKUP(A371,'Sets data'!$A$3:$C$9969,2,FALSE)</f>
        <v>Perfekter Rundum-Aufwärtsschnitt</v>
      </c>
      <c r="G371" s="69" t="str">
        <f t="shared" si="5"/>
        <v/>
      </c>
    </row>
    <row r="372" spans="1:7" x14ac:dyDescent="0.25">
      <c r="A372" s="12">
        <v>425</v>
      </c>
      <c r="B372" s="8" t="str">
        <f>VLOOKUP(A372,'Sets data'!$A$3:$C$9969,3,FALSE)</f>
        <v>Perfect Spectral Cloak</v>
      </c>
      <c r="C372" s="8" t="str">
        <f>VLOOKUP(A372,'Sets data'!$A$3:$C$9969,2,FALSE)</f>
        <v>Perfekter spektraler Mantel</v>
      </c>
      <c r="G372" s="69" t="str">
        <f t="shared" si="5"/>
        <v/>
      </c>
    </row>
    <row r="373" spans="1:7" x14ac:dyDescent="0.25">
      <c r="A373" s="12">
        <v>426</v>
      </c>
      <c r="B373" s="8" t="str">
        <f>VLOOKUP(A373,'Sets data'!$A$3:$C$9969,3,FALSE)</f>
        <v>Perfect Virulent Shot</v>
      </c>
      <c r="C373" s="8" t="str">
        <f>VLOOKUP(A373,'Sets data'!$A$3:$C$9969,2,FALSE)</f>
        <v>Perfekter virulenter Schuss</v>
      </c>
      <c r="G373" s="69" t="str">
        <f t="shared" si="5"/>
        <v/>
      </c>
    </row>
    <row r="374" spans="1:7" x14ac:dyDescent="0.25">
      <c r="A374" s="12">
        <v>427</v>
      </c>
      <c r="B374" s="8" t="str">
        <f>VLOOKUP(A374,'Sets data'!$A$3:$C$9969,3,FALSE)</f>
        <v>Perfect Wild Impulse</v>
      </c>
      <c r="C374" s="8" t="str">
        <f>VLOOKUP(A374,'Sets data'!$A$3:$C$9969,2,FALSE)</f>
        <v>Perfekter wilder Impuls</v>
      </c>
      <c r="G374" s="69" t="str">
        <f t="shared" si="5"/>
        <v/>
      </c>
    </row>
    <row r="375" spans="1:7" x14ac:dyDescent="0.25">
      <c r="A375" s="12">
        <v>428</v>
      </c>
      <c r="B375" s="8" t="str">
        <f>VLOOKUP(A375,'Sets data'!$A$3:$C$9969,3,FALSE)</f>
        <v>Perfect Mender\'s Ward</v>
      </c>
      <c r="C375" s="8" t="str">
        <f>VLOOKUP(A375,'Sets data'!$A$3:$C$9969,2,FALSE)</f>
        <v>Perfekter Schutz des Pflegers</v>
      </c>
      <c r="G375" s="69" t="str">
        <f t="shared" si="5"/>
        <v/>
      </c>
    </row>
    <row r="376" spans="1:7" x14ac:dyDescent="0.25">
      <c r="A376" s="12">
        <v>429</v>
      </c>
      <c r="B376" s="8" t="str">
        <f>VLOOKUP(A376,'Sets data'!$A$3:$C$9969,3,FALSE)</f>
        <v>Mighty Glacier</v>
      </c>
      <c r="C376" s="8" t="str">
        <f>VLOOKUP(A376,'Sets data'!$A$3:$C$9969,2,FALSE)</f>
        <v>Mächtiger Gletscher</v>
      </c>
      <c r="G376" s="69" t="str">
        <f t="shared" si="5"/>
        <v/>
      </c>
    </row>
    <row r="377" spans="1:7" x14ac:dyDescent="0.25">
      <c r="A377" s="12">
        <v>430</v>
      </c>
      <c r="B377" s="8" t="str">
        <f>VLOOKUP(A377,'Sets data'!$A$3:$C$9969,3,FALSE)</f>
        <v>Tzogvin\'s Warband</v>
      </c>
      <c r="C377" s="8" t="str">
        <f>VLOOKUP(A377,'Sets data'!$A$3:$C$9969,2,FALSE)</f>
        <v>Tzogvins Kriegstrupp</v>
      </c>
      <c r="G377" s="69" t="str">
        <f t="shared" si="5"/>
        <v/>
      </c>
    </row>
    <row r="378" spans="1:7" x14ac:dyDescent="0.25">
      <c r="A378" s="12">
        <v>431</v>
      </c>
      <c r="B378" s="8" t="str">
        <f>VLOOKUP(A378,'Sets data'!$A$3:$C$9969,3,FALSE)</f>
        <v>Icy Conjuror</v>
      </c>
      <c r="C378" s="8" t="str">
        <f>VLOOKUP(A378,'Sets data'!$A$3:$C$9969,2,FALSE)</f>
        <v>Eisiger Anrufer</v>
      </c>
      <c r="G378" s="69" t="str">
        <f t="shared" si="5"/>
        <v/>
      </c>
    </row>
    <row r="379" spans="1:7" x14ac:dyDescent="0.25">
      <c r="A379" s="5">
        <v>432</v>
      </c>
      <c r="B379" s="8" t="str">
        <f>VLOOKUP(A379,'Sets data'!$A$3:$C$9969,3,FALSE)</f>
        <v>Stonekeeper</v>
      </c>
      <c r="C379" s="8" t="str">
        <f>VLOOKUP(A379,'Sets data'!$A$3:$C$9969,2,FALSE)</f>
        <v>Steinwahrer</v>
      </c>
      <c r="G379" s="69" t="str">
        <f t="shared" si="5"/>
        <v/>
      </c>
    </row>
    <row r="380" spans="1:7" x14ac:dyDescent="0.25">
      <c r="A380" s="12">
        <v>433</v>
      </c>
      <c r="B380" s="8" t="str">
        <f>VLOOKUP(A380,'Sets data'!$A$3:$C$9969,3,FALSE)</f>
        <v>Frozen Watcher</v>
      </c>
      <c r="C380" s="8" t="str">
        <f>VLOOKUP(A380,'Sets data'!$A$3:$C$9969,2,FALSE)</f>
        <v>Gefrorener Beobachter</v>
      </c>
      <c r="G380" s="69" t="str">
        <f t="shared" si="5"/>
        <v/>
      </c>
    </row>
    <row r="381" spans="1:7" x14ac:dyDescent="0.25">
      <c r="A381" s="12">
        <v>434</v>
      </c>
      <c r="B381" s="8" t="str">
        <f>VLOOKUP(A381,'Sets data'!$A$3:$C$9969,3,FALSE)</f>
        <v>Scavenging Demise</v>
      </c>
      <c r="C381" s="8" t="str">
        <f>VLOOKUP(A381,'Sets data'!$A$3:$C$9969,2,FALSE)</f>
        <v>Ausbeutender Niedergang</v>
      </c>
      <c r="G381" s="69" t="str">
        <f t="shared" si="5"/>
        <v/>
      </c>
    </row>
    <row r="382" spans="1:7" x14ac:dyDescent="0.25">
      <c r="A382" s="12">
        <v>435</v>
      </c>
      <c r="B382" s="8" t="str">
        <f>VLOOKUP(A382,'Sets data'!$A$3:$C$9969,3,FALSE)</f>
        <v>Auroran\'s Thunder</v>
      </c>
      <c r="C382" s="8" t="str">
        <f>VLOOKUP(A382,'Sets data'!$A$3:$C$9969,2,FALSE)</f>
        <v>Donner des Auroraners</v>
      </c>
      <c r="G382" s="69" t="str">
        <f t="shared" si="5"/>
        <v/>
      </c>
    </row>
    <row r="383" spans="1:7" x14ac:dyDescent="0.25">
      <c r="A383" s="5">
        <v>436</v>
      </c>
      <c r="B383" s="8" t="str">
        <f>VLOOKUP(A383,'Sets data'!$A$3:$C$9969,3,FALSE)</f>
        <v>Symphony of Blades</v>
      </c>
      <c r="C383" s="8" t="str">
        <f>VLOOKUP(A383,'Sets data'!$A$3:$C$9969,2,FALSE)</f>
        <v>Sinfonie der Klingen</v>
      </c>
      <c r="G383" s="69" t="str">
        <f t="shared" si="5"/>
        <v/>
      </c>
    </row>
    <row r="384" spans="1:7" x14ac:dyDescent="0.25">
      <c r="A384" s="12">
        <v>437</v>
      </c>
      <c r="B384" s="8" t="str">
        <f>VLOOKUP(A384,'Sets data'!$A$3:$C$9969,3,FALSE)</f>
        <v>Coldharbour\'s Favorite</v>
      </c>
      <c r="C384" s="8" t="str">
        <f>VLOOKUP(A384,'Sets data'!$A$3:$C$9969,2,FALSE)</f>
        <v>Kalthafens Günstling</v>
      </c>
      <c r="G384" s="69"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69" t="str">
        <f t="shared" si="6"/>
        <v/>
      </c>
    </row>
    <row r="386" spans="1:7" x14ac:dyDescent="0.25">
      <c r="A386" s="5">
        <v>439</v>
      </c>
      <c r="B386" s="8" t="str">
        <f>VLOOKUP(A386,'Sets data'!$A$3:$C$9969,3,FALSE)</f>
        <v>Vastarie\'s Tutelage</v>
      </c>
      <c r="C386" s="8" t="str">
        <f>VLOOKUP(A386,'Sets data'!$A$3:$C$9969,2,FALSE)</f>
        <v>Vastaries Vormundschaft</v>
      </c>
      <c r="G386" s="69" t="str">
        <f t="shared" si="6"/>
        <v/>
      </c>
    </row>
    <row r="387" spans="1:7" x14ac:dyDescent="0.25">
      <c r="A387" s="5">
        <v>440</v>
      </c>
      <c r="B387" s="8" t="str">
        <f>VLOOKUP(A387,'Sets data'!$A$3:$C$9969,3,FALSE)</f>
        <v>Crafty Alfiq</v>
      </c>
      <c r="C387" s="8" t="str">
        <f>VLOOKUP(A387,'Sets data'!$A$3:$C$9969,2,FALSE)</f>
        <v>Listiger Alfiq</v>
      </c>
      <c r="G387" s="69" t="str">
        <f t="shared" si="6"/>
        <v/>
      </c>
    </row>
    <row r="388" spans="1:7" x14ac:dyDescent="0.25">
      <c r="A388" s="5">
        <v>441</v>
      </c>
      <c r="B388" s="8" t="str">
        <f>VLOOKUP(A388,'Sets data'!$A$3:$C$9969,3,FALSE)</f>
        <v>Vesture of Darloc Brae</v>
      </c>
      <c r="C388" s="8" t="str">
        <f>VLOOKUP(A388,'Sets data'!$A$3:$C$9969,2,FALSE)</f>
        <v>Gewandung von Darloc Brae</v>
      </c>
      <c r="G388" s="69" t="str">
        <f t="shared" si="6"/>
        <v/>
      </c>
    </row>
    <row r="389" spans="1:7" x14ac:dyDescent="0.25">
      <c r="A389" s="5">
        <v>442</v>
      </c>
      <c r="B389" s="8" t="str">
        <f>VLOOKUP(A389,'Sets data'!$A$3:$C$9969,3,FALSE)</f>
        <v>Call of the Undertaker</v>
      </c>
      <c r="C389" s="8" t="str">
        <f>VLOOKUP(A389,'Sets data'!$A$3:$C$9969,2,FALSE)</f>
        <v>Ruf des Totengräbers</v>
      </c>
      <c r="G389" s="69" t="str">
        <f t="shared" si="6"/>
        <v/>
      </c>
    </row>
    <row r="390" spans="1:7" x14ac:dyDescent="0.25">
      <c r="A390" s="5">
        <v>443</v>
      </c>
      <c r="B390" s="8" t="str">
        <f>VLOOKUP(A390,'Sets data'!$A$3:$C$9969,3,FALSE)</f>
        <v>Eye of Nahviintaas</v>
      </c>
      <c r="C390" s="8" t="str">
        <f>VLOOKUP(A390,'Sets data'!$A$3:$C$9969,2,FALSE)</f>
        <v>Auge von Nahviintaas</v>
      </c>
      <c r="G390" s="69" t="str">
        <f t="shared" si="6"/>
        <v/>
      </c>
    </row>
    <row r="391" spans="1:7" x14ac:dyDescent="0.25">
      <c r="A391" s="5">
        <v>444</v>
      </c>
      <c r="B391" s="8" t="str">
        <f>VLOOKUP(A391,'Sets data'!$A$3:$C$9969,3,FALSE)</f>
        <v>False God\'s Devotion</v>
      </c>
      <c r="C391" s="8" t="str">
        <f>VLOOKUP(A391,'Sets data'!$A$3:$C$9969,2,FALSE)</f>
        <v>Ergebenheit des falschen Gottes</v>
      </c>
      <c r="G391" s="69" t="str">
        <f t="shared" si="6"/>
        <v/>
      </c>
    </row>
    <row r="392" spans="1:7" x14ac:dyDescent="0.25">
      <c r="A392" s="5">
        <v>445</v>
      </c>
      <c r="B392" s="8" t="str">
        <f>VLOOKUP(A392,'Sets data'!$A$3:$C$9969,3,FALSE)</f>
        <v>Tooth of Lokkestiiz</v>
      </c>
      <c r="C392" s="8" t="str">
        <f>VLOOKUP(A392,'Sets data'!$A$3:$C$9969,2,FALSE)</f>
        <v>Zahn von Lokkestiiz</v>
      </c>
      <c r="G392" s="69" t="str">
        <f t="shared" si="6"/>
        <v/>
      </c>
    </row>
    <row r="393" spans="1:7" ht="105" x14ac:dyDescent="0.25">
      <c r="A393" s="12">
        <v>446</v>
      </c>
      <c r="B393" s="8" t="str">
        <f>VLOOKUP(A393,'Sets data'!$A$3:$C$9969,3,FALSE)</f>
        <v>Claw of Yolnakhriin</v>
      </c>
      <c r="C393" s="8" t="str">
        <f>VLOOKUP(A393,'Sets data'!$A$3:$C$9969,2,FALSE)</f>
        <v>Kralle von Yolnahkriin</v>
      </c>
      <c r="D393" s="23" t="s">
        <v>2289</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69" t="str">
        <f t="shared" si="6"/>
        <v/>
      </c>
    </row>
    <row r="395" spans="1:7" x14ac:dyDescent="0.25">
      <c r="A395" s="5">
        <v>449</v>
      </c>
      <c r="B395" s="8" t="str">
        <f>VLOOKUP(A395,'Sets data'!$A$3:$C$9969,3,FALSE)</f>
        <v>Perfected False God\'s Devotion</v>
      </c>
      <c r="C395" s="8" t="str">
        <f>VLOOKUP(A395,'Sets data'!$A$3:$C$9969,2,FALSE)</f>
        <v>Perfektionierte Ergebenheit zum falschen Gott</v>
      </c>
      <c r="G395" s="69" t="str">
        <f t="shared" si="6"/>
        <v/>
      </c>
    </row>
    <row r="396" spans="1:7" x14ac:dyDescent="0.25">
      <c r="A396" s="5">
        <v>450</v>
      </c>
      <c r="B396" s="8" t="str">
        <f>VLOOKUP(A396,'Sets data'!$A$3:$C$9969,3,FALSE)</f>
        <v>Perfected Tooth of Lokkestiiz</v>
      </c>
      <c r="C396" s="8" t="str">
        <f>VLOOKUP(A396,'Sets data'!$A$3:$C$9969,2,FALSE)</f>
        <v>Perfektionierter Zahn von Lokkestiiz</v>
      </c>
      <c r="G396" s="69"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2289</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2299</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69" t="str">
        <f t="shared" si="6"/>
        <v/>
      </c>
    </row>
    <row r="400" spans="1:7" x14ac:dyDescent="0.25">
      <c r="A400" s="5">
        <v>454</v>
      </c>
      <c r="B400" s="8" t="str">
        <f>VLOOKUP(A400,'Sets data'!$A$3:$C$9969,3,FALSE)</f>
        <v>Renald\'s Resolve</v>
      </c>
      <c r="C400" s="8" t="str">
        <f>VLOOKUP(A400,'Sets data'!$A$3:$C$9969,2,FALSE)</f>
        <v>Renalds Entschlossenheit</v>
      </c>
      <c r="G400" s="69" t="str">
        <f t="shared" si="6"/>
        <v/>
      </c>
    </row>
    <row r="401" spans="1:7" ht="135" x14ac:dyDescent="0.25">
      <c r="A401" s="5">
        <v>455</v>
      </c>
      <c r="B401" s="8" t="str">
        <f>VLOOKUP(A401,'Sets data'!$A$3:$C$9969,3,FALSE)</f>
        <v>Z\'en\'s Redress</v>
      </c>
      <c r="C401" s="8" t="str">
        <f>VLOOKUP(A401,'Sets data'!$A$3:$C$9969,2,FALSE)</f>
        <v>Z'ens Wiedergutmachung</v>
      </c>
      <c r="D401" s="23" t="s">
        <v>2298</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69" t="str">
        <f t="shared" si="6"/>
        <v/>
      </c>
    </row>
    <row r="403" spans="1:7" x14ac:dyDescent="0.25">
      <c r="A403" s="5">
        <v>457</v>
      </c>
      <c r="B403" s="8" t="str">
        <f>VLOOKUP(A403,'Sets data'!$A$3:$C$9969,3,FALSE)</f>
        <v>Dragon\'s Defilement</v>
      </c>
      <c r="C403" s="8" t="str">
        <f>VLOOKUP(A403,'Sets data'!$A$3:$C$9969,2,FALSE)</f>
        <v>Drachenschändung</v>
      </c>
      <c r="G403" s="69" t="str">
        <f t="shared" si="6"/>
        <v/>
      </c>
    </row>
    <row r="404" spans="1:7" x14ac:dyDescent="0.25">
      <c r="A404" s="5">
        <v>458</v>
      </c>
      <c r="B404" s="8" t="str">
        <f>VLOOKUP(A404,'Sets data'!$A$3:$C$9969,3,FALSE)</f>
        <v>Grundwulf</v>
      </c>
      <c r="C404" s="8" t="str">
        <f>VLOOKUP(A404,'Sets data'!$A$3:$C$9969,2,FALSE)</f>
        <v>Grundwulf</v>
      </c>
      <c r="G404" s="69" t="str">
        <f t="shared" si="6"/>
        <v/>
      </c>
    </row>
    <row r="405" spans="1:7" x14ac:dyDescent="0.25">
      <c r="A405" s="5">
        <v>459</v>
      </c>
      <c r="B405" s="8" t="str">
        <f>VLOOKUP(A405,'Sets data'!$A$3:$C$9969,3,FALSE)</f>
        <v>Maarselok</v>
      </c>
      <c r="C405" s="8" t="str">
        <f>VLOOKUP(A405,'Sets data'!$A$3:$C$9969,2,FALSE)</f>
        <v>Maarselok</v>
      </c>
      <c r="G405" s="69" t="str">
        <f t="shared" si="6"/>
        <v/>
      </c>
    </row>
    <row r="406" spans="1:7" x14ac:dyDescent="0.25">
      <c r="A406" s="5">
        <v>465</v>
      </c>
      <c r="B406" s="8" t="str">
        <f>VLOOKUP(A406,'Sets data'!$A$3:$C$9969,3,FALSE)</f>
        <v>Senchal Defender</v>
      </c>
      <c r="C406" s="8" t="str">
        <f>VLOOKUP(A406,'Sets data'!$A$3:$C$9969,2,FALSE)</f>
        <v>Verteidiger von Senchal</v>
      </c>
      <c r="G406" s="69" t="str">
        <f t="shared" si="6"/>
        <v/>
      </c>
    </row>
    <row r="407" spans="1:7" x14ac:dyDescent="0.25">
      <c r="A407" s="5">
        <v>466</v>
      </c>
      <c r="B407" s="8" t="str">
        <f>VLOOKUP(A407,'Sets data'!$A$3:$C$9969,3,FALSE)</f>
        <v>Marauder\'s Haste</v>
      </c>
      <c r="C407" s="8" t="str">
        <f>VLOOKUP(A407,'Sets data'!$A$3:$C$9969,2,FALSE)</f>
        <v>Marodeurshast</v>
      </c>
      <c r="G407" s="69" t="str">
        <f t="shared" si="6"/>
        <v/>
      </c>
    </row>
    <row r="408" spans="1:7" x14ac:dyDescent="0.25">
      <c r="A408" s="5">
        <v>467</v>
      </c>
      <c r="B408" s="8" t="str">
        <f>VLOOKUP(A408,'Sets data'!$A$3:$C$9969,3,FALSE)</f>
        <v>Dragonguard Elite</v>
      </c>
      <c r="C408" s="8" t="str">
        <f>VLOOKUP(A408,'Sets data'!$A$3:$C$9969,2,FALSE)</f>
        <v>Drachengardeelite</v>
      </c>
      <c r="G408" s="69" t="str">
        <f t="shared" si="6"/>
        <v/>
      </c>
    </row>
    <row r="409" spans="1:7" x14ac:dyDescent="0.25">
      <c r="A409" s="5">
        <v>468</v>
      </c>
      <c r="B409" s="8" t="str">
        <f>VLOOKUP(A409,'Sets data'!$A$3:$C$9969,3,FALSE)</f>
        <v>Daring Corsair</v>
      </c>
      <c r="C409" s="8" t="str">
        <f>VLOOKUP(A409,'Sets data'!$A$3:$C$9969,2,FALSE)</f>
        <v>Kühner Korsar</v>
      </c>
      <c r="G409" s="69" t="str">
        <f t="shared" si="6"/>
        <v/>
      </c>
    </row>
    <row r="410" spans="1:7" x14ac:dyDescent="0.25">
      <c r="A410" s="5">
        <v>469</v>
      </c>
      <c r="B410" s="8" t="str">
        <f>VLOOKUP(A410,'Sets data'!$A$3:$C$9969,3,FALSE)</f>
        <v>Ancient Dragonguard</v>
      </c>
      <c r="C410" s="8" t="str">
        <f>VLOOKUP(A410,'Sets data'!$A$3:$C$9969,2,FALSE)</f>
        <v>Alte Drachengarde</v>
      </c>
      <c r="G410" s="69" t="str">
        <f t="shared" si="6"/>
        <v/>
      </c>
    </row>
    <row r="411" spans="1:7" x14ac:dyDescent="0.25">
      <c r="A411" s="5">
        <v>470</v>
      </c>
      <c r="B411" s="8" t="str">
        <f>VLOOKUP(A411,'Sets data'!$A$3:$C$9969,3,FALSE)</f>
        <v>New Moon Acolyte</v>
      </c>
      <c r="C411" s="8" t="str">
        <f>VLOOKUP(A411,'Sets data'!$A$3:$C$9969,2,FALSE)</f>
        <v>Akolythin des Neuen Mondes</v>
      </c>
      <c r="G411" s="69" t="str">
        <f t="shared" si="6"/>
        <v/>
      </c>
    </row>
    <row r="412" spans="1:7" ht="105" x14ac:dyDescent="0.25">
      <c r="A412" s="5">
        <v>471</v>
      </c>
      <c r="B412" s="8" t="str">
        <f>VLOOKUP(A412,'Sets data'!$A$3:$C$9969,3,FALSE)</f>
        <v>Hiti\'s Hearth</v>
      </c>
      <c r="C412" s="8" t="str">
        <f>VLOOKUP(A412,'Sets data'!$A$3:$C$9969,2,FALSE)</f>
        <v>Hitis Feuerstelle</v>
      </c>
      <c r="D412" s="23" t="s">
        <v>2297</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69" t="str">
        <f t="shared" si="6"/>
        <v/>
      </c>
    </row>
    <row r="414" spans="1:7" x14ac:dyDescent="0.25">
      <c r="A414" s="5">
        <v>473</v>
      </c>
      <c r="B414" s="8" t="str">
        <f>VLOOKUP(A414,'Sets data'!$A$3:$C$9969,3,FALSE)</f>
        <v>Bani\'s Torment</v>
      </c>
      <c r="C414" s="8" t="str">
        <f>VLOOKUP(A414,'Sets data'!$A$3:$C$9969,2,FALSE)</f>
        <v>Banis Qual</v>
      </c>
      <c r="G414" s="69" t="str">
        <f t="shared" si="6"/>
        <v/>
      </c>
    </row>
    <row r="415" spans="1:7" x14ac:dyDescent="0.25">
      <c r="A415" s="5">
        <v>474</v>
      </c>
      <c r="B415" s="8" t="str">
        <f>VLOOKUP(A415,'Sets data'!$A$3:$C$9969,3,FALSE)</f>
        <v>Draugrkin\'s Grip</v>
      </c>
      <c r="C415" s="8" t="str">
        <f>VLOOKUP(A415,'Sets data'!$A$3:$C$9969,2,FALSE)</f>
        <v>Griff der Draugrbrut</v>
      </c>
      <c r="G415" s="69" t="str">
        <f t="shared" si="6"/>
        <v/>
      </c>
    </row>
    <row r="416" spans="1:7" x14ac:dyDescent="0.25">
      <c r="A416" s="5">
        <v>475</v>
      </c>
      <c r="B416" s="8" t="str">
        <f>VLOOKUP(A416,'Sets data'!$A$3:$C$9969,3,FALSE)</f>
        <v>Aegis Caller</v>
      </c>
      <c r="C416" s="8" t="str">
        <f>VLOOKUP(A416,'Sets data'!$A$3:$C$9969,2,FALSE)</f>
        <v>Ägisrufer</v>
      </c>
      <c r="G416" s="69" t="str">
        <f t="shared" si="6"/>
        <v/>
      </c>
    </row>
    <row r="417" spans="1:7" x14ac:dyDescent="0.25">
      <c r="A417" s="5">
        <v>476</v>
      </c>
      <c r="B417" s="8" t="str">
        <f>VLOOKUP(A417,'Sets data'!$A$3:$C$9969,3,FALSE)</f>
        <v>Grave Guardian </v>
      </c>
      <c r="C417" s="8" t="str">
        <f>VLOOKUP(A417,'Sets data'!$A$3:$C$9969,2,FALSE)</f>
        <v>Grabwächter</v>
      </c>
      <c r="G417" s="69" t="str">
        <f t="shared" si="6"/>
        <v/>
      </c>
    </row>
    <row r="418" spans="1:7" x14ac:dyDescent="0.25">
      <c r="A418" s="5">
        <v>478</v>
      </c>
      <c r="B418" s="8" t="str">
        <f>VLOOKUP(A418,'Sets data'!$A$3:$C$9969,3,FALSE)</f>
        <v>Mother Ciannait</v>
      </c>
      <c r="C418" s="8" t="str">
        <f>VLOOKUP(A418,'Sets data'!$A$3:$C$9969,2,FALSE)</f>
        <v>Mutter Ciannait</v>
      </c>
      <c r="G418" s="69" t="str">
        <f t="shared" si="6"/>
        <v/>
      </c>
    </row>
    <row r="419" spans="1:7" x14ac:dyDescent="0.25">
      <c r="A419" s="5">
        <v>479</v>
      </c>
      <c r="B419" s="8" t="str">
        <f>VLOOKUP(A419,'Sets data'!$A$3:$C$9969,3,FALSE)</f>
        <v>Kjalnar\’s Nightmare</v>
      </c>
      <c r="C419" s="8" t="str">
        <f>VLOOKUP(A419,'Sets data'!$A$3:$C$9969,2,FALSE)</f>
        <v>Kjalnar\’s Albtraum</v>
      </c>
      <c r="G419" s="69" t="str">
        <f t="shared" si="6"/>
        <v/>
      </c>
    </row>
    <row r="420" spans="1:7" x14ac:dyDescent="0.25">
      <c r="A420" s="5">
        <v>480</v>
      </c>
      <c r="B420" s="8" t="str">
        <f>VLOOKUP(A420,'Sets data'!$A$3:$C$9969,3,FALSE)</f>
        <v>Critical Riposte</v>
      </c>
      <c r="C420" s="8" t="str">
        <f>VLOOKUP(A420,'Sets data'!$A$3:$C$9969,2,FALSE)</f>
        <v>Kritischer Konter</v>
      </c>
      <c r="G420" s="69" t="str">
        <f t="shared" si="6"/>
        <v/>
      </c>
    </row>
    <row r="421" spans="1:7" x14ac:dyDescent="0.25">
      <c r="A421" s="5">
        <v>481</v>
      </c>
      <c r="B421" s="8" t="str">
        <f>VLOOKUP(A421,'Sets data'!$A$3:$C$9969,3,FALSE)</f>
        <v>Unchained Aggressor</v>
      </c>
      <c r="C421" s="8" t="str">
        <f>VLOOKUP(A421,'Sets data'!$A$3:$C$9969,2,FALSE)</f>
        <v>Entfesselter Aggressor</v>
      </c>
      <c r="G421" s="69" t="str">
        <f t="shared" si="6"/>
        <v/>
      </c>
    </row>
    <row r="422" spans="1:7" x14ac:dyDescent="0.25">
      <c r="A422" s="5">
        <v>482</v>
      </c>
      <c r="B422" s="8" t="str">
        <f>VLOOKUP(A422,'Sets data'!$A$3:$C$9969,3,FALSE)</f>
        <v>Dauntless Combatant</v>
      </c>
      <c r="C422" s="8" t="str">
        <f>VLOOKUP(A422,'Sets data'!$A$3:$C$9969,2,FALSE)</f>
        <v>Furchtloser Kombattant</v>
      </c>
      <c r="G422" s="69" t="str">
        <f t="shared" si="6"/>
        <v/>
      </c>
    </row>
    <row r="423" spans="1:7" x14ac:dyDescent="0.25">
      <c r="A423" s="5">
        <v>483</v>
      </c>
      <c r="B423" s="8" t="str">
        <f>VLOOKUP(A423,'Sets data'!$A$3:$C$9969,3,FALSE)</f>
        <v>Template_Drop_Magi</v>
      </c>
      <c r="C423" s="8" t="str">
        <f>VLOOKUP(A423,'Sets data'!$A$3:$C$9969,2,FALSE)</f>
        <v>Template_Drop_Magi</v>
      </c>
      <c r="G423" s="69" t="str">
        <f t="shared" si="6"/>
        <v/>
      </c>
    </row>
    <row r="424" spans="1:7" x14ac:dyDescent="0.25">
      <c r="A424" s="5">
        <v>484</v>
      </c>
      <c r="B424" s="8" t="str">
        <f>VLOOKUP(A424,'Sets data'!$A$3:$C$9969,3,FALSE)</f>
        <v>Template_Drop_Stamina</v>
      </c>
      <c r="C424" s="8" t="str">
        <f>VLOOKUP(A424,'Sets data'!$A$3:$C$9969,2,FALSE)</f>
        <v>Template_Drop_Stamina</v>
      </c>
      <c r="G424" s="69" t="str">
        <f t="shared" si="6"/>
        <v/>
      </c>
    </row>
    <row r="425" spans="1:7" x14ac:dyDescent="0.25">
      <c r="A425" s="5">
        <v>485</v>
      </c>
      <c r="B425" s="8" t="str">
        <f>VLOOKUP(A425,'Sets data'!$A$3:$C$9969,3,FALSE)</f>
        <v>Template_Drop_Tank</v>
      </c>
      <c r="C425" s="8" t="str">
        <f>VLOOKUP(A425,'Sets data'!$A$3:$C$9969,2,FALSE)</f>
        <v>Template_Drop_Tank</v>
      </c>
      <c r="G425" s="69" t="str">
        <f t="shared" si="6"/>
        <v/>
      </c>
    </row>
    <row r="426" spans="1:7" x14ac:dyDescent="0.25">
      <c r="A426" s="5">
        <v>486</v>
      </c>
      <c r="B426" s="8" t="str">
        <f>VLOOKUP(A426,'Sets data'!$A$3:$C$9969,3,FALSE)</f>
        <v>Template_Drop_Healer</v>
      </c>
      <c r="C426" s="8" t="str">
        <f>VLOOKUP(A426,'Sets data'!$A$3:$C$9969,2,FALSE)</f>
        <v>Template_Drop_Healer</v>
      </c>
      <c r="G426" s="69" t="str">
        <f t="shared" si="6"/>
        <v/>
      </c>
    </row>
    <row r="427" spans="1:7" ht="105" x14ac:dyDescent="0.25">
      <c r="A427" s="5">
        <v>487</v>
      </c>
      <c r="B427" s="8" t="str">
        <f>VLOOKUP(A427,'Sets data'!$A$3:$C$9969,3,FALSE)</f>
        <v>Winter\'s Respite</v>
      </c>
      <c r="C427" s="8" t="str">
        <f>VLOOKUP(A427,'Sets data'!$A$3:$C$9969,2,FALSE)</f>
        <v>Winterruhe</v>
      </c>
      <c r="D427" s="23" t="s">
        <v>2291</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2292</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69" t="str">
        <f t="shared" si="6"/>
        <v/>
      </c>
    </row>
    <row r="430" spans="1:7" x14ac:dyDescent="0.25">
      <c r="A430" s="5">
        <v>490</v>
      </c>
      <c r="B430" s="8" t="str">
        <f>VLOOKUP(A430,'Sets data'!$A$3:$C$9969,3,FALSE)</f>
        <v>Stuhn\'s Favor</v>
      </c>
      <c r="C430" s="8" t="str">
        <f>VLOOKUP(A430,'Sets data'!$A$3:$C$9969,2,FALSE)</f>
        <v>Stuhns Gunst</v>
      </c>
      <c r="G430" s="69" t="str">
        <f t="shared" si="6"/>
        <v/>
      </c>
    </row>
    <row r="431" spans="1:7" x14ac:dyDescent="0.25">
      <c r="A431" s="5">
        <v>491</v>
      </c>
      <c r="B431" s="8" t="str">
        <f>VLOOKUP(A431,'Sets data'!$A$3:$C$9969,3,FALSE)</f>
        <v>Dragon\'s Appetite</v>
      </c>
      <c r="C431" s="8" t="str">
        <f>VLOOKUP(A431,'Sets data'!$A$3:$C$9969,2,FALSE)</f>
        <v>Appetit des Drachen</v>
      </c>
      <c r="G431" s="69" t="str">
        <f t="shared" si="6"/>
        <v/>
      </c>
    </row>
    <row r="432" spans="1:7" ht="105" x14ac:dyDescent="0.25">
      <c r="A432" s="5">
        <v>492</v>
      </c>
      <c r="B432" s="8" t="str">
        <f>VLOOKUP(A432,'Sets data'!$A$3:$C$9969,3,FALSE)</f>
        <v>Kyne\'s Wind</v>
      </c>
      <c r="C432" s="8" t="str">
        <f>VLOOKUP(A432,'Sets data'!$A$3:$C$9969,2,FALSE)</f>
        <v>Kynes Wind</v>
      </c>
      <c r="D432" s="23" t="s">
        <v>2203</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2204</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69" t="str">
        <f t="shared" si="6"/>
        <v/>
      </c>
    </row>
    <row r="435" spans="1:7" x14ac:dyDescent="0.25">
      <c r="A435" s="5">
        <v>495</v>
      </c>
      <c r="B435" s="8" t="str">
        <f>VLOOKUP(A435,'Sets data'!$A$3:$C$9969,3,FALSE)</f>
        <v>Perfected Vrol\'s Command</v>
      </c>
      <c r="C435" s="8" t="str">
        <f>VLOOKUP(A435,'Sets data'!$A$3:$C$9969,2,FALSE)</f>
        <v>Vrols perfektionierter Befehl</v>
      </c>
      <c r="G435" s="69" t="str">
        <f t="shared" si="6"/>
        <v/>
      </c>
    </row>
    <row r="436" spans="1:7" ht="165" x14ac:dyDescent="0.25">
      <c r="A436" s="5">
        <v>496</v>
      </c>
      <c r="B436" s="8" t="str">
        <f>VLOOKUP(A436,'Sets data'!$A$3:$C$9969,3,FALSE)</f>
        <v>Roaring Opportunist</v>
      </c>
      <c r="C436" s="8" t="str">
        <f>VLOOKUP(A436,'Sets data'!$A$3:$C$9969,2,FALSE)</f>
        <v>Brüllender Opportunist</v>
      </c>
      <c r="D436" s="23" t="s">
        <v>2296</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2295</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69"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69" t="str">
        <f t="shared" si="7"/>
        <v/>
      </c>
    </row>
    <row r="440" spans="1:7" x14ac:dyDescent="0.25">
      <c r="A440" s="5">
        <v>500</v>
      </c>
      <c r="B440" s="8" t="str">
        <f>VLOOKUP(A440,'Sets data'!$A$3:$C$9969,3,FALSE)</f>
        <v>Bloodlord\'s Embrace (OLD)</v>
      </c>
      <c r="C440" s="8" t="str">
        <f>VLOOKUP(A440,'Sets data'!$A$3:$C$9969,2,FALSE)</f>
        <v>Bloodlord's Embrace (OLD)</v>
      </c>
      <c r="G440" s="69" t="str">
        <f t="shared" si="7"/>
        <v/>
      </c>
    </row>
    <row r="441" spans="1:7" x14ac:dyDescent="0.25">
      <c r="A441" s="5">
        <v>501</v>
      </c>
      <c r="B441" s="8" t="str">
        <f>VLOOKUP(A441,'Sets data'!$A$3:$C$9969,3,FALSE)</f>
        <v>Thrassian Stranglers</v>
      </c>
      <c r="C441" s="8" t="str">
        <f>VLOOKUP(A441,'Sets data'!$A$3:$C$9969,2,FALSE)</f>
        <v>Thrassische Würger</v>
      </c>
      <c r="G441" s="69" t="str">
        <f t="shared" si="7"/>
        <v/>
      </c>
    </row>
    <row r="442" spans="1:7" x14ac:dyDescent="0.25">
      <c r="A442" s="5">
        <v>502</v>
      </c>
      <c r="B442" s="8" t="str">
        <f>VLOOKUP(A442,'Sets data'!$A$3:$C$9969,3,FALSE)</f>
        <v>Snow Treaders (OLD)</v>
      </c>
      <c r="C442" s="8" t="str">
        <f>VLOOKUP(A442,'Sets data'!$A$3:$C$9969,2,FALSE)</f>
        <v>Snow Treaders (OLD)</v>
      </c>
      <c r="G442" s="69" t="str">
        <f t="shared" si="7"/>
        <v/>
      </c>
    </row>
    <row r="443" spans="1:7" x14ac:dyDescent="0.25">
      <c r="A443" s="5">
        <v>503</v>
      </c>
      <c r="B443" s="8" t="str">
        <f>VLOOKUP(A443,'Sets data'!$A$3:$C$9969,3,FALSE)</f>
        <v>Ring of the Wild Hunt</v>
      </c>
      <c r="C443" s="8" t="str">
        <f>VLOOKUP(A443,'Sets data'!$A$3:$C$9969,2,FALSE)</f>
        <v>Ring der Wilden Jagd</v>
      </c>
      <c r="G443" s="69" t="str">
        <f t="shared" si="7"/>
        <v/>
      </c>
    </row>
    <row r="444" spans="1:7" x14ac:dyDescent="0.25">
      <c r="A444" s="5">
        <v>504</v>
      </c>
      <c r="B444" s="8" t="str">
        <f>VLOOKUP(A444,'Sets data'!$A$3:$C$9969,3,FALSE)</f>
        <v>Malacath\'s Band of Brutality X</v>
      </c>
      <c r="C444" s="8" t="str">
        <f>VLOOKUP(A444,'Sets data'!$A$3:$C$9969,2,FALSE)</f>
        <v>Malacath's Band der Brutalität X</v>
      </c>
      <c r="G444" s="69" t="str">
        <f t="shared" si="7"/>
        <v/>
      </c>
    </row>
    <row r="445" spans="1:7" x14ac:dyDescent="0.25">
      <c r="A445" s="5">
        <v>505</v>
      </c>
      <c r="B445" s="8" t="str">
        <f>VLOOKUP(A445,'Sets data'!$A$3:$C$9969,3,FALSE)</f>
        <v>Torc of Tonal Constancy</v>
      </c>
      <c r="C445" s="8" t="str">
        <f>VLOOKUP(A445,'Sets data'!$A$3:$C$9969,2,FALSE)</f>
        <v>Torques der Klangkonstanz</v>
      </c>
      <c r="G445" s="69" t="str">
        <f t="shared" si="7"/>
        <v/>
      </c>
    </row>
    <row r="446" spans="1:7" x14ac:dyDescent="0.25">
      <c r="A446" s="5">
        <v>506</v>
      </c>
      <c r="B446" s="8" t="str">
        <f>VLOOKUP(A446,'Sets data'!$A$3:$C$9969,3,FALSE)</f>
        <v>Spell Parasite</v>
      </c>
      <c r="C446" s="8" t="str">
        <f>VLOOKUP(A446,'Sets data'!$A$3:$C$9969,2,FALSE)</f>
        <v>Magieparasit</v>
      </c>
      <c r="G446" s="69" t="str">
        <f t="shared" si="7"/>
        <v/>
      </c>
    </row>
    <row r="447" spans="1:7" x14ac:dyDescent="0.25">
      <c r="A447" s="5">
        <v>507</v>
      </c>
      <c r="B447" s="8" t="e">
        <f>VLOOKUP(A447,'Sets data'!$A$3:$C$9969,3,FALSE)</f>
        <v>#N/A</v>
      </c>
      <c r="C447" s="8" t="e">
        <f>VLOOKUP(A447,'Sets data'!$A$3:$C$9969,2,FALSE)</f>
        <v>#N/A</v>
      </c>
      <c r="G447" s="69" t="str">
        <f t="shared" si="7"/>
        <v/>
      </c>
    </row>
    <row r="448" spans="1:7" x14ac:dyDescent="0.25">
      <c r="A448" s="5">
        <v>508</v>
      </c>
      <c r="B448" s="8" t="e">
        <f>VLOOKUP(A448,'Sets data'!$A$3:$C$9969,3,FALSE)</f>
        <v>#N/A</v>
      </c>
      <c r="C448" s="8" t="e">
        <f>VLOOKUP(A448,'Sets data'!$A$3:$C$9969,2,FALSE)</f>
        <v>#N/A</v>
      </c>
      <c r="G448" s="69" t="str">
        <f t="shared" si="7"/>
        <v/>
      </c>
    </row>
    <row r="449" spans="1:7" x14ac:dyDescent="0.25">
      <c r="A449" s="5">
        <v>509</v>
      </c>
      <c r="B449" s="8" t="str">
        <f>VLOOKUP(A449,'Sets data'!$A$3:$C$9969,3,FALSE)</f>
        <v>Template_Drop_Healer P</v>
      </c>
      <c r="C449" s="8" t="str">
        <f>VLOOKUP(A449,'Sets data'!$A$3:$C$9969,2,FALSE)</f>
        <v>Template_Drop_Healer P</v>
      </c>
      <c r="G449" s="69" t="str">
        <f t="shared" si="7"/>
        <v/>
      </c>
    </row>
    <row r="450" spans="1:7" x14ac:dyDescent="0.25">
      <c r="A450" s="5">
        <v>510</v>
      </c>
      <c r="B450" s="8" t="str">
        <f>VLOOKUP(A450,'Sets data'!$A$3:$C$9969,3,FALSE)</f>
        <v>Template_Drop_Tank P</v>
      </c>
      <c r="C450" s="8" t="str">
        <f>VLOOKUP(A450,'Sets data'!$A$3:$C$9969,2,FALSE)</f>
        <v>Template_Drop_Tank P</v>
      </c>
      <c r="G450" s="69" t="str">
        <f t="shared" si="7"/>
        <v/>
      </c>
    </row>
    <row r="451" spans="1:7" x14ac:dyDescent="0.25">
      <c r="A451" s="5">
        <v>511</v>
      </c>
      <c r="B451" s="8" t="str">
        <f>VLOOKUP(A451,'Sets data'!$A$3:$C$9969,3,FALSE)</f>
        <v>Template_Drop_Stamina P</v>
      </c>
      <c r="C451" s="8" t="str">
        <f>VLOOKUP(A451,'Sets data'!$A$3:$C$9969,2,FALSE)</f>
        <v>Template_Drop_Stamina P</v>
      </c>
      <c r="G451" s="69" t="str">
        <f t="shared" si="7"/>
        <v/>
      </c>
    </row>
    <row r="452" spans="1:7" x14ac:dyDescent="0.25">
      <c r="A452" s="5">
        <v>512</v>
      </c>
      <c r="B452" s="8" t="str">
        <f>VLOOKUP(A452,'Sets data'!$A$3:$C$9969,3,FALSE)</f>
        <v>Template_Drop_Magi P</v>
      </c>
      <c r="C452" s="8" t="str">
        <f>VLOOKUP(A452,'Sets data'!$A$3:$C$9969,2,FALSE)</f>
        <v>Template_Drop_Magi P</v>
      </c>
      <c r="G452" s="69" t="str">
        <f t="shared" si="7"/>
        <v/>
      </c>
    </row>
    <row r="453" spans="1:7" x14ac:dyDescent="0.25">
      <c r="A453" s="5">
        <v>513</v>
      </c>
      <c r="B453" s="8" t="str">
        <f>VLOOKUP(A453,'Sets data'!$A$3:$C$9969,3,FALSE)</f>
        <v>Talfyg\'s Treachery</v>
      </c>
      <c r="C453" s="8" t="str">
        <f>VLOOKUP(A453,'Sets data'!$A$3:$C$9969,2,FALSE)</f>
        <v>Talfygs Verrat</v>
      </c>
      <c r="G453" s="69" t="str">
        <f t="shared" si="7"/>
        <v/>
      </c>
    </row>
    <row r="454" spans="1:7" x14ac:dyDescent="0.25">
      <c r="A454" s="5">
        <v>513</v>
      </c>
      <c r="B454" s="8" t="str">
        <f>VLOOKUP(A454,'Sets data'!$A$3:$C$9969,3,FALSE)</f>
        <v>Talfyg\'s Treachery</v>
      </c>
      <c r="C454" s="8" t="str">
        <f>VLOOKUP(A454,'Sets data'!$A$3:$C$9969,2,FALSE)</f>
        <v>Talfygs Verrat</v>
      </c>
      <c r="G454" s="69" t="str">
        <f t="shared" si="7"/>
        <v/>
      </c>
    </row>
    <row r="455" spans="1:7" x14ac:dyDescent="0.25">
      <c r="A455" s="5">
        <v>514</v>
      </c>
      <c r="B455" s="8" t="str">
        <f>VLOOKUP(A455,'Sets data'!$A$3:$C$9969,3,FALSE)</f>
        <v>Unleashed Terror</v>
      </c>
      <c r="C455" s="8" t="str">
        <f>VLOOKUP(A455,'Sets data'!$A$3:$C$9969,2,FALSE)</f>
        <v>Entfesselter Schrecken</v>
      </c>
      <c r="G455" s="69" t="str">
        <f t="shared" si="7"/>
        <v/>
      </c>
    </row>
    <row r="456" spans="1:7" x14ac:dyDescent="0.25">
      <c r="A456" s="5">
        <v>514</v>
      </c>
      <c r="B456" s="8" t="str">
        <f>VLOOKUP(A456,'Sets data'!$A$3:$C$9969,3,FALSE)</f>
        <v>Unleashed Terror</v>
      </c>
      <c r="C456" s="8" t="str">
        <f>VLOOKUP(A456,'Sets data'!$A$3:$C$9969,2,FALSE)</f>
        <v>Entfesselter Schrecken</v>
      </c>
      <c r="G456" s="69" t="str">
        <f t="shared" si="7"/>
        <v/>
      </c>
    </row>
    <row r="457" spans="1:7" x14ac:dyDescent="0.25">
      <c r="A457" s="5">
        <v>515</v>
      </c>
      <c r="B457" s="8" t="str">
        <f>VLOOKUP(A457,'Sets data'!$A$3:$C$9969,3,FALSE)</f>
        <v>Crimson Twilight</v>
      </c>
      <c r="C457" s="8" t="str">
        <f>VLOOKUP(A457,'Sets data'!$A$3:$C$9969,2,FALSE)</f>
        <v>Scharlachrotes Zwielicht</v>
      </c>
      <c r="G457" s="69" t="str">
        <f t="shared" si="7"/>
        <v/>
      </c>
    </row>
    <row r="458" spans="1:7" x14ac:dyDescent="0.25">
      <c r="A458" s="5">
        <v>515</v>
      </c>
      <c r="B458" s="8" t="str">
        <f>VLOOKUP(A458,'Sets data'!$A$3:$C$9969,3,FALSE)</f>
        <v>Crimson Twilight</v>
      </c>
      <c r="C458" s="8" t="str">
        <f>VLOOKUP(A458,'Sets data'!$A$3:$C$9969,2,FALSE)</f>
        <v>Scharlachrotes Zwielicht</v>
      </c>
      <c r="G458" s="69" t="str">
        <f t="shared" si="7"/>
        <v/>
      </c>
    </row>
    <row r="459" spans="1:7" x14ac:dyDescent="0.25">
      <c r="A459" s="5">
        <v>516</v>
      </c>
      <c r="B459" s="8" t="str">
        <f>VLOOKUP(A459,'Sets data'!$A$3:$C$9969,3,FALSE)</f>
        <v>Elemental Catalyst</v>
      </c>
      <c r="C459" s="8" t="str">
        <f>VLOOKUP(A459,'Sets data'!$A$3:$C$9969,2,FALSE)</f>
        <v>Elementarer Katalysator</v>
      </c>
      <c r="G459" s="69" t="str">
        <f t="shared" si="7"/>
        <v/>
      </c>
    </row>
    <row r="460" spans="1:7" x14ac:dyDescent="0.25">
      <c r="A460" s="5">
        <v>516</v>
      </c>
      <c r="B460" s="8" t="str">
        <f>VLOOKUP(A460,'Sets data'!$A$3:$C$9969,3,FALSE)</f>
        <v>Elemental Catalyst</v>
      </c>
      <c r="C460" s="8" t="str">
        <f>VLOOKUP(A460,'Sets data'!$A$3:$C$9969,2,FALSE)</f>
        <v>Elementarer Katalysator</v>
      </c>
      <c r="G460" s="69" t="str">
        <f t="shared" si="7"/>
        <v/>
      </c>
    </row>
    <row r="461" spans="1:7" x14ac:dyDescent="0.25">
      <c r="A461" s="5">
        <v>517</v>
      </c>
      <c r="B461" s="8" t="str">
        <f>VLOOKUP(A461,'Sets data'!$A$3:$C$9969,3,FALSE)</f>
        <v>Kraglen\'s Howl</v>
      </c>
      <c r="C461" s="8" t="str">
        <f>VLOOKUP(A461,'Sets data'!$A$3:$C$9969,2,FALSE)</f>
        <v>Kraglens Heulen</v>
      </c>
      <c r="G461" s="69" t="str">
        <f t="shared" si="7"/>
        <v/>
      </c>
    </row>
    <row r="462" spans="1:7" x14ac:dyDescent="0.25">
      <c r="A462" s="5">
        <v>517</v>
      </c>
      <c r="B462" s="8" t="str">
        <f>VLOOKUP(A462,'Sets data'!$A$3:$C$9969,3,FALSE)</f>
        <v>Kraglen\'s Howl</v>
      </c>
      <c r="C462" s="8" t="str">
        <f>VLOOKUP(A462,'Sets data'!$A$3:$C$9969,2,FALSE)</f>
        <v>Kraglens Heulen</v>
      </c>
      <c r="G462" s="69" t="str">
        <f t="shared" si="7"/>
        <v/>
      </c>
    </row>
    <row r="463" spans="1:7" x14ac:dyDescent="0.25">
      <c r="A463" s="5">
        <v>518</v>
      </c>
      <c r="B463" s="8" t="str">
        <f>VLOOKUP(A463,'Sets data'!$A$3:$C$9969,3,FALSE)</f>
        <v>Arkasis\'s Genius</v>
      </c>
      <c r="C463" s="8" t="str">
        <f>VLOOKUP(A463,'Sets data'!$A$3:$C$9969,2,FALSE)</f>
        <v>Arkasis' Genie</v>
      </c>
      <c r="G463" s="69" t="str">
        <f t="shared" si="7"/>
        <v/>
      </c>
    </row>
    <row r="464" spans="1:7" x14ac:dyDescent="0.25">
      <c r="A464" s="5">
        <v>518</v>
      </c>
      <c r="B464" s="8" t="str">
        <f>VLOOKUP(A464,'Sets data'!$A$3:$C$9969,3,FALSE)</f>
        <v>Arkasis\'s Genius</v>
      </c>
      <c r="C464" s="8" t="str">
        <f>VLOOKUP(A464,'Sets data'!$A$3:$C$9969,2,FALSE)</f>
        <v>Arkasis' Genie</v>
      </c>
      <c r="G464" s="69" t="str">
        <f t="shared" si="7"/>
        <v/>
      </c>
    </row>
    <row r="465" spans="1:7" x14ac:dyDescent="0.25">
      <c r="A465" s="5">
        <v>519</v>
      </c>
      <c r="B465" s="8" t="str">
        <f>VLOOKUP(A465,'Sets data'!$A$3:$C$9969,3,FALSE)</f>
        <v>Snow Treaders</v>
      </c>
      <c r="C465" s="8" t="str">
        <f>VLOOKUP(A465,'Sets data'!$A$3:$C$9969,2,FALSE)</f>
        <v>Schneetreter</v>
      </c>
      <c r="G465" s="69" t="str">
        <f t="shared" si="7"/>
        <v/>
      </c>
    </row>
    <row r="466" spans="1:7" x14ac:dyDescent="0.25">
      <c r="A466" s="5">
        <v>520</v>
      </c>
      <c r="B466" s="8" t="str">
        <f>VLOOKUP(A466,'Sets data'!$A$3:$C$9969,3,FALSE)</f>
        <v>Malacath\'s Band of Brutality</v>
      </c>
      <c r="C466" s="8" t="str">
        <f>VLOOKUP(A466,'Sets data'!$A$3:$C$9969,2,FALSE)</f>
        <v>Malacaths Band der Brutalität</v>
      </c>
      <c r="G466" s="69" t="str">
        <f t="shared" si="7"/>
        <v/>
      </c>
    </row>
    <row r="467" spans="1:7" x14ac:dyDescent="0.25">
      <c r="A467" s="5">
        <v>521</v>
      </c>
      <c r="B467" s="8" t="str">
        <f>VLOOKUP(A467,'Sets data'!$A$3:$C$9969,3,FALSE)</f>
        <v>Bloodlord\'s Embrace</v>
      </c>
      <c r="C467" s="8" t="str">
        <f>VLOOKUP(A467,'Sets data'!$A$3:$C$9969,2,FALSE)</f>
        <v>Umarmung des Blutfürsten</v>
      </c>
      <c r="G467" s="69" t="str">
        <f t="shared" si="7"/>
        <v/>
      </c>
    </row>
    <row r="468" spans="1:7" x14ac:dyDescent="0.25">
      <c r="A468" s="5">
        <v>522</v>
      </c>
      <c r="B468" s="8" t="str">
        <f>VLOOKUP(A468,'Sets data'!$A$3:$C$9969,3,FALSE)</f>
        <v>Perfected Merciless Charge</v>
      </c>
      <c r="C468" s="8" t="str">
        <f>VLOOKUP(A468,'Sets data'!$A$3:$C$9969,2,FALSE)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69" t="str">
        <f t="shared" si="8"/>
        <v/>
      </c>
    </row>
    <row r="470" spans="1:7" x14ac:dyDescent="0.25">
      <c r="A470" s="5">
        <v>524</v>
      </c>
      <c r="B470" s="8" t="str">
        <f>VLOOKUP(A470,'Sets data'!$A$3:$C$9969,3,FALSE)</f>
        <v>Perfected Cruel Flurry</v>
      </c>
      <c r="C470" s="8" t="str">
        <f>VLOOKUP(A470,'Sets data'!$A$3:$C$9969,2,FALSE)</f>
        <v>Perfektionierter grausamer Schlaghagel</v>
      </c>
      <c r="G470" s="69" t="str">
        <f t="shared" si="8"/>
        <v/>
      </c>
    </row>
    <row r="471" spans="1:7" x14ac:dyDescent="0.25">
      <c r="A471" s="5">
        <v>525</v>
      </c>
      <c r="B471" s="8" t="str">
        <f>VLOOKUP(A471,'Sets data'!$A$3:$C$9969,3,FALSE)</f>
        <v>Perfected Thunderous Volley</v>
      </c>
      <c r="C471" s="8" t="str">
        <f>VLOOKUP(A471,'Sets data'!$A$3:$C$9969,2,FALSE)</f>
        <v>Perfektionierte donnernde Salve</v>
      </c>
      <c r="G471" s="69" t="str">
        <f t="shared" si="8"/>
        <v/>
      </c>
    </row>
    <row r="472" spans="1:7" x14ac:dyDescent="0.25">
      <c r="A472" s="5">
        <v>526</v>
      </c>
      <c r="B472" s="8" t="str">
        <f>VLOOKUP(A472,'Sets data'!$A$3:$C$9969,3,FALSE)</f>
        <v>Perfected Crushing Wall</v>
      </c>
      <c r="C472" s="8" t="str">
        <f>VLOOKUP(A472,'Sets data'!$A$3:$C$9969,2,FALSE)</f>
        <v>Perfektionierte zermalmende Mauer</v>
      </c>
      <c r="G472" s="69" t="str">
        <f t="shared" si="8"/>
        <v/>
      </c>
    </row>
    <row r="473" spans="1:7" x14ac:dyDescent="0.25">
      <c r="A473" s="5">
        <v>527</v>
      </c>
      <c r="B473" s="8" t="str">
        <f>VLOOKUP(A473,'Sets data'!$A$3:$C$9969,3,FALSE)</f>
        <v>Perfected Precise Regeneration</v>
      </c>
      <c r="C473" s="8" t="str">
        <f>VLOOKUP(A473,'Sets data'!$A$3:$C$9969,2,FALSE)</f>
        <v>Perfektionierte präzise Regeneration</v>
      </c>
      <c r="G473" s="69" t="str">
        <f t="shared" si="8"/>
        <v/>
      </c>
    </row>
    <row r="474" spans="1:7" x14ac:dyDescent="0.25">
      <c r="A474" s="5">
        <v>528</v>
      </c>
      <c r="B474" s="8" t="str">
        <f>VLOOKUP(A474,'Sets data'!$A$3:$C$9969,3,FALSE)</f>
        <v>Perfected Titanic Cleave</v>
      </c>
      <c r="C474" s="8" t="str">
        <f>VLOOKUP(A474,'Sets data'!$A$3:$C$9969,2,FALSE)</f>
        <v>Perfektioniertes titanisches Trennen</v>
      </c>
      <c r="G474" s="69" t="str">
        <f t="shared" si="8"/>
        <v/>
      </c>
    </row>
    <row r="475" spans="1:7" x14ac:dyDescent="0.25">
      <c r="A475" s="5">
        <v>529</v>
      </c>
      <c r="B475" s="8" t="str">
        <f>VLOOKUP(A475,'Sets data'!$A$3:$C$9969,3,FALSE)</f>
        <v>Perfected Puncturing Remedy</v>
      </c>
      <c r="C475" s="8" t="str">
        <f>VLOOKUP(A475,'Sets data'!$A$3:$C$9969,2,FALSE)</f>
        <v>Perfektionierte durchschlagende Genesung</v>
      </c>
      <c r="G475" s="69" t="str">
        <f t="shared" si="8"/>
        <v/>
      </c>
    </row>
    <row r="476" spans="1:7" x14ac:dyDescent="0.25">
      <c r="A476" s="5">
        <v>530</v>
      </c>
      <c r="B476" s="8" t="str">
        <f>VLOOKUP(A476,'Sets data'!$A$3:$C$9969,3,FALSE)</f>
        <v>Perfected Stinging Slashes</v>
      </c>
      <c r="C476" s="8" t="str">
        <f>VLOOKUP(A476,'Sets data'!$A$3:$C$9969,2,FALSE)</f>
        <v>Perfektionierte stechende Schnitte</v>
      </c>
      <c r="G476" s="69" t="str">
        <f t="shared" si="8"/>
        <v/>
      </c>
    </row>
    <row r="477" spans="1:7" x14ac:dyDescent="0.25">
      <c r="A477" s="5">
        <v>531</v>
      </c>
      <c r="B477" s="8" t="str">
        <f>VLOOKUP(A477,'Sets data'!$A$3:$C$9969,3,FALSE)</f>
        <v>Perfected Caustic Arrow</v>
      </c>
      <c r="C477" s="8" t="str">
        <f>VLOOKUP(A477,'Sets data'!$A$3:$C$9969,2,FALSE)</f>
        <v>Perfektionierter beißender Pfeil</v>
      </c>
      <c r="G477" s="69" t="str">
        <f t="shared" si="8"/>
        <v/>
      </c>
    </row>
    <row r="478" spans="1:7" x14ac:dyDescent="0.25">
      <c r="A478" s="5">
        <v>532</v>
      </c>
      <c r="B478" s="8" t="str">
        <f>VLOOKUP(A478,'Sets data'!$A$3:$C$9969,3,FALSE)</f>
        <v>Perfected Destructive Impact</v>
      </c>
      <c r="C478" s="8" t="str">
        <f>VLOOKUP(A478,'Sets data'!$A$3:$C$9969,2,FALSE)</f>
        <v>Perfektionierter zerstörerischer Einschlag</v>
      </c>
      <c r="G478" s="69" t="str">
        <f t="shared" si="8"/>
        <v/>
      </c>
    </row>
    <row r="479" spans="1:7" x14ac:dyDescent="0.25">
      <c r="A479" s="5">
        <v>534</v>
      </c>
      <c r="B479" s="8" t="str">
        <f>VLOOKUP(A479,'Sets data'!$A$3:$C$9969,3,FALSE)</f>
        <v>Stone Husk</v>
      </c>
      <c r="C479" s="8" t="str">
        <f>VLOOKUP(A479,'Sets data'!$A$3:$C$9969,2,FALSE)</f>
        <v>Steinhülle</v>
      </c>
      <c r="G479" s="69" t="str">
        <f t="shared" si="8"/>
        <v/>
      </c>
    </row>
    <row r="480" spans="1:7" ht="90" x14ac:dyDescent="0.25">
      <c r="A480" s="5">
        <v>535</v>
      </c>
      <c r="B480" s="8" t="str">
        <f>VLOOKUP(A480,'Sets data'!$A$3:$C$9969,3,FALSE)</f>
        <v>Lady Thorn</v>
      </c>
      <c r="C480" s="8" t="str">
        <f>VLOOKUP(A480,'Sets data'!$A$3:$C$9969,2,FALSE)</f>
        <v>Fürstin Dorn</v>
      </c>
      <c r="D480" s="23" t="s">
        <v>2287</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2285</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2284</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2283</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2285</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2284</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2283</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6">
        <v>569</v>
      </c>
      <c r="B504" s="8" t="str">
        <f>VLOOKUP(A504,'Sets data'!$A$3:$C$9969,3,FALSE)</f>
        <v>True-Sworn Fury </v>
      </c>
      <c r="C504" s="8" t="str">
        <f>VLOOKUP(A504,'Sets data'!$A$3:$C$9969,2,FALSE)</f>
        <v>Wahrgeschworenen-Raserei</v>
      </c>
    </row>
    <row r="505" spans="1:7" x14ac:dyDescent="0.25">
      <c r="A505" s="76">
        <v>570</v>
      </c>
      <c r="B505" s="8" t="str">
        <f>VLOOKUP(A505,'Sets data'!$A$3:$C$9969,3,FALSE)</f>
        <v>Kinras\'s Wrath</v>
      </c>
      <c r="C505" s="8" t="str">
        <f>VLOOKUP(A505,'Sets data'!$A$3:$C$9969,2,FALSE)</f>
        <v>Kinra's Zorn</v>
      </c>
    </row>
    <row r="506" spans="1:7" x14ac:dyDescent="0.25">
      <c r="A506" s="76">
        <v>571</v>
      </c>
      <c r="B506" s="8" t="str">
        <f>VLOOKUP(A506,'Sets data'!$A$3:$C$9969,3,FALSE)</f>
        <v>Drake\'s Rush</v>
      </c>
      <c r="C506" s="8" t="str">
        <f>VLOOKUP(A506,'Sets data'!$A$3:$C$9969,2,FALSE)</f>
        <v>Dracheneile</v>
      </c>
    </row>
    <row r="507" spans="1:7" x14ac:dyDescent="0.25">
      <c r="A507" s="76">
        <v>572</v>
      </c>
      <c r="B507" s="8" t="str">
        <f>VLOOKUP(A507,'Sets data'!$A$3:$C$9969,3,FALSE)</f>
        <v>Unleashed Ritualist</v>
      </c>
      <c r="C507" s="8" t="str">
        <f>VLOOKUP(A507,'Sets data'!$A$3:$C$9969,2,FALSE)</f>
        <v>Entfesselter Ritualist</v>
      </c>
    </row>
    <row r="508" spans="1:7" x14ac:dyDescent="0.25">
      <c r="A508" s="76">
        <v>573</v>
      </c>
      <c r="B508" s="8" t="str">
        <f>VLOOKUP(A508,'Sets data'!$A$3:$C$9969,3,FALSE)</f>
        <v>Dagon\'s Dominion</v>
      </c>
      <c r="C508" s="8" t="str">
        <f>VLOOKUP(A508,'Sets data'!$A$3:$C$9969,2,FALSE)</f>
        <v>Dagons Herrschaft</v>
      </c>
    </row>
    <row r="509" spans="1:7" x14ac:dyDescent="0.25">
      <c r="A509" s="76">
        <v>574</v>
      </c>
      <c r="B509" s="8" t="str">
        <f>VLOOKUP(A509,'Sets data'!$A$3:$C$9969,3,FALSE)</f>
        <v>Foolkiller\'s Ward</v>
      </c>
      <c r="C509" s="8" t="str">
        <f>VLOOKUP(A509,'Sets data'!$A$3:$C$9969,2,FALSE)</f>
        <v>Schutz des Narrentöters</v>
      </c>
    </row>
    <row r="510" spans="1:7" x14ac:dyDescent="0.25">
      <c r="A510" s="76">
        <v>577</v>
      </c>
      <c r="B510" s="8" t="str">
        <f>VLOOKUP(A510,'Sets data'!$A$3:$C$9969,3,FALSE)</f>
        <v>Encrati\’s Behemoth</v>
      </c>
      <c r="C510" s="8" t="str">
        <f>VLOOKUP(A510,'Sets data'!$A$3:$C$9969,2,FALSE)</f>
        <v>Encrati\'s Behemoth</v>
      </c>
    </row>
    <row r="511" spans="1:7" x14ac:dyDescent="0.25">
      <c r="A511" s="76">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LibSets constants</vt:lpstr>
      <vt:lpstr>DumpedDataWorkarea</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2022-03-24T12:11:56Z</dcterms:modified>
</cp:coreProperties>
</file>