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data'!$A$1:$AV$422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" i="4" l="1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9" i="4"/>
  <c r="AT75" i="4"/>
  <c r="AT84" i="4"/>
  <c r="AT86" i="4"/>
  <c r="AT95" i="4"/>
  <c r="AT108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S86" i="4" l="1"/>
  <c r="S84" i="4"/>
  <c r="R84" i="4" s="1"/>
  <c r="T84" i="4" s="1"/>
  <c r="S75" i="4"/>
  <c r="R75" i="4" s="1"/>
  <c r="T75" i="4" s="1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240" i="4"/>
  <c r="AJ126" i="4"/>
  <c r="AJ184" i="4"/>
  <c r="AJ146" i="4"/>
  <c r="AJ237" i="4"/>
  <c r="AJ154" i="4"/>
  <c r="AJ203" i="4"/>
  <c r="AJ168" i="4"/>
  <c r="AJ18" i="4"/>
  <c r="AJ22" i="4"/>
  <c r="AJ21" i="4"/>
  <c r="AJ20" i="4"/>
  <c r="AJ19" i="4"/>
  <c r="AJ17" i="4"/>
  <c r="AJ112" i="4"/>
  <c r="AJ117" i="4"/>
  <c r="AJ115" i="4"/>
  <c r="AJ113" i="4"/>
  <c r="AJ116" i="4"/>
  <c r="AJ114" i="4"/>
  <c r="AJ14" i="4"/>
  <c r="AJ60" i="4"/>
  <c r="AJ59" i="4"/>
  <c r="AJ29" i="4"/>
  <c r="AJ26" i="4"/>
  <c r="AJ9" i="4"/>
  <c r="AJ84" i="4"/>
  <c r="AJ86" i="4"/>
  <c r="AJ75" i="4"/>
  <c r="AJ258" i="4"/>
  <c r="AJ261" i="4"/>
  <c r="AJ256" i="4"/>
  <c r="AJ157" i="4"/>
  <c r="AJ182" i="4"/>
  <c r="AJ169" i="4"/>
  <c r="AJ151" i="4"/>
  <c r="AJ128" i="4"/>
  <c r="AJ150" i="4"/>
  <c r="AJ246" i="4"/>
  <c r="AJ211" i="4"/>
  <c r="AJ404" i="4"/>
  <c r="AJ403" i="4"/>
  <c r="AJ402" i="4"/>
  <c r="AJ401" i="4"/>
  <c r="AJ419" i="4"/>
  <c r="AJ398" i="4"/>
  <c r="AJ376" i="4"/>
  <c r="AJ375" i="4"/>
  <c r="AJ90" i="4"/>
  <c r="AJ98" i="4"/>
  <c r="AJ62" i="4"/>
  <c r="AJ320" i="4"/>
  <c r="AJ269" i="4"/>
  <c r="AJ267" i="4"/>
  <c r="AJ373" i="4"/>
  <c r="AJ374" i="4"/>
  <c r="AJ24" i="4"/>
  <c r="AJ5" i="4"/>
  <c r="AJ57" i="4"/>
  <c r="AJ4" i="4"/>
  <c r="AJ27" i="4"/>
  <c r="AJ15" i="4"/>
  <c r="AJ414" i="4"/>
  <c r="AJ382" i="4"/>
  <c r="AJ409" i="4"/>
  <c r="AJ379" i="4"/>
  <c r="AJ385" i="4"/>
  <c r="AJ388" i="4"/>
  <c r="AJ415" i="4"/>
  <c r="AJ383" i="4"/>
  <c r="AJ410" i="4"/>
  <c r="AJ380" i="4"/>
  <c r="AJ386" i="4"/>
  <c r="AJ389" i="4"/>
  <c r="AJ273" i="4"/>
  <c r="AJ310" i="4"/>
  <c r="AJ274" i="4"/>
  <c r="AJ83" i="4"/>
  <c r="AJ74" i="4"/>
  <c r="AJ78" i="4"/>
  <c r="AJ247" i="4"/>
  <c r="AJ242" i="4"/>
  <c r="AJ136" i="4"/>
  <c r="AJ176" i="4"/>
  <c r="AJ159" i="4"/>
  <c r="AJ204" i="4"/>
  <c r="AJ200" i="4"/>
  <c r="AJ133" i="4"/>
  <c r="AJ214" i="4"/>
  <c r="AJ215" i="4"/>
  <c r="AJ148" i="4"/>
  <c r="AJ129" i="4"/>
  <c r="AJ145" i="4"/>
  <c r="AJ155" i="4"/>
  <c r="AJ175" i="4"/>
  <c r="AJ138" i="4"/>
  <c r="AJ325" i="4"/>
  <c r="AJ396" i="4"/>
  <c r="AJ399" i="4"/>
  <c r="AJ421" i="4"/>
  <c r="AJ377" i="4"/>
  <c r="AJ328" i="4"/>
  <c r="AJ326" i="4"/>
  <c r="AJ324" i="4"/>
  <c r="AJ327" i="4"/>
  <c r="AJ96" i="4"/>
  <c r="AJ70" i="4"/>
  <c r="AJ67" i="4"/>
  <c r="AJ315" i="4"/>
  <c r="AJ262" i="4"/>
  <c r="AJ314" i="4"/>
  <c r="AJ11" i="4"/>
  <c r="AJ6" i="4"/>
  <c r="AJ3" i="4"/>
  <c r="AJ30" i="4"/>
  <c r="AJ25" i="4"/>
  <c r="AJ58" i="4"/>
  <c r="AJ178" i="4"/>
  <c r="AJ194" i="4"/>
  <c r="AJ160" i="4"/>
  <c r="AJ130" i="4"/>
  <c r="AJ137" i="4"/>
  <c r="AJ201" i="4"/>
  <c r="AJ167" i="4"/>
  <c r="AJ162" i="4"/>
  <c r="AJ164" i="4"/>
  <c r="AJ192" i="4"/>
  <c r="AJ170" i="4"/>
  <c r="AJ198" i="4"/>
  <c r="AJ165" i="4"/>
  <c r="AJ190" i="4"/>
  <c r="AJ189" i="4"/>
  <c r="AJ156" i="4"/>
  <c r="AJ323" i="4"/>
  <c r="AJ282" i="4"/>
  <c r="AJ277" i="4"/>
  <c r="AJ293" i="4"/>
  <c r="AJ296" i="4"/>
  <c r="AJ298" i="4"/>
  <c r="AJ253" i="4"/>
  <c r="AJ268" i="4"/>
  <c r="AJ299" i="4"/>
  <c r="AJ312" i="4"/>
  <c r="AJ281" i="4"/>
  <c r="AJ304" i="4"/>
  <c r="AJ311" i="4"/>
  <c r="AJ250" i="4"/>
  <c r="AJ218" i="4"/>
  <c r="AJ231" i="4"/>
  <c r="AJ241" i="4"/>
  <c r="AJ229" i="4"/>
  <c r="AJ243" i="4"/>
  <c r="AJ238" i="4"/>
  <c r="AJ219" i="4"/>
  <c r="AJ220" i="4"/>
  <c r="AJ221" i="4"/>
  <c r="AJ232" i="4"/>
  <c r="AJ235" i="4"/>
  <c r="AJ213" i="4"/>
  <c r="AJ233" i="4"/>
  <c r="AJ239" i="4"/>
  <c r="AJ222" i="4"/>
  <c r="AJ234" i="4"/>
  <c r="AJ217" i="4"/>
  <c r="AJ149" i="4"/>
  <c r="AJ210" i="4"/>
  <c r="AJ147" i="4"/>
  <c r="AJ125" i="4"/>
  <c r="AJ152" i="4"/>
  <c r="AJ121" i="4"/>
  <c r="AJ245" i="4"/>
  <c r="AJ225" i="4"/>
  <c r="AJ365" i="4"/>
  <c r="AJ371" i="4"/>
  <c r="AJ372" i="4"/>
  <c r="AJ364" i="4"/>
  <c r="AJ295" i="4"/>
  <c r="AJ266" i="4"/>
  <c r="AJ271" i="4"/>
  <c r="AJ93" i="4"/>
  <c r="AJ107" i="4"/>
  <c r="AJ80" i="4"/>
  <c r="AJ361" i="4"/>
  <c r="AJ342" i="4"/>
  <c r="AJ346" i="4"/>
  <c r="AJ359" i="4"/>
  <c r="AJ351" i="4"/>
  <c r="AJ348" i="4"/>
  <c r="AJ413" i="4"/>
  <c r="AJ397" i="4"/>
  <c r="AJ400" i="4"/>
  <c r="AJ418" i="4"/>
  <c r="AJ306" i="4"/>
  <c r="AJ252" i="4"/>
  <c r="AJ72" i="4"/>
  <c r="AJ68" i="4"/>
  <c r="AJ101" i="4"/>
  <c r="AJ85" i="4"/>
  <c r="AJ308" i="4"/>
  <c r="AJ61" i="4"/>
  <c r="AJ13" i="4"/>
  <c r="AJ7" i="4"/>
  <c r="AJ16" i="4"/>
  <c r="AJ10" i="4"/>
  <c r="AJ255" i="4"/>
  <c r="AJ23" i="4"/>
  <c r="AJ275" i="4"/>
  <c r="AJ249" i="4"/>
  <c r="AJ103" i="4"/>
  <c r="AJ81" i="4"/>
  <c r="AJ118" i="4"/>
  <c r="AJ120" i="4"/>
  <c r="AJ119" i="4"/>
  <c r="AJ369" i="4"/>
  <c r="AJ367" i="4"/>
  <c r="AJ370" i="4"/>
  <c r="AJ144" i="4"/>
  <c r="AJ199" i="4"/>
  <c r="AJ163" i="4"/>
  <c r="AJ186" i="4"/>
  <c r="AJ134" i="4"/>
  <c r="AJ174" i="4"/>
  <c r="AJ183" i="4"/>
  <c r="AJ191" i="4"/>
  <c r="AJ303" i="4"/>
  <c r="AJ158" i="4"/>
  <c r="AJ188" i="4"/>
  <c r="AJ131" i="4"/>
  <c r="AJ226" i="4"/>
  <c r="AJ366" i="4"/>
  <c r="AJ368" i="4"/>
  <c r="AJ363" i="4"/>
  <c r="AJ64" i="4"/>
  <c r="AJ94" i="4"/>
  <c r="AJ89" i="4"/>
  <c r="AJ420" i="4"/>
  <c r="AJ395" i="4"/>
  <c r="AJ390" i="4"/>
  <c r="AJ224" i="4"/>
  <c r="AJ244" i="4"/>
  <c r="AJ227" i="4"/>
  <c r="AJ228" i="4"/>
  <c r="AJ216" i="4"/>
  <c r="AJ230" i="4"/>
  <c r="AJ223" i="4"/>
  <c r="AJ212" i="4"/>
  <c r="AJ236" i="4"/>
  <c r="AJ104" i="4"/>
  <c r="AJ132" i="4"/>
  <c r="AJ193" i="4"/>
  <c r="AJ143" i="4"/>
  <c r="AJ207" i="4"/>
  <c r="AJ206" i="4"/>
  <c r="AJ205" i="4"/>
  <c r="AJ109" i="4"/>
  <c r="AJ318" i="4"/>
  <c r="AJ316" i="4"/>
  <c r="AJ317" i="4"/>
  <c r="AJ417" i="4"/>
  <c r="AJ411" i="4"/>
  <c r="AJ412" i="4"/>
  <c r="AJ393" i="4"/>
  <c r="AJ387" i="4"/>
  <c r="AJ422" i="4"/>
  <c r="AJ384" i="4"/>
  <c r="AJ378" i="4"/>
  <c r="AJ394" i="4"/>
  <c r="AJ263" i="4"/>
  <c r="AJ187" i="4"/>
  <c r="AJ335" i="4"/>
  <c r="AJ354" i="4"/>
  <c r="AJ332" i="4"/>
  <c r="AJ340" i="4"/>
  <c r="AJ358" i="4"/>
  <c r="AJ334" i="4"/>
  <c r="AJ338" i="4"/>
  <c r="AJ343" i="4"/>
  <c r="AJ362" i="4"/>
  <c r="AJ197" i="4"/>
  <c r="AJ153" i="4"/>
  <c r="AJ142" i="4"/>
  <c r="AJ124" i="4"/>
  <c r="AJ123" i="4"/>
  <c r="AJ180" i="4"/>
  <c r="AJ202" i="4"/>
  <c r="AJ179" i="4"/>
  <c r="AJ195" i="4"/>
  <c r="AJ297" i="4"/>
  <c r="AJ336" i="4"/>
  <c r="AJ280" i="4"/>
  <c r="AJ360" i="4"/>
  <c r="AJ181" i="4"/>
  <c r="AJ347" i="4"/>
  <c r="AJ349" i="4"/>
  <c r="AJ322" i="4"/>
  <c r="AJ319" i="4"/>
  <c r="AJ309" i="4"/>
  <c r="AJ337" i="4"/>
  <c r="AJ166" i="4"/>
  <c r="AJ140" i="4"/>
  <c r="AJ329" i="4"/>
  <c r="AJ344" i="4"/>
  <c r="AJ288" i="4"/>
  <c r="AJ278" i="4"/>
  <c r="AJ355" i="4"/>
  <c r="AJ122" i="4"/>
  <c r="AJ97" i="4"/>
  <c r="AJ276" i="4"/>
  <c r="AJ301" i="4"/>
  <c r="AJ79" i="4"/>
  <c r="AJ173" i="4"/>
  <c r="AJ289" i="4"/>
  <c r="AJ352" i="4"/>
  <c r="AJ28" i="4"/>
  <c r="AJ73" i="4"/>
  <c r="AJ284" i="4"/>
  <c r="AJ331" i="4"/>
  <c r="AJ92" i="4"/>
  <c r="AJ341" i="4"/>
  <c r="AJ63" i="4"/>
  <c r="AJ99" i="4"/>
  <c r="AJ77" i="4"/>
  <c r="AJ111" i="4"/>
  <c r="AJ76" i="4"/>
  <c r="AJ135" i="4"/>
  <c r="AJ350" i="4"/>
  <c r="AJ102" i="4"/>
  <c r="AJ100" i="4"/>
  <c r="AJ91" i="4"/>
  <c r="AJ171" i="4"/>
  <c r="AJ141" i="4"/>
  <c r="AJ290" i="4"/>
  <c r="AJ285" i="4"/>
  <c r="AJ302" i="4"/>
  <c r="AJ353" i="4"/>
  <c r="AJ286" i="4"/>
  <c r="AJ254" i="4"/>
  <c r="AJ291" i="4"/>
  <c r="AJ356" i="4"/>
  <c r="AJ270" i="4"/>
  <c r="AJ139" i="4"/>
  <c r="AJ260" i="4"/>
  <c r="AJ345" i="4"/>
  <c r="AJ272" i="4"/>
  <c r="AJ305" i="4"/>
  <c r="AJ300" i="4"/>
  <c r="AJ177" i="4"/>
  <c r="AJ66" i="4"/>
  <c r="AJ196" i="4"/>
  <c r="AJ333" i="4"/>
  <c r="AJ87" i="4"/>
  <c r="AJ357" i="4"/>
  <c r="AJ292" i="4"/>
  <c r="AJ82" i="4"/>
  <c r="AJ287" i="4"/>
  <c r="AJ172" i="4"/>
  <c r="AJ106" i="4"/>
  <c r="AJ65" i="4"/>
  <c r="AJ110" i="4"/>
  <c r="AJ88" i="4"/>
  <c r="AJ330" i="4"/>
  <c r="AJ105" i="4"/>
  <c r="AJ71" i="4"/>
  <c r="AJ251" i="4"/>
  <c r="AJ161" i="4"/>
  <c r="AJ279" i="4"/>
  <c r="AJ209" i="4"/>
  <c r="AJ12" i="4"/>
  <c r="AJ294" i="4"/>
  <c r="AJ307" i="4"/>
  <c r="AJ185" i="4"/>
  <c r="AJ127" i="4"/>
  <c r="AJ265" i="4"/>
  <c r="AJ283" i="4"/>
  <c r="AJ339" i="4"/>
  <c r="AJ8" i="4"/>
  <c r="AJ2" i="4"/>
  <c r="AJ264" i="4"/>
  <c r="AJ248" i="4"/>
  <c r="AJ321" i="4"/>
  <c r="AJ208" i="4"/>
  <c r="F199" i="8"/>
  <c r="G196" i="8"/>
  <c r="G197" i="8"/>
  <c r="G198" i="8"/>
  <c r="E199" i="8"/>
  <c r="AC94" i="4"/>
  <c r="AC89" i="4"/>
  <c r="AC64" i="4"/>
  <c r="Y94" i="4"/>
  <c r="Y89" i="4"/>
  <c r="Y64" i="4"/>
  <c r="S94" i="4"/>
  <c r="S89" i="4"/>
  <c r="S64" i="4"/>
  <c r="AN375" i="4"/>
  <c r="AN329" i="4"/>
  <c r="AN118" i="4"/>
  <c r="AN248" i="4"/>
  <c r="AN330" i="4"/>
  <c r="AN63" i="4"/>
  <c r="AN331" i="4"/>
  <c r="AN121" i="4"/>
  <c r="AN2" i="4"/>
  <c r="AN64" i="4"/>
  <c r="AN249" i="4"/>
  <c r="AN65" i="4"/>
  <c r="AN251" i="4"/>
  <c r="AN122" i="4"/>
  <c r="AN123" i="4"/>
  <c r="AN376" i="4"/>
  <c r="AN124" i="4"/>
  <c r="AN66" i="4"/>
  <c r="AN125" i="4"/>
  <c r="AN67" i="4"/>
  <c r="AN126" i="4"/>
  <c r="AN377" i="4"/>
  <c r="AN252" i="4"/>
  <c r="AN211" i="4"/>
  <c r="AN127" i="4"/>
  <c r="AN332" i="4"/>
  <c r="AN112" i="4"/>
  <c r="AN113" i="4"/>
  <c r="AN333" i="4"/>
  <c r="AN253" i="4"/>
  <c r="AN378" i="4"/>
  <c r="AN363" i="4"/>
  <c r="AN334" i="4"/>
  <c r="AN128" i="4"/>
  <c r="AN212" i="4"/>
  <c r="AN129" i="4"/>
  <c r="AN254" i="4"/>
  <c r="AN130" i="4"/>
  <c r="AN131" i="4"/>
  <c r="AN255" i="4"/>
  <c r="AN256" i="4"/>
  <c r="AN373" i="4"/>
  <c r="AN335" i="4"/>
  <c r="AN132" i="4"/>
  <c r="AF375" i="4"/>
  <c r="AF329" i="4"/>
  <c r="AF118" i="4"/>
  <c r="AF248" i="4"/>
  <c r="AF330" i="4"/>
  <c r="AF63" i="4"/>
  <c r="AF331" i="4"/>
  <c r="AF121" i="4"/>
  <c r="AF2" i="4"/>
  <c r="AF64" i="4"/>
  <c r="AF249" i="4"/>
  <c r="AF65" i="4"/>
  <c r="AF250" i="4"/>
  <c r="AF251" i="4"/>
  <c r="AF122" i="4"/>
  <c r="AF123" i="4"/>
  <c r="AF376" i="4"/>
  <c r="AF124" i="4"/>
  <c r="AF66" i="4"/>
  <c r="AF125" i="4"/>
  <c r="AF67" i="4"/>
  <c r="AF126" i="4"/>
  <c r="AF377" i="4"/>
  <c r="AF252" i="4"/>
  <c r="AF211" i="4"/>
  <c r="AF127" i="4"/>
  <c r="AF332" i="4"/>
  <c r="AF112" i="4"/>
  <c r="AF113" i="4"/>
  <c r="AF333" i="4"/>
  <c r="AF253" i="4"/>
  <c r="AF378" i="4"/>
  <c r="AF363" i="4"/>
  <c r="AF334" i="4"/>
  <c r="AF128" i="4"/>
  <c r="AF212" i="4"/>
  <c r="AF129" i="4"/>
  <c r="AF254" i="4"/>
  <c r="AF130" i="4"/>
  <c r="AF131" i="4"/>
  <c r="AF255" i="4"/>
  <c r="AF256" i="4"/>
  <c r="AF373" i="4"/>
  <c r="AF335" i="4"/>
  <c r="AF132" i="4"/>
  <c r="AF257" i="4"/>
  <c r="AF133" i="4"/>
  <c r="AF3" i="4"/>
  <c r="AF258" i="4"/>
  <c r="AF379" i="4"/>
  <c r="AF380" i="4"/>
  <c r="AF213" i="4"/>
  <c r="AF381" i="4"/>
  <c r="AF68" i="4"/>
  <c r="AF69" i="4"/>
  <c r="AF134" i="4"/>
  <c r="AF382" i="4"/>
  <c r="AF383" i="4"/>
  <c r="AF324" i="4"/>
  <c r="AF259" i="4"/>
  <c r="AF336" i="4"/>
  <c r="AF4" i="4"/>
  <c r="AF135" i="4"/>
  <c r="AF5" i="4"/>
  <c r="AF337" i="4"/>
  <c r="AF136" i="4"/>
  <c r="AF70" i="4"/>
  <c r="AF260" i="4"/>
  <c r="AF338" i="4"/>
  <c r="AF261" i="4"/>
  <c r="AF71" i="4"/>
  <c r="AF384" i="4"/>
  <c r="AF385" i="4"/>
  <c r="AF386" i="4"/>
  <c r="AF262" i="4"/>
  <c r="AF339" i="4"/>
  <c r="AF6" i="4"/>
  <c r="AF387" i="4"/>
  <c r="AF388" i="4"/>
  <c r="AF389" i="4"/>
  <c r="AF214" i="4"/>
  <c r="AF137" i="4"/>
  <c r="AF263" i="4"/>
  <c r="AF138" i="4"/>
  <c r="AF264" i="4"/>
  <c r="AF139" i="4"/>
  <c r="AF140" i="4"/>
  <c r="AF141" i="4"/>
  <c r="AF340" i="4"/>
  <c r="AF215" i="4"/>
  <c r="AF142" i="4"/>
  <c r="AF7" i="4"/>
  <c r="AF341" i="4"/>
  <c r="AF143" i="4"/>
  <c r="AF119" i="4"/>
  <c r="AF216" i="4"/>
  <c r="AF144" i="4"/>
  <c r="AF72" i="4"/>
  <c r="AF390" i="4"/>
  <c r="AF391" i="4"/>
  <c r="AF73" i="4"/>
  <c r="AF392" i="4"/>
  <c r="AF342" i="4"/>
  <c r="AF265" i="4"/>
  <c r="AF145" i="4"/>
  <c r="AF266" i="4"/>
  <c r="AF8" i="4"/>
  <c r="AF74" i="4"/>
  <c r="AF146" i="4"/>
  <c r="AF364" i="4"/>
  <c r="AF9" i="4"/>
  <c r="AF217" i="4"/>
  <c r="AF10" i="4"/>
  <c r="AF147" i="4"/>
  <c r="AF267" i="4"/>
  <c r="AF343" i="4"/>
  <c r="AF11" i="4"/>
  <c r="AF75" i="4"/>
  <c r="AF268" i="4"/>
  <c r="AF218" i="4"/>
  <c r="AF269" i="4"/>
  <c r="AF148" i="4"/>
  <c r="AF149" i="4"/>
  <c r="AF150" i="4"/>
  <c r="AF270" i="4"/>
  <c r="AF151" i="4"/>
  <c r="AF344" i="4"/>
  <c r="AF12" i="4"/>
  <c r="AF393" i="4"/>
  <c r="AF152" i="4"/>
  <c r="AF271" i="4"/>
  <c r="AF272" i="4"/>
  <c r="AF153" i="4"/>
  <c r="AF76" i="4"/>
  <c r="AF77" i="4"/>
  <c r="AF13" i="4"/>
  <c r="AF219" i="4"/>
  <c r="AF154" i="4"/>
  <c r="AF220" i="4"/>
  <c r="AF394" i="4"/>
  <c r="AF365" i="4"/>
  <c r="AF325" i="4"/>
  <c r="AF114" i="4"/>
  <c r="AF395" i="4"/>
  <c r="AF221" i="4"/>
  <c r="AF78" i="4"/>
  <c r="AF396" i="4"/>
  <c r="AF155" i="4"/>
  <c r="AF156" i="4"/>
  <c r="AF157" i="4"/>
  <c r="AF158" i="4"/>
  <c r="AF159" i="4"/>
  <c r="AF79" i="4"/>
  <c r="AF326" i="4"/>
  <c r="AF160" i="4"/>
  <c r="AF161" i="4"/>
  <c r="AF222" i="4"/>
  <c r="AF80" i="4"/>
  <c r="AF345" i="4"/>
  <c r="AF162" i="4"/>
  <c r="AF81" i="4"/>
  <c r="AF163" i="4"/>
  <c r="AF346" i="4"/>
  <c r="AF164" i="4"/>
  <c r="AF347" i="4"/>
  <c r="AF165" i="4"/>
  <c r="AF273" i="4"/>
  <c r="AF223" i="4"/>
  <c r="AF397" i="4"/>
  <c r="AF274" i="4"/>
  <c r="AF166" i="4"/>
  <c r="AF82" i="4"/>
  <c r="AF398" i="4"/>
  <c r="AF275" i="4"/>
  <c r="AF348" i="4"/>
  <c r="AF399" i="4"/>
  <c r="AF224" i="4"/>
  <c r="AF83" i="4"/>
  <c r="AF167" i="4"/>
  <c r="AF14" i="4"/>
  <c r="AF15" i="4"/>
  <c r="AF276" i="4"/>
  <c r="AF366" i="4"/>
  <c r="AF84" i="4"/>
  <c r="AF225" i="4"/>
  <c r="AF168" i="4"/>
  <c r="AF226" i="4"/>
  <c r="AF169" i="4"/>
  <c r="AF400" i="4"/>
  <c r="AF85" i="4"/>
  <c r="AF277" i="4"/>
  <c r="AF86" i="4"/>
  <c r="AF278" i="4"/>
  <c r="AF227" i="4"/>
  <c r="AF170" i="4"/>
  <c r="AF279" i="4"/>
  <c r="AF87" i="4"/>
  <c r="AF280" i="4"/>
  <c r="AF228" i="4"/>
  <c r="AF88" i="4"/>
  <c r="AF171" i="4"/>
  <c r="AF172" i="4"/>
  <c r="AF89" i="4"/>
  <c r="AF90" i="4"/>
  <c r="AF173" i="4"/>
  <c r="AF91" i="4"/>
  <c r="AF281" i="4"/>
  <c r="AF92" i="4"/>
  <c r="AF174" i="4"/>
  <c r="AF16" i="4"/>
  <c r="AF93" i="4"/>
  <c r="AF401" i="4"/>
  <c r="AF402" i="4"/>
  <c r="AF17" i="4"/>
  <c r="AF403" i="4"/>
  <c r="AF18" i="4"/>
  <c r="AF19" i="4"/>
  <c r="AF20" i="4"/>
  <c r="AF404" i="4"/>
  <c r="AF21" i="4"/>
  <c r="AF22" i="4"/>
  <c r="AF405" i="4"/>
  <c r="AF406" i="4"/>
  <c r="AF407" i="4"/>
  <c r="AF408" i="4"/>
  <c r="AF23" i="4"/>
  <c r="AF367" i="4"/>
  <c r="AF409" i="4"/>
  <c r="AF410" i="4"/>
  <c r="AF175" i="4"/>
  <c r="AF229" i="4"/>
  <c r="AF282" i="4"/>
  <c r="AF176" i="4"/>
  <c r="AF411" i="4"/>
  <c r="AF368" i="4"/>
  <c r="AF177" i="4"/>
  <c r="AF24" i="4"/>
  <c r="AF283" i="4"/>
  <c r="AF374" i="4"/>
  <c r="AF25" i="4"/>
  <c r="AF284" i="4"/>
  <c r="AF412" i="4"/>
  <c r="AF26" i="4"/>
  <c r="AF27" i="4"/>
  <c r="AF285" i="4"/>
  <c r="AF178" i="4"/>
  <c r="AF349" i="4"/>
  <c r="AF369" i="4"/>
  <c r="AF94" i="4"/>
  <c r="AF179" i="4"/>
  <c r="AF180" i="4"/>
  <c r="AF413" i="4"/>
  <c r="AF350" i="4"/>
  <c r="AF28" i="4"/>
  <c r="AF286" i="4"/>
  <c r="AF287" i="4"/>
  <c r="AF351" i="4"/>
  <c r="AF288" i="4"/>
  <c r="AF181" i="4"/>
  <c r="AF182" i="4"/>
  <c r="AF183" i="4"/>
  <c r="AF184" i="4"/>
  <c r="AF230" i="4"/>
  <c r="AF231" i="4"/>
  <c r="AF232" i="4"/>
  <c r="AF95" i="4"/>
  <c r="AF289" i="4"/>
  <c r="AF233" i="4"/>
  <c r="AF352" i="4"/>
  <c r="AF185" i="4"/>
  <c r="AF290" i="4"/>
  <c r="AF96" i="4"/>
  <c r="AF291" i="4"/>
  <c r="AF292" i="4"/>
  <c r="AF353" i="4"/>
  <c r="AF234" i="4"/>
  <c r="AF97" i="4"/>
  <c r="AF293" i="4"/>
  <c r="AF186" i="4"/>
  <c r="AF370" i="4"/>
  <c r="AF354" i="4"/>
  <c r="AF187" i="4"/>
  <c r="AF294" i="4"/>
  <c r="AF295" i="4"/>
  <c r="AF296" i="4"/>
  <c r="AF235" i="4"/>
  <c r="AF98" i="4"/>
  <c r="AF115" i="4"/>
  <c r="AF99" i="4"/>
  <c r="AF297" i="4"/>
  <c r="AF236" i="4"/>
  <c r="AF29" i="4"/>
  <c r="AF100" i="4"/>
  <c r="AF188" i="4"/>
  <c r="AF116" i="4"/>
  <c r="AF189" i="4"/>
  <c r="AF190" i="4"/>
  <c r="AF298" i="4"/>
  <c r="AF299" i="4"/>
  <c r="AF117" i="4"/>
  <c r="AF300" i="4"/>
  <c r="AF30" i="4"/>
  <c r="AF237" i="4"/>
  <c r="AF301" i="4"/>
  <c r="AF191" i="4"/>
  <c r="AF238" i="4"/>
  <c r="AF192" i="4"/>
  <c r="AF302" i="4"/>
  <c r="AF193" i="4"/>
  <c r="AF303" i="4"/>
  <c r="AF239" i="4"/>
  <c r="AF194" i="4"/>
  <c r="AF304" i="4"/>
  <c r="AF240" i="4"/>
  <c r="AF305" i="4"/>
  <c r="AF306" i="4"/>
  <c r="AF101" i="4"/>
  <c r="AF355" i="4"/>
  <c r="AF195" i="4"/>
  <c r="AF196" i="4"/>
  <c r="AF356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357" i="4"/>
  <c r="AF241" i="4"/>
  <c r="AF197" i="4"/>
  <c r="AF371" i="4"/>
  <c r="AF307" i="4"/>
  <c r="AF57" i="4"/>
  <c r="AF242" i="4"/>
  <c r="AF414" i="4"/>
  <c r="AF415" i="4"/>
  <c r="AF58" i="4"/>
  <c r="AF416" i="4"/>
  <c r="AF198" i="4"/>
  <c r="AF199" i="4"/>
  <c r="AF102" i="4"/>
  <c r="AF200" i="4"/>
  <c r="AF201" i="4"/>
  <c r="AF202" i="4"/>
  <c r="AF243" i="4"/>
  <c r="AF103" i="4"/>
  <c r="AF308" i="4"/>
  <c r="AF104" i="4"/>
  <c r="AF417" i="4"/>
  <c r="AF418" i="4"/>
  <c r="AF105" i="4"/>
  <c r="AF309" i="4"/>
  <c r="AF203" i="4"/>
  <c r="AF204" i="4"/>
  <c r="AF205" i="4"/>
  <c r="AF206" i="4"/>
  <c r="AF207" i="4"/>
  <c r="AF310" i="4"/>
  <c r="AF244" i="4"/>
  <c r="AF311" i="4"/>
  <c r="AF312" i="4"/>
  <c r="AF106" i="4"/>
  <c r="AF327" i="4"/>
  <c r="AF107" i="4"/>
  <c r="AF108" i="4"/>
  <c r="AF245" i="4"/>
  <c r="AF358" i="4"/>
  <c r="AF419" i="4"/>
  <c r="AF208" i="4"/>
  <c r="AF313" i="4"/>
  <c r="AF372" i="4"/>
  <c r="AF359" i="4"/>
  <c r="AF420" i="4"/>
  <c r="AF209" i="4"/>
  <c r="AF59" i="4"/>
  <c r="AF246" i="4"/>
  <c r="AF421" i="4"/>
  <c r="AF314" i="4"/>
  <c r="AF360" i="4"/>
  <c r="AF315" i="4"/>
  <c r="AF361" i="4"/>
  <c r="AF316" i="4"/>
  <c r="AF317" i="4"/>
  <c r="AF318" i="4"/>
  <c r="AF109" i="4"/>
  <c r="AF110" i="4"/>
  <c r="AF210" i="4"/>
  <c r="AF60" i="4"/>
  <c r="AF319" i="4"/>
  <c r="AF111" i="4"/>
  <c r="AF120" i="4"/>
  <c r="AF61" i="4"/>
  <c r="AF320" i="4"/>
  <c r="AF422" i="4"/>
  <c r="AF321" i="4"/>
  <c r="AF328" i="4"/>
  <c r="AF362" i="4"/>
  <c r="AF322" i="4"/>
  <c r="AF323" i="4"/>
  <c r="AF247" i="4"/>
  <c r="AB375" i="4"/>
  <c r="AB329" i="4"/>
  <c r="AB118" i="4"/>
  <c r="AB248" i="4"/>
  <c r="AB330" i="4"/>
  <c r="AB331" i="4"/>
  <c r="AB121" i="4"/>
  <c r="AB2" i="4"/>
  <c r="AB249" i="4"/>
  <c r="AB250" i="4"/>
  <c r="AB251" i="4"/>
  <c r="AB122" i="4"/>
  <c r="AB376" i="4"/>
  <c r="AB125" i="4"/>
  <c r="AB126" i="4"/>
  <c r="AB377" i="4"/>
  <c r="AB252" i="4"/>
  <c r="AB211" i="4"/>
  <c r="AB127" i="4"/>
  <c r="AB332" i="4"/>
  <c r="AB112" i="4"/>
  <c r="AB113" i="4"/>
  <c r="AB333" i="4"/>
  <c r="AB253" i="4"/>
  <c r="AB378" i="4"/>
  <c r="AB363" i="4"/>
  <c r="AB334" i="4"/>
  <c r="AB128" i="4"/>
  <c r="AB212" i="4"/>
  <c r="AB129" i="4"/>
  <c r="AB254" i="4"/>
  <c r="AB130" i="4"/>
  <c r="AB131" i="4"/>
  <c r="AB255" i="4"/>
  <c r="AB256" i="4"/>
  <c r="AB373" i="4"/>
  <c r="AB335" i="4"/>
  <c r="AB132" i="4"/>
  <c r="AB257" i="4"/>
  <c r="AB133" i="4"/>
  <c r="AB3" i="4"/>
  <c r="AB258" i="4"/>
  <c r="AB379" i="4"/>
  <c r="AB380" i="4"/>
  <c r="AB213" i="4"/>
  <c r="AB381" i="4"/>
  <c r="AB134" i="4"/>
  <c r="AB382" i="4"/>
  <c r="AB383" i="4"/>
  <c r="AB324" i="4"/>
  <c r="AB259" i="4"/>
  <c r="AB336" i="4"/>
  <c r="AB4" i="4"/>
  <c r="AB135" i="4"/>
  <c r="AB5" i="4"/>
  <c r="AB337" i="4"/>
  <c r="AB136" i="4"/>
  <c r="AB260" i="4"/>
  <c r="AB338" i="4"/>
  <c r="AB261" i="4"/>
  <c r="AB384" i="4"/>
  <c r="AB385" i="4"/>
  <c r="AB386" i="4"/>
  <c r="AB262" i="4"/>
  <c r="AB339" i="4"/>
  <c r="AB6" i="4"/>
  <c r="AB387" i="4"/>
  <c r="AB388" i="4"/>
  <c r="AB389" i="4"/>
  <c r="AB214" i="4"/>
  <c r="AB137" i="4"/>
  <c r="AB263" i="4"/>
  <c r="AB138" i="4"/>
  <c r="AB264" i="4"/>
  <c r="AB139" i="4"/>
  <c r="AB140" i="4"/>
  <c r="AB141" i="4"/>
  <c r="AB340" i="4"/>
  <c r="AB215" i="4"/>
  <c r="AB142" i="4"/>
  <c r="AB7" i="4"/>
  <c r="AB341" i="4"/>
  <c r="AB143" i="4"/>
  <c r="AB119" i="4"/>
  <c r="AB216" i="4"/>
  <c r="AB144" i="4"/>
  <c r="AB391" i="4"/>
  <c r="AB392" i="4"/>
  <c r="AB342" i="4"/>
  <c r="AB265" i="4"/>
  <c r="AB145" i="4"/>
  <c r="AB266" i="4"/>
  <c r="AB8" i="4"/>
  <c r="AB146" i="4"/>
  <c r="AB364" i="4"/>
  <c r="AB9" i="4"/>
  <c r="AB217" i="4"/>
  <c r="AB10" i="4"/>
  <c r="AB147" i="4"/>
  <c r="AB267" i="4"/>
  <c r="AB343" i="4"/>
  <c r="AB11" i="4"/>
  <c r="AB75" i="4"/>
  <c r="AB268" i="4"/>
  <c r="AB218" i="4"/>
  <c r="AB269" i="4"/>
  <c r="AB148" i="4"/>
  <c r="AB149" i="4"/>
  <c r="AB150" i="4"/>
  <c r="AB270" i="4"/>
  <c r="AB151" i="4"/>
  <c r="AB344" i="4"/>
  <c r="AB12" i="4"/>
  <c r="AB393" i="4"/>
  <c r="AB152" i="4"/>
  <c r="AB271" i="4"/>
  <c r="AB272" i="4"/>
  <c r="AB153" i="4"/>
  <c r="AB13" i="4"/>
  <c r="AB219" i="4"/>
  <c r="AB154" i="4"/>
  <c r="AB220" i="4"/>
  <c r="AB394" i="4"/>
  <c r="AB365" i="4"/>
  <c r="AB325" i="4"/>
  <c r="AB114" i="4"/>
  <c r="AB221" i="4"/>
  <c r="AB396" i="4"/>
  <c r="AB155" i="4"/>
  <c r="AB156" i="4"/>
  <c r="AB157" i="4"/>
  <c r="AB158" i="4"/>
  <c r="AB159" i="4"/>
  <c r="AB326" i="4"/>
  <c r="AB160" i="4"/>
  <c r="AB161" i="4"/>
  <c r="AB222" i="4"/>
  <c r="AB345" i="4"/>
  <c r="AB162" i="4"/>
  <c r="AB163" i="4"/>
  <c r="AB346" i="4"/>
  <c r="AB164" i="4"/>
  <c r="AB347" i="4"/>
  <c r="AB165" i="4"/>
  <c r="AB273" i="4"/>
  <c r="AB223" i="4"/>
  <c r="AB397" i="4"/>
  <c r="AB274" i="4"/>
  <c r="AB166" i="4"/>
  <c r="AB398" i="4"/>
  <c r="AB275" i="4"/>
  <c r="AB348" i="4"/>
  <c r="AB399" i="4"/>
  <c r="AB224" i="4"/>
  <c r="AB167" i="4"/>
  <c r="AB14" i="4"/>
  <c r="AB15" i="4"/>
  <c r="AB276" i="4"/>
  <c r="AB366" i="4"/>
  <c r="AB84" i="4"/>
  <c r="AB225" i="4"/>
  <c r="AB168" i="4"/>
  <c r="AB226" i="4"/>
  <c r="AB169" i="4"/>
  <c r="AB400" i="4"/>
  <c r="AB277" i="4"/>
  <c r="AB86" i="4"/>
  <c r="AB278" i="4"/>
  <c r="AB227" i="4"/>
  <c r="AB170" i="4"/>
  <c r="AB279" i="4"/>
  <c r="AB280" i="4"/>
  <c r="AB228" i="4"/>
  <c r="AB171" i="4"/>
  <c r="AB172" i="4"/>
  <c r="AB173" i="4"/>
  <c r="AB281" i="4"/>
  <c r="AB174" i="4"/>
  <c r="AB16" i="4"/>
  <c r="AB401" i="4"/>
  <c r="AB402" i="4"/>
  <c r="AB17" i="4"/>
  <c r="AB403" i="4"/>
  <c r="AB18" i="4"/>
  <c r="AB19" i="4"/>
  <c r="AB20" i="4"/>
  <c r="AB404" i="4"/>
  <c r="AB21" i="4"/>
  <c r="AB22" i="4"/>
  <c r="AB405" i="4"/>
  <c r="AB406" i="4"/>
  <c r="AB407" i="4"/>
  <c r="AB408" i="4"/>
  <c r="AB23" i="4"/>
  <c r="AB367" i="4"/>
  <c r="AB409" i="4"/>
  <c r="AB410" i="4"/>
  <c r="AB175" i="4"/>
  <c r="AB229" i="4"/>
  <c r="AB282" i="4"/>
  <c r="AB176" i="4"/>
  <c r="AB411" i="4"/>
  <c r="AB368" i="4"/>
  <c r="AB177" i="4"/>
  <c r="AB24" i="4"/>
  <c r="AB283" i="4"/>
  <c r="AB374" i="4"/>
  <c r="AB25" i="4"/>
  <c r="AB284" i="4"/>
  <c r="AB412" i="4"/>
  <c r="AB26" i="4"/>
  <c r="AB27" i="4"/>
  <c r="AB285" i="4"/>
  <c r="AB178" i="4"/>
  <c r="AB349" i="4"/>
  <c r="AB369" i="4"/>
  <c r="AB179" i="4"/>
  <c r="AB413" i="4"/>
  <c r="AB350" i="4"/>
  <c r="AB28" i="4"/>
  <c r="AB286" i="4"/>
  <c r="AB287" i="4"/>
  <c r="AB351" i="4"/>
  <c r="AB288" i="4"/>
  <c r="AB181" i="4"/>
  <c r="AB182" i="4"/>
  <c r="AB183" i="4"/>
  <c r="AB184" i="4"/>
  <c r="AB230" i="4"/>
  <c r="AB231" i="4"/>
  <c r="AB232" i="4"/>
  <c r="AB289" i="4"/>
  <c r="AB233" i="4"/>
  <c r="AB352" i="4"/>
  <c r="AB185" i="4"/>
  <c r="AB290" i="4"/>
  <c r="AB291" i="4"/>
  <c r="AB292" i="4"/>
  <c r="AB353" i="4"/>
  <c r="AB234" i="4"/>
  <c r="AB293" i="4"/>
  <c r="AB186" i="4"/>
  <c r="AB370" i="4"/>
  <c r="AB354" i="4"/>
  <c r="AB187" i="4"/>
  <c r="AB294" i="4"/>
  <c r="AB295" i="4"/>
  <c r="AB296" i="4"/>
  <c r="AB235" i="4"/>
  <c r="AB115" i="4"/>
  <c r="AB297" i="4"/>
  <c r="AB236" i="4"/>
  <c r="AB29" i="4"/>
  <c r="AB188" i="4"/>
  <c r="AB116" i="4"/>
  <c r="AB189" i="4"/>
  <c r="AB190" i="4"/>
  <c r="AB298" i="4"/>
  <c r="AB299" i="4"/>
  <c r="AB117" i="4"/>
  <c r="AB300" i="4"/>
  <c r="AB30" i="4"/>
  <c r="AB237" i="4"/>
  <c r="AB301" i="4"/>
  <c r="AB191" i="4"/>
  <c r="AB238" i="4"/>
  <c r="AB192" i="4"/>
  <c r="AB302" i="4"/>
  <c r="AB193" i="4"/>
  <c r="AB303" i="4"/>
  <c r="AB239" i="4"/>
  <c r="AB194" i="4"/>
  <c r="AB304" i="4"/>
  <c r="AB240" i="4"/>
  <c r="AB305" i="4"/>
  <c r="AB306" i="4"/>
  <c r="AB355" i="4"/>
  <c r="AB195" i="4"/>
  <c r="AB196" i="4"/>
  <c r="AB356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357" i="4"/>
  <c r="AB241" i="4"/>
  <c r="AB197" i="4"/>
  <c r="AB371" i="4"/>
  <c r="AB307" i="4"/>
  <c r="AB57" i="4"/>
  <c r="AB242" i="4"/>
  <c r="AB414" i="4"/>
  <c r="AB415" i="4"/>
  <c r="AB58" i="4"/>
  <c r="AB416" i="4"/>
  <c r="AB198" i="4"/>
  <c r="AB199" i="4"/>
  <c r="AB200" i="4"/>
  <c r="AB201" i="4"/>
  <c r="AB243" i="4"/>
  <c r="AB308" i="4"/>
  <c r="AB417" i="4"/>
  <c r="AB418" i="4"/>
  <c r="AB309" i="4"/>
  <c r="AB203" i="4"/>
  <c r="AB204" i="4"/>
  <c r="AB205" i="4"/>
  <c r="AB206" i="4"/>
  <c r="AB207" i="4"/>
  <c r="AB310" i="4"/>
  <c r="AB244" i="4"/>
  <c r="AB311" i="4"/>
  <c r="AB312" i="4"/>
  <c r="AB327" i="4"/>
  <c r="AB245" i="4"/>
  <c r="AB358" i="4"/>
  <c r="AB419" i="4"/>
  <c r="AB208" i="4"/>
  <c r="AB313" i="4"/>
  <c r="AB372" i="4"/>
  <c r="AB359" i="4"/>
  <c r="AB209" i="4"/>
  <c r="AB59" i="4"/>
  <c r="AB246" i="4"/>
  <c r="AB421" i="4"/>
  <c r="AB314" i="4"/>
  <c r="AB360" i="4"/>
  <c r="AB315" i="4"/>
  <c r="AB361" i="4"/>
  <c r="AB316" i="4"/>
  <c r="AB317" i="4"/>
  <c r="AB318" i="4"/>
  <c r="AB210" i="4"/>
  <c r="AB60" i="4"/>
  <c r="AB319" i="4"/>
  <c r="AB120" i="4"/>
  <c r="AB61" i="4"/>
  <c r="AB320" i="4"/>
  <c r="AB422" i="4"/>
  <c r="AB321" i="4"/>
  <c r="AB328" i="4"/>
  <c r="AB362" i="4"/>
  <c r="AB322" i="4"/>
  <c r="AB323" i="4"/>
  <c r="AB247" i="4"/>
  <c r="AN62" i="4"/>
  <c r="AF62" i="4"/>
  <c r="AN362" i="4"/>
  <c r="AN328" i="4"/>
  <c r="AN422" i="4"/>
  <c r="AN120" i="4"/>
  <c r="AN361" i="4"/>
  <c r="AN360" i="4"/>
  <c r="AN421" i="4"/>
  <c r="AN420" i="4"/>
  <c r="AN359" i="4"/>
  <c r="AN372" i="4"/>
  <c r="AN419" i="4"/>
  <c r="AN358" i="4"/>
  <c r="AN327" i="4"/>
  <c r="AN418" i="4"/>
  <c r="AN417" i="4"/>
  <c r="AN202" i="4"/>
  <c r="AN415" i="4"/>
  <c r="AN414" i="4"/>
  <c r="AN57" i="4"/>
  <c r="AN371" i="4"/>
  <c r="AN357" i="4"/>
  <c r="AN356" i="4"/>
  <c r="AN195" i="4"/>
  <c r="AN355" i="4"/>
  <c r="AN117" i="4"/>
  <c r="AN116" i="4"/>
  <c r="AN115" i="4"/>
  <c r="AN354" i="4"/>
  <c r="AN370" i="4"/>
  <c r="AN353" i="4"/>
  <c r="AN352" i="4"/>
  <c r="AN351" i="4"/>
  <c r="AN350" i="4"/>
  <c r="AN413" i="4"/>
  <c r="AN180" i="4"/>
  <c r="AN179" i="4"/>
  <c r="AN369" i="4"/>
  <c r="AN349" i="4"/>
  <c r="AN27" i="4"/>
  <c r="AN412" i="4"/>
  <c r="AN374" i="4"/>
  <c r="AN24" i="4"/>
  <c r="AN368" i="4"/>
  <c r="AN411" i="4"/>
  <c r="AN410" i="4"/>
  <c r="AN409" i="4"/>
  <c r="AN367" i="4"/>
  <c r="AN404" i="4"/>
  <c r="AN403" i="4"/>
  <c r="AN402" i="4"/>
  <c r="AN401" i="4"/>
  <c r="AN86" i="4"/>
  <c r="AN400" i="4"/>
  <c r="AN84" i="4"/>
  <c r="AN366" i="4"/>
  <c r="AN15" i="4"/>
  <c r="AN399" i="4"/>
  <c r="AN348" i="4"/>
  <c r="AN398" i="4"/>
  <c r="AN397" i="4"/>
  <c r="AN347" i="4"/>
  <c r="AN346" i="4"/>
  <c r="AN345" i="4"/>
  <c r="AN326" i="4"/>
  <c r="AN396" i="4"/>
  <c r="AN395" i="4"/>
  <c r="AN114" i="4"/>
  <c r="AN325" i="4"/>
  <c r="AN365" i="4"/>
  <c r="AN394" i="4"/>
  <c r="AN393" i="4"/>
  <c r="AN344" i="4"/>
  <c r="AN75" i="4"/>
  <c r="AN343" i="4"/>
  <c r="AN364" i="4"/>
  <c r="AN342" i="4"/>
  <c r="AN390" i="4"/>
  <c r="AN119" i="4"/>
  <c r="AN341" i="4"/>
  <c r="AN340" i="4"/>
  <c r="AN389" i="4"/>
  <c r="AN388" i="4"/>
  <c r="AN387" i="4"/>
  <c r="AN339" i="4"/>
  <c r="AN386" i="4"/>
  <c r="AN385" i="4"/>
  <c r="AN384" i="4"/>
  <c r="AN338" i="4"/>
  <c r="AN337" i="4"/>
  <c r="AN5" i="4"/>
  <c r="AN4" i="4"/>
  <c r="AN336" i="4"/>
  <c r="AN324" i="4"/>
  <c r="R113" i="4"/>
  <c r="T113" i="4" s="1"/>
  <c r="R112" i="4"/>
  <c r="T112" i="4" s="1"/>
  <c r="R124" i="4"/>
  <c r="R123" i="4"/>
  <c r="R4" i="4"/>
  <c r="T4" i="4" s="1"/>
  <c r="R5" i="4"/>
  <c r="T5" i="4" s="1"/>
  <c r="R385" i="4"/>
  <c r="T385" i="4" s="1"/>
  <c r="R386" i="4"/>
  <c r="T386" i="4" s="1"/>
  <c r="R388" i="4"/>
  <c r="T388" i="4" s="1"/>
  <c r="R389" i="4"/>
  <c r="T389" i="4" s="1"/>
  <c r="R114" i="4"/>
  <c r="T114" i="4" s="1"/>
  <c r="R398" i="4"/>
  <c r="T398" i="4" s="1"/>
  <c r="R15" i="4"/>
  <c r="T15" i="4" s="1"/>
  <c r="R86" i="4"/>
  <c r="T86" i="4" s="1"/>
  <c r="R401" i="4"/>
  <c r="T401" i="4" s="1"/>
  <c r="R402" i="4"/>
  <c r="T402" i="4" s="1"/>
  <c r="R403" i="4"/>
  <c r="T403" i="4" s="1"/>
  <c r="R404" i="4"/>
  <c r="T404" i="4" s="1"/>
  <c r="R409" i="4"/>
  <c r="T409" i="4" s="1"/>
  <c r="R410" i="4"/>
  <c r="T410" i="4" s="1"/>
  <c r="R24" i="4"/>
  <c r="T24" i="4" s="1"/>
  <c r="R27" i="4"/>
  <c r="T27" i="4" s="1"/>
  <c r="R179" i="4"/>
  <c r="T179" i="4" s="1"/>
  <c r="R180" i="4"/>
  <c r="R115" i="4"/>
  <c r="T115" i="4" s="1"/>
  <c r="R116" i="4"/>
  <c r="T116" i="4" s="1"/>
  <c r="R117" i="4"/>
  <c r="T117" i="4" s="1"/>
  <c r="R195" i="4"/>
  <c r="T195" i="4" s="1"/>
  <c r="R57" i="4"/>
  <c r="T57" i="4" s="1"/>
  <c r="R414" i="4"/>
  <c r="T414" i="4" s="1"/>
  <c r="R415" i="4"/>
  <c r="T415" i="4" s="1"/>
  <c r="R202" i="4"/>
  <c r="R419" i="4"/>
  <c r="T419" i="4" s="1"/>
  <c r="J2" i="7"/>
  <c r="K2" i="7"/>
  <c r="J3" i="7"/>
  <c r="K3" i="7"/>
  <c r="J4" i="7"/>
  <c r="K4" i="7"/>
  <c r="I2" i="7"/>
  <c r="I3" i="7"/>
  <c r="I4" i="7"/>
  <c r="H2" i="7"/>
  <c r="L2" i="7"/>
  <c r="R324" i="4" s="1"/>
  <c r="T324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R325" i="4" l="1"/>
  <c r="T325" i="4" s="1"/>
  <c r="U325" i="4" s="1"/>
  <c r="R328" i="4"/>
  <c r="T328" i="4" s="1"/>
  <c r="U328" i="4" s="1"/>
  <c r="R327" i="4"/>
  <c r="T327" i="4" s="1"/>
  <c r="U327" i="4" s="1"/>
  <c r="R326" i="4"/>
  <c r="T326" i="4" s="1"/>
  <c r="U326" i="4" s="1"/>
  <c r="X321" i="4"/>
  <c r="X248" i="4"/>
  <c r="X264" i="4"/>
  <c r="X2" i="4"/>
  <c r="X8" i="4"/>
  <c r="X339" i="4"/>
  <c r="X283" i="4"/>
  <c r="X265" i="4"/>
  <c r="X125" i="4"/>
  <c r="X307" i="4"/>
  <c r="X294" i="4"/>
  <c r="X12" i="4"/>
  <c r="X126" i="4"/>
  <c r="X279" i="4"/>
  <c r="X251" i="4"/>
  <c r="X330" i="4"/>
  <c r="X128" i="4"/>
  <c r="X287" i="4"/>
  <c r="X292" i="4"/>
  <c r="X357" i="4"/>
  <c r="X333" i="4"/>
  <c r="X129" i="4"/>
  <c r="X130" i="4"/>
  <c r="X300" i="4"/>
  <c r="X305" i="4"/>
  <c r="X272" i="4"/>
  <c r="X345" i="4"/>
  <c r="X260" i="4"/>
  <c r="X131" i="4"/>
  <c r="X270" i="4"/>
  <c r="X356" i="4"/>
  <c r="X291" i="4"/>
  <c r="X254" i="4"/>
  <c r="X286" i="4"/>
  <c r="X353" i="4"/>
  <c r="X302" i="4"/>
  <c r="X285" i="4"/>
  <c r="X290" i="4"/>
  <c r="X133" i="4"/>
  <c r="X350" i="4"/>
  <c r="X341" i="4"/>
  <c r="X331" i="4"/>
  <c r="X284" i="4"/>
  <c r="X28" i="4"/>
  <c r="X352" i="4"/>
  <c r="X289" i="4"/>
  <c r="X135" i="4"/>
  <c r="X301" i="4"/>
  <c r="X276" i="4"/>
  <c r="X136" i="4"/>
  <c r="X355" i="4"/>
  <c r="X278" i="4"/>
  <c r="X288" i="4"/>
  <c r="X344" i="4"/>
  <c r="X329" i="4"/>
  <c r="X137" i="4"/>
  <c r="X138" i="4"/>
  <c r="X337" i="4"/>
  <c r="X309" i="4"/>
  <c r="X319" i="4"/>
  <c r="X322" i="4"/>
  <c r="X349" i="4"/>
  <c r="X347" i="4"/>
  <c r="X360" i="4"/>
  <c r="X280" i="4"/>
  <c r="X336" i="4"/>
  <c r="X297" i="4"/>
  <c r="X195" i="4"/>
  <c r="X179" i="4"/>
  <c r="X140" i="4"/>
  <c r="X141" i="4"/>
  <c r="X362" i="4"/>
  <c r="X343" i="4"/>
  <c r="X338" i="4"/>
  <c r="X334" i="4"/>
  <c r="X358" i="4"/>
  <c r="X340" i="4"/>
  <c r="X332" i="4"/>
  <c r="X354" i="4"/>
  <c r="X335" i="4"/>
  <c r="X263" i="4"/>
  <c r="X394" i="4"/>
  <c r="X378" i="4"/>
  <c r="X384" i="4"/>
  <c r="X422" i="4"/>
  <c r="X387" i="4"/>
  <c r="X393" i="4"/>
  <c r="X412" i="4"/>
  <c r="X411" i="4"/>
  <c r="X417" i="4"/>
  <c r="X317" i="4"/>
  <c r="X316" i="4"/>
  <c r="X318" i="4"/>
  <c r="X144" i="4"/>
  <c r="X145" i="4"/>
  <c r="X146" i="4"/>
  <c r="X147" i="4"/>
  <c r="X148" i="4"/>
  <c r="X149" i="4"/>
  <c r="X236" i="4"/>
  <c r="X212" i="4"/>
  <c r="X223" i="4"/>
  <c r="X230" i="4"/>
  <c r="X216" i="4"/>
  <c r="X228" i="4"/>
  <c r="X227" i="4"/>
  <c r="X244" i="4"/>
  <c r="X224" i="4"/>
  <c r="X363" i="4"/>
  <c r="X368" i="4"/>
  <c r="X366" i="4"/>
  <c r="X226" i="4"/>
  <c r="X150" i="4"/>
  <c r="X151" i="4"/>
  <c r="X152" i="4"/>
  <c r="X303" i="4"/>
  <c r="X153" i="4"/>
  <c r="X154" i="4"/>
  <c r="X155" i="4"/>
  <c r="X157" i="4"/>
  <c r="X158" i="4"/>
  <c r="X159" i="4"/>
  <c r="X160" i="4"/>
  <c r="X370" i="4"/>
  <c r="X367" i="4"/>
  <c r="X369" i="4"/>
  <c r="X119" i="4"/>
  <c r="X120" i="4"/>
  <c r="X118" i="4"/>
  <c r="X249" i="4"/>
  <c r="X275" i="4"/>
  <c r="X23" i="4"/>
  <c r="X255" i="4"/>
  <c r="X10" i="4"/>
  <c r="X16" i="4"/>
  <c r="X7" i="4"/>
  <c r="X13" i="4"/>
  <c r="X61" i="4"/>
  <c r="X308" i="4"/>
  <c r="X252" i="4"/>
  <c r="X306" i="4"/>
  <c r="X418" i="4"/>
  <c r="X400" i="4"/>
  <c r="X397" i="4"/>
  <c r="X413" i="4"/>
  <c r="X348" i="4"/>
  <c r="X351" i="4"/>
  <c r="X359" i="4"/>
  <c r="X346" i="4"/>
  <c r="X342" i="4"/>
  <c r="X361" i="4"/>
  <c r="X271" i="4"/>
  <c r="X266" i="4"/>
  <c r="X295" i="4"/>
  <c r="X364" i="4"/>
  <c r="X372" i="4"/>
  <c r="X371" i="4"/>
  <c r="X365" i="4"/>
  <c r="X225" i="4"/>
  <c r="X245" i="4"/>
  <c r="X163" i="4"/>
  <c r="X166" i="4"/>
  <c r="X167" i="4"/>
  <c r="X217" i="4"/>
  <c r="X234" i="4"/>
  <c r="X222" i="4"/>
  <c r="X239" i="4"/>
  <c r="X233" i="4"/>
  <c r="X213" i="4"/>
  <c r="X235" i="4"/>
  <c r="X232" i="4"/>
  <c r="X221" i="4"/>
  <c r="X220" i="4"/>
  <c r="X219" i="4"/>
  <c r="X238" i="4"/>
  <c r="X243" i="4"/>
  <c r="X229" i="4"/>
  <c r="X241" i="4"/>
  <c r="X231" i="4"/>
  <c r="X218" i="4"/>
  <c r="X311" i="4"/>
  <c r="X304" i="4"/>
  <c r="X281" i="4"/>
  <c r="X312" i="4"/>
  <c r="X299" i="4"/>
  <c r="X268" i="4"/>
  <c r="X253" i="4"/>
  <c r="X298" i="4"/>
  <c r="X296" i="4"/>
  <c r="X293" i="4"/>
  <c r="X277" i="4"/>
  <c r="X282" i="4"/>
  <c r="X323" i="4"/>
  <c r="X168" i="4"/>
  <c r="X169" i="4"/>
  <c r="X171" i="4"/>
  <c r="X172" i="4"/>
  <c r="X173" i="4"/>
  <c r="X174" i="4"/>
  <c r="X175" i="4"/>
  <c r="X162" i="4"/>
  <c r="X176" i="4"/>
  <c r="X178" i="4"/>
  <c r="X182" i="4"/>
  <c r="X183" i="4"/>
  <c r="X184" i="4"/>
  <c r="X58" i="4"/>
  <c r="X25" i="4"/>
  <c r="X30" i="4"/>
  <c r="X3" i="4"/>
  <c r="X6" i="4"/>
  <c r="X11" i="4"/>
  <c r="X314" i="4"/>
  <c r="X262" i="4"/>
  <c r="X315" i="4"/>
  <c r="X327" i="4"/>
  <c r="X324" i="4"/>
  <c r="X326" i="4"/>
  <c r="X328" i="4"/>
  <c r="X377" i="4"/>
  <c r="X421" i="4"/>
  <c r="X399" i="4"/>
  <c r="X396" i="4"/>
  <c r="X325" i="4"/>
  <c r="X186" i="4"/>
  <c r="X188" i="4"/>
  <c r="X215" i="4"/>
  <c r="X214" i="4"/>
  <c r="X191" i="4"/>
  <c r="X194" i="4"/>
  <c r="X196" i="4"/>
  <c r="X197" i="4"/>
  <c r="X242" i="4"/>
  <c r="X247" i="4"/>
  <c r="X274" i="4"/>
  <c r="X310" i="4"/>
  <c r="X273" i="4"/>
  <c r="X389" i="4"/>
  <c r="X386" i="4"/>
  <c r="X380" i="4"/>
  <c r="X410" i="4"/>
  <c r="X383" i="4"/>
  <c r="X415" i="4"/>
  <c r="X388" i="4"/>
  <c r="X385" i="4"/>
  <c r="X379" i="4"/>
  <c r="X409" i="4"/>
  <c r="X382" i="4"/>
  <c r="X414" i="4"/>
  <c r="X15" i="4"/>
  <c r="X27" i="4"/>
  <c r="X4" i="4"/>
  <c r="X57" i="4"/>
  <c r="X5" i="4"/>
  <c r="X24" i="4"/>
  <c r="X374" i="4"/>
  <c r="X373" i="4"/>
  <c r="X267" i="4"/>
  <c r="X269" i="4"/>
  <c r="X320" i="4"/>
  <c r="X375" i="4"/>
  <c r="X376" i="4"/>
  <c r="X398" i="4"/>
  <c r="X419" i="4"/>
  <c r="X401" i="4"/>
  <c r="X402" i="4"/>
  <c r="X403" i="4"/>
  <c r="X404" i="4"/>
  <c r="X211" i="4"/>
  <c r="X246" i="4"/>
  <c r="X200" i="4"/>
  <c r="X201" i="4"/>
  <c r="X203" i="4"/>
  <c r="X204" i="4"/>
  <c r="X256" i="4"/>
  <c r="X261" i="4"/>
  <c r="X258" i="4"/>
  <c r="X75" i="4"/>
  <c r="X86" i="4"/>
  <c r="X84" i="4"/>
  <c r="X9" i="4"/>
  <c r="X26" i="4"/>
  <c r="X29" i="4"/>
  <c r="X59" i="4"/>
  <c r="X60" i="4"/>
  <c r="X14" i="4"/>
  <c r="X114" i="4"/>
  <c r="X116" i="4"/>
  <c r="X113" i="4"/>
  <c r="X115" i="4"/>
  <c r="X117" i="4"/>
  <c r="X112" i="4"/>
  <c r="X17" i="4"/>
  <c r="X19" i="4"/>
  <c r="X20" i="4"/>
  <c r="X21" i="4"/>
  <c r="X22" i="4"/>
  <c r="X18" i="4"/>
  <c r="X206" i="4"/>
  <c r="X207" i="4"/>
  <c r="X237" i="4"/>
  <c r="X208" i="4"/>
  <c r="X210" i="4"/>
  <c r="X24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121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75" i="4" l="1"/>
  <c r="G329" i="4"/>
  <c r="G118" i="4"/>
  <c r="G248" i="4"/>
  <c r="G330" i="4"/>
  <c r="G63" i="4"/>
  <c r="G331" i="4"/>
  <c r="G121" i="4"/>
  <c r="G2" i="4"/>
  <c r="G64" i="4"/>
  <c r="G249" i="4"/>
  <c r="G65" i="4"/>
  <c r="G250" i="4"/>
  <c r="G251" i="4"/>
  <c r="G122" i="4"/>
  <c r="G123" i="4"/>
  <c r="G376" i="4"/>
  <c r="G124" i="4"/>
  <c r="G66" i="4"/>
  <c r="G125" i="4"/>
  <c r="G67" i="4"/>
  <c r="G126" i="4"/>
  <c r="G377" i="4"/>
  <c r="G252" i="4"/>
  <c r="G211" i="4"/>
  <c r="G127" i="4"/>
  <c r="G332" i="4"/>
  <c r="G112" i="4"/>
  <c r="G113" i="4"/>
  <c r="G333" i="4"/>
  <c r="G253" i="4"/>
  <c r="G378" i="4"/>
  <c r="G363" i="4"/>
  <c r="G334" i="4"/>
  <c r="G128" i="4"/>
  <c r="G212" i="4"/>
  <c r="G129" i="4"/>
  <c r="G254" i="4"/>
  <c r="G130" i="4"/>
  <c r="G131" i="4"/>
  <c r="G255" i="4"/>
  <c r="G256" i="4"/>
  <c r="G373" i="4"/>
  <c r="G335" i="4"/>
  <c r="G132" i="4"/>
  <c r="G257" i="4"/>
  <c r="G133" i="4"/>
  <c r="G3" i="4"/>
  <c r="G258" i="4"/>
  <c r="G379" i="4"/>
  <c r="G380" i="4"/>
  <c r="G213" i="4"/>
  <c r="G381" i="4"/>
  <c r="G68" i="4"/>
  <c r="G69" i="4"/>
  <c r="G134" i="4"/>
  <c r="G382" i="4"/>
  <c r="G383" i="4"/>
  <c r="G324" i="4"/>
  <c r="G259" i="4"/>
  <c r="G336" i="4"/>
  <c r="G4" i="4"/>
  <c r="G135" i="4"/>
  <c r="G5" i="4"/>
  <c r="G337" i="4"/>
  <c r="G136" i="4"/>
  <c r="G70" i="4"/>
  <c r="G260" i="4"/>
  <c r="G338" i="4"/>
  <c r="G261" i="4"/>
  <c r="G71" i="4"/>
  <c r="G384" i="4"/>
  <c r="G385" i="4"/>
  <c r="G386" i="4"/>
  <c r="G262" i="4"/>
  <c r="G339" i="4"/>
  <c r="G6" i="4"/>
  <c r="G387" i="4"/>
  <c r="G388" i="4"/>
  <c r="G389" i="4"/>
  <c r="G214" i="4"/>
  <c r="G137" i="4"/>
  <c r="G263" i="4"/>
  <c r="G138" i="4"/>
  <c r="G264" i="4"/>
  <c r="G139" i="4"/>
  <c r="G140" i="4"/>
  <c r="G141" i="4"/>
  <c r="G340" i="4"/>
  <c r="G215" i="4"/>
  <c r="G142" i="4"/>
  <c r="G7" i="4"/>
  <c r="G341" i="4"/>
  <c r="G143" i="4"/>
  <c r="G119" i="4"/>
  <c r="G216" i="4"/>
  <c r="G144" i="4"/>
  <c r="G72" i="4"/>
  <c r="G390" i="4"/>
  <c r="G391" i="4"/>
  <c r="G73" i="4"/>
  <c r="G392" i="4"/>
  <c r="G342" i="4"/>
  <c r="G265" i="4"/>
  <c r="G145" i="4"/>
  <c r="G266" i="4"/>
  <c r="G8" i="4"/>
  <c r="G74" i="4"/>
  <c r="G146" i="4"/>
  <c r="G364" i="4"/>
  <c r="G9" i="4"/>
  <c r="G217" i="4"/>
  <c r="G10" i="4"/>
  <c r="G147" i="4"/>
  <c r="G267" i="4"/>
  <c r="G343" i="4"/>
  <c r="G11" i="4"/>
  <c r="G75" i="4"/>
  <c r="G268" i="4"/>
  <c r="G218" i="4"/>
  <c r="G269" i="4"/>
  <c r="G148" i="4"/>
  <c r="G149" i="4"/>
  <c r="G150" i="4"/>
  <c r="G270" i="4"/>
  <c r="G151" i="4"/>
  <c r="G344" i="4"/>
  <c r="G12" i="4"/>
  <c r="G393" i="4"/>
  <c r="G152" i="4"/>
  <c r="G271" i="4"/>
  <c r="G272" i="4"/>
  <c r="G153" i="4"/>
  <c r="G76" i="4"/>
  <c r="G77" i="4"/>
  <c r="G13" i="4"/>
  <c r="G219" i="4"/>
  <c r="G154" i="4"/>
  <c r="G220" i="4"/>
  <c r="G394" i="4"/>
  <c r="G365" i="4"/>
  <c r="G325" i="4"/>
  <c r="G114" i="4"/>
  <c r="G395" i="4"/>
  <c r="G221" i="4"/>
  <c r="G78" i="4"/>
  <c r="G396" i="4"/>
  <c r="G155" i="4"/>
  <c r="G156" i="4"/>
  <c r="G157" i="4"/>
  <c r="G158" i="4"/>
  <c r="G159" i="4"/>
  <c r="G79" i="4"/>
  <c r="G326" i="4"/>
  <c r="G160" i="4"/>
  <c r="G161" i="4"/>
  <c r="G222" i="4"/>
  <c r="G80" i="4"/>
  <c r="G345" i="4"/>
  <c r="G162" i="4"/>
  <c r="G81" i="4"/>
  <c r="G163" i="4"/>
  <c r="G346" i="4"/>
  <c r="G164" i="4"/>
  <c r="G347" i="4"/>
  <c r="G165" i="4"/>
  <c r="G273" i="4"/>
  <c r="G223" i="4"/>
  <c r="G397" i="4"/>
  <c r="G274" i="4"/>
  <c r="G166" i="4"/>
  <c r="G82" i="4"/>
  <c r="G398" i="4"/>
  <c r="G275" i="4"/>
  <c r="G348" i="4"/>
  <c r="G399" i="4"/>
  <c r="G224" i="4"/>
  <c r="G83" i="4"/>
  <c r="G167" i="4"/>
  <c r="G14" i="4"/>
  <c r="G15" i="4"/>
  <c r="G276" i="4"/>
  <c r="G366" i="4"/>
  <c r="G84" i="4"/>
  <c r="G225" i="4"/>
  <c r="G168" i="4"/>
  <c r="G226" i="4"/>
  <c r="G169" i="4"/>
  <c r="G400" i="4"/>
  <c r="G85" i="4"/>
  <c r="G277" i="4"/>
  <c r="G86" i="4"/>
  <c r="G278" i="4"/>
  <c r="G227" i="4"/>
  <c r="G170" i="4"/>
  <c r="G279" i="4"/>
  <c r="G87" i="4"/>
  <c r="G280" i="4"/>
  <c r="G228" i="4"/>
  <c r="G88" i="4"/>
  <c r="G171" i="4"/>
  <c r="G172" i="4"/>
  <c r="G89" i="4"/>
  <c r="G90" i="4"/>
  <c r="G173" i="4"/>
  <c r="G91" i="4"/>
  <c r="G281" i="4"/>
  <c r="G92" i="4"/>
  <c r="G174" i="4"/>
  <c r="G16" i="4"/>
  <c r="G93" i="4"/>
  <c r="G401" i="4"/>
  <c r="G402" i="4"/>
  <c r="G17" i="4"/>
  <c r="G403" i="4"/>
  <c r="G18" i="4"/>
  <c r="G19" i="4"/>
  <c r="G20" i="4"/>
  <c r="G404" i="4"/>
  <c r="G21" i="4"/>
  <c r="G22" i="4"/>
  <c r="G405" i="4"/>
  <c r="G406" i="4"/>
  <c r="G407" i="4"/>
  <c r="G408" i="4"/>
  <c r="G23" i="4"/>
  <c r="G367" i="4"/>
  <c r="G409" i="4"/>
  <c r="G410" i="4"/>
  <c r="G175" i="4"/>
  <c r="G229" i="4"/>
  <c r="G282" i="4"/>
  <c r="G176" i="4"/>
  <c r="G411" i="4"/>
  <c r="G368" i="4"/>
  <c r="G177" i="4"/>
  <c r="G24" i="4"/>
  <c r="G283" i="4"/>
  <c r="G374" i="4"/>
  <c r="G25" i="4"/>
  <c r="G284" i="4"/>
  <c r="G412" i="4"/>
  <c r="G26" i="4"/>
  <c r="G27" i="4"/>
  <c r="G285" i="4"/>
  <c r="G178" i="4"/>
  <c r="G349" i="4"/>
  <c r="G369" i="4"/>
  <c r="G94" i="4"/>
  <c r="G179" i="4"/>
  <c r="G180" i="4"/>
  <c r="G413" i="4"/>
  <c r="G350" i="4"/>
  <c r="G28" i="4"/>
  <c r="G286" i="4"/>
  <c r="G287" i="4"/>
  <c r="G351" i="4"/>
  <c r="G288" i="4"/>
  <c r="G181" i="4"/>
  <c r="G182" i="4"/>
  <c r="G183" i="4"/>
  <c r="G184" i="4"/>
  <c r="G230" i="4"/>
  <c r="G231" i="4"/>
  <c r="G232" i="4"/>
  <c r="G95" i="4"/>
  <c r="G289" i="4"/>
  <c r="G233" i="4"/>
  <c r="G352" i="4"/>
  <c r="G185" i="4"/>
  <c r="G290" i="4"/>
  <c r="G96" i="4"/>
  <c r="G291" i="4"/>
  <c r="G292" i="4"/>
  <c r="G353" i="4"/>
  <c r="G234" i="4"/>
  <c r="G97" i="4"/>
  <c r="G293" i="4"/>
  <c r="G186" i="4"/>
  <c r="G370" i="4"/>
  <c r="G354" i="4"/>
  <c r="G187" i="4"/>
  <c r="G294" i="4"/>
  <c r="G295" i="4"/>
  <c r="G296" i="4"/>
  <c r="G235" i="4"/>
  <c r="G98" i="4"/>
  <c r="G115" i="4"/>
  <c r="G99" i="4"/>
  <c r="G297" i="4"/>
  <c r="G236" i="4"/>
  <c r="G29" i="4"/>
  <c r="G100" i="4"/>
  <c r="G188" i="4"/>
  <c r="G116" i="4"/>
  <c r="G189" i="4"/>
  <c r="G190" i="4"/>
  <c r="G298" i="4"/>
  <c r="G299" i="4"/>
  <c r="G117" i="4"/>
  <c r="G300" i="4"/>
  <c r="G30" i="4"/>
  <c r="G237" i="4"/>
  <c r="G301" i="4"/>
  <c r="G191" i="4"/>
  <c r="G238" i="4"/>
  <c r="G192" i="4"/>
  <c r="G302" i="4"/>
  <c r="G193" i="4"/>
  <c r="G303" i="4"/>
  <c r="G239" i="4"/>
  <c r="G194" i="4"/>
  <c r="G304" i="4"/>
  <c r="G240" i="4"/>
  <c r="G305" i="4"/>
  <c r="G306" i="4"/>
  <c r="G101" i="4"/>
  <c r="G355" i="4"/>
  <c r="G195" i="4"/>
  <c r="G196" i="4"/>
  <c r="G356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357" i="4"/>
  <c r="G241" i="4"/>
  <c r="G197" i="4"/>
  <c r="G371" i="4"/>
  <c r="G307" i="4"/>
  <c r="G57" i="4"/>
  <c r="G242" i="4"/>
  <c r="G414" i="4"/>
  <c r="G415" i="4"/>
  <c r="G58" i="4"/>
  <c r="G416" i="4"/>
  <c r="G198" i="4"/>
  <c r="G199" i="4"/>
  <c r="G102" i="4"/>
  <c r="G200" i="4"/>
  <c r="G201" i="4"/>
  <c r="G202" i="4"/>
  <c r="G243" i="4"/>
  <c r="G103" i="4"/>
  <c r="G308" i="4"/>
  <c r="G104" i="4"/>
  <c r="G417" i="4"/>
  <c r="G418" i="4"/>
  <c r="G105" i="4"/>
  <c r="G309" i="4"/>
  <c r="G203" i="4"/>
  <c r="G204" i="4"/>
  <c r="G205" i="4"/>
  <c r="G206" i="4"/>
  <c r="G207" i="4"/>
  <c r="G310" i="4"/>
  <c r="G244" i="4"/>
  <c r="G311" i="4"/>
  <c r="G312" i="4"/>
  <c r="G106" i="4"/>
  <c r="G327" i="4"/>
  <c r="G107" i="4"/>
  <c r="G108" i="4"/>
  <c r="G245" i="4"/>
  <c r="G358" i="4"/>
  <c r="G419" i="4"/>
  <c r="G208" i="4"/>
  <c r="G313" i="4"/>
  <c r="G372" i="4"/>
  <c r="G359" i="4"/>
  <c r="G420" i="4"/>
  <c r="G209" i="4"/>
  <c r="G59" i="4"/>
  <c r="G246" i="4"/>
  <c r="G421" i="4"/>
  <c r="G314" i="4"/>
  <c r="G360" i="4"/>
  <c r="G315" i="4"/>
  <c r="G361" i="4"/>
  <c r="G316" i="4"/>
  <c r="G317" i="4"/>
  <c r="G318" i="4"/>
  <c r="G109" i="4"/>
  <c r="G110" i="4"/>
  <c r="G210" i="4"/>
  <c r="G60" i="4"/>
  <c r="G319" i="4"/>
  <c r="G111" i="4"/>
  <c r="G120" i="4"/>
  <c r="G61" i="4"/>
  <c r="G320" i="4"/>
  <c r="G422" i="4"/>
  <c r="G321" i="4"/>
  <c r="G328" i="4"/>
  <c r="G362" i="4"/>
  <c r="G322" i="4"/>
  <c r="G323" i="4"/>
  <c r="G247" i="4"/>
  <c r="G62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X108" i="4"/>
  <c r="AB69" i="4"/>
  <c r="X95" i="4"/>
  <c r="AB97" i="4"/>
  <c r="R79" i="4"/>
  <c r="T79" i="4" s="1"/>
  <c r="X69" i="4"/>
  <c r="AB95" i="4"/>
  <c r="R73" i="4"/>
  <c r="T73" i="4" s="1"/>
  <c r="X79" i="4"/>
  <c r="AB92" i="4"/>
  <c r="AB108" i="4"/>
  <c r="AB79" i="4"/>
  <c r="AB73" i="4"/>
  <c r="R97" i="4"/>
  <c r="T97" i="4" s="1"/>
  <c r="R92" i="4"/>
  <c r="T92" i="4" s="1"/>
  <c r="X73" i="4"/>
  <c r="X92" i="4"/>
  <c r="X97" i="4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AB390" i="4"/>
  <c r="R345" i="4"/>
  <c r="T345" i="4" s="1"/>
  <c r="R372" i="4"/>
  <c r="T372" i="4" s="1"/>
  <c r="R411" i="4"/>
  <c r="T411" i="4" s="1"/>
  <c r="R348" i="4"/>
  <c r="T348" i="4" s="1"/>
  <c r="R422" i="4"/>
  <c r="T422" i="4" s="1"/>
  <c r="R399" i="4"/>
  <c r="T399" i="4" s="1"/>
  <c r="R358" i="4"/>
  <c r="T358" i="4" s="1"/>
  <c r="AB395" i="4"/>
  <c r="R338" i="4"/>
  <c r="T338" i="4" s="1"/>
  <c r="R340" i="4"/>
  <c r="T340" i="4" s="1"/>
  <c r="R393" i="4"/>
  <c r="T393" i="4" s="1"/>
  <c r="R346" i="4"/>
  <c r="T346" i="4" s="1"/>
  <c r="R413" i="4"/>
  <c r="T413" i="4" s="1"/>
  <c r="R364" i="4"/>
  <c r="T364" i="4" s="1"/>
  <c r="R354" i="4"/>
  <c r="T354" i="4" s="1"/>
  <c r="R332" i="4"/>
  <c r="T332" i="4" s="1"/>
  <c r="R384" i="4"/>
  <c r="T384" i="4" s="1"/>
  <c r="R341" i="4"/>
  <c r="T341" i="4" s="1"/>
  <c r="R394" i="4"/>
  <c r="T394" i="4" s="1"/>
  <c r="R347" i="4"/>
  <c r="T347" i="4" s="1"/>
  <c r="R350" i="4"/>
  <c r="T350" i="4" s="1"/>
  <c r="R355" i="4"/>
  <c r="T355" i="4" s="1"/>
  <c r="R421" i="4"/>
  <c r="T421" i="4" s="1"/>
  <c r="AB420" i="4"/>
  <c r="R343" i="4"/>
  <c r="T343" i="4" s="1"/>
  <c r="AN250" i="4"/>
  <c r="R390" i="4"/>
  <c r="T390" i="4" s="1"/>
  <c r="R365" i="4"/>
  <c r="T365" i="4" s="1"/>
  <c r="R397" i="4"/>
  <c r="T397" i="4" s="1"/>
  <c r="R351" i="4"/>
  <c r="T351" i="4" s="1"/>
  <c r="R417" i="4"/>
  <c r="T417" i="4" s="1"/>
  <c r="R360" i="4"/>
  <c r="T360" i="4" s="1"/>
  <c r="R352" i="4"/>
  <c r="T352" i="4" s="1"/>
  <c r="R418" i="4"/>
  <c r="T418" i="4" s="1"/>
  <c r="R339" i="4"/>
  <c r="T339" i="4" s="1"/>
  <c r="R363" i="4"/>
  <c r="T363" i="4" s="1"/>
  <c r="R342" i="4"/>
  <c r="T342" i="4" s="1"/>
  <c r="R412" i="4"/>
  <c r="T412" i="4" s="1"/>
  <c r="R356" i="4"/>
  <c r="T356" i="4" s="1"/>
  <c r="R361" i="4"/>
  <c r="T361" i="4" s="1"/>
  <c r="R357" i="4"/>
  <c r="T357" i="4" s="1"/>
  <c r="R396" i="4"/>
  <c r="T396" i="4" s="1"/>
  <c r="R371" i="4"/>
  <c r="T371" i="4" s="1"/>
  <c r="R333" i="4"/>
  <c r="T333" i="4" s="1"/>
  <c r="R362" i="4"/>
  <c r="T362" i="4" s="1"/>
  <c r="R337" i="4"/>
  <c r="T337" i="4" s="1"/>
  <c r="R344" i="4"/>
  <c r="T344" i="4" s="1"/>
  <c r="R400" i="4"/>
  <c r="T400" i="4" s="1"/>
  <c r="R359" i="4"/>
  <c r="T359" i="4" s="1"/>
  <c r="R336" i="4"/>
  <c r="T336" i="4" s="1"/>
  <c r="R353" i="4"/>
  <c r="T353" i="4" s="1"/>
  <c r="R387" i="4"/>
  <c r="T387" i="4" s="1"/>
  <c r="R349" i="4"/>
  <c r="T349" i="4" s="1"/>
  <c r="AB64" i="4"/>
  <c r="R89" i="4"/>
  <c r="T89" i="4" s="1"/>
  <c r="X390" i="4"/>
  <c r="R94" i="4"/>
  <c r="T94" i="4" s="1"/>
  <c r="X395" i="4"/>
  <c r="AB89" i="4"/>
  <c r="X420" i="4"/>
  <c r="AB94" i="4"/>
  <c r="X89" i="4"/>
  <c r="X94" i="4"/>
  <c r="X64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50" i="4"/>
  <c r="T250" i="4" s="1"/>
  <c r="R121" i="4"/>
  <c r="T121" i="4" s="1"/>
  <c r="R125" i="4"/>
  <c r="T125" i="4" s="1"/>
  <c r="R378" i="4"/>
  <c r="T378" i="4" s="1"/>
  <c r="R255" i="4"/>
  <c r="T255" i="4" s="1"/>
  <c r="R258" i="4"/>
  <c r="T258" i="4" s="1"/>
  <c r="R382" i="4"/>
  <c r="T382" i="4" s="1"/>
  <c r="U382" i="4" s="1"/>
  <c r="R136" i="4"/>
  <c r="T136" i="4" s="1"/>
  <c r="R137" i="4"/>
  <c r="T137" i="4" s="1"/>
  <c r="R215" i="4"/>
  <c r="T215" i="4" s="1"/>
  <c r="R266" i="4"/>
  <c r="T266" i="4" s="1"/>
  <c r="R147" i="4"/>
  <c r="T147" i="4" s="1"/>
  <c r="R148" i="4"/>
  <c r="T148" i="4" s="1"/>
  <c r="R152" i="4"/>
  <c r="T152" i="4" s="1"/>
  <c r="R154" i="4"/>
  <c r="T154" i="4" s="1"/>
  <c r="R163" i="4"/>
  <c r="T163" i="4" s="1"/>
  <c r="R274" i="4"/>
  <c r="T274" i="4" s="1"/>
  <c r="R168" i="4"/>
  <c r="T168" i="4" s="1"/>
  <c r="R227" i="4"/>
  <c r="T227" i="4" s="1"/>
  <c r="R172" i="4"/>
  <c r="T172" i="4" s="1"/>
  <c r="R16" i="4"/>
  <c r="T16" i="4" s="1"/>
  <c r="R20" i="4"/>
  <c r="T20" i="4" s="1"/>
  <c r="R23" i="4"/>
  <c r="T23" i="4" s="1"/>
  <c r="R288" i="4"/>
  <c r="T288" i="4" s="1"/>
  <c r="R95" i="4"/>
  <c r="T95" i="4" s="1"/>
  <c r="R292" i="4"/>
  <c r="T292" i="4" s="1"/>
  <c r="R187" i="4"/>
  <c r="T187" i="4" s="1"/>
  <c r="R297" i="4"/>
  <c r="T297" i="4" s="1"/>
  <c r="R298" i="4"/>
  <c r="T298" i="4" s="1"/>
  <c r="R238" i="4"/>
  <c r="T238" i="4" s="1"/>
  <c r="R240" i="4"/>
  <c r="T240" i="4" s="1"/>
  <c r="R31" i="4"/>
  <c r="T31" i="4" s="1"/>
  <c r="R39" i="4"/>
  <c r="T39" i="4" s="1"/>
  <c r="R47" i="4"/>
  <c r="T47" i="4" s="1"/>
  <c r="R55" i="4"/>
  <c r="T55" i="4" s="1"/>
  <c r="R242" i="4"/>
  <c r="T242" i="4" s="1"/>
  <c r="R200" i="4"/>
  <c r="T200" i="4" s="1"/>
  <c r="R310" i="4"/>
  <c r="T310" i="4" s="1"/>
  <c r="R245" i="4"/>
  <c r="T245" i="4" s="1"/>
  <c r="R209" i="4"/>
  <c r="T209" i="4" s="1"/>
  <c r="R316" i="4"/>
  <c r="T316" i="4" s="1"/>
  <c r="R322" i="4"/>
  <c r="T322" i="4" s="1"/>
  <c r="R133" i="4"/>
  <c r="T133" i="4" s="1"/>
  <c r="R216" i="4"/>
  <c r="T216" i="4" s="1"/>
  <c r="R395" i="4"/>
  <c r="T395" i="4" s="1"/>
  <c r="R369" i="4"/>
  <c r="T369" i="4" s="1"/>
  <c r="R45" i="4"/>
  <c r="T45" i="4" s="1"/>
  <c r="R331" i="4"/>
  <c r="T331" i="4" s="1"/>
  <c r="R2" i="4"/>
  <c r="T2" i="4" s="1"/>
  <c r="R334" i="4"/>
  <c r="T334" i="4" s="1"/>
  <c r="R256" i="4"/>
  <c r="T256" i="4" s="1"/>
  <c r="R379" i="4"/>
  <c r="T379" i="4" s="1"/>
  <c r="R383" i="4"/>
  <c r="T383" i="4" s="1"/>
  <c r="U383" i="4" s="1"/>
  <c r="R262" i="4"/>
  <c r="T262" i="4" s="1"/>
  <c r="R263" i="4"/>
  <c r="T263" i="4" s="1"/>
  <c r="R142" i="4"/>
  <c r="T142" i="4" s="1"/>
  <c r="R8" i="4"/>
  <c r="T8" i="4" s="1"/>
  <c r="R267" i="4"/>
  <c r="T267" i="4" s="1"/>
  <c r="R149" i="4"/>
  <c r="T149" i="4" s="1"/>
  <c r="R271" i="4"/>
  <c r="T271" i="4" s="1"/>
  <c r="R220" i="4"/>
  <c r="T220" i="4" s="1"/>
  <c r="R160" i="4"/>
  <c r="T160" i="4" s="1"/>
  <c r="R166" i="4"/>
  <c r="T166" i="4" s="1"/>
  <c r="R167" i="4"/>
  <c r="T167" i="4" s="1"/>
  <c r="R226" i="4"/>
  <c r="T226" i="4" s="1"/>
  <c r="R170" i="4"/>
  <c r="T170" i="4" s="1"/>
  <c r="R367" i="4"/>
  <c r="T367" i="4" s="1"/>
  <c r="R368" i="4"/>
  <c r="T368" i="4" s="1"/>
  <c r="R26" i="4"/>
  <c r="T26" i="4" s="1"/>
  <c r="R181" i="4"/>
  <c r="T181" i="4" s="1"/>
  <c r="R289" i="4"/>
  <c r="T289" i="4" s="1"/>
  <c r="R294" i="4"/>
  <c r="T294" i="4" s="1"/>
  <c r="R236" i="4"/>
  <c r="T236" i="4" s="1"/>
  <c r="R299" i="4"/>
  <c r="T299" i="4" s="1"/>
  <c r="R192" i="4"/>
  <c r="T192" i="4" s="1"/>
  <c r="R305" i="4"/>
  <c r="T305" i="4" s="1"/>
  <c r="R32" i="4"/>
  <c r="T32" i="4" s="1"/>
  <c r="R40" i="4"/>
  <c r="T40" i="4" s="1"/>
  <c r="R48" i="4"/>
  <c r="T48" i="4" s="1"/>
  <c r="R56" i="4"/>
  <c r="T56" i="4" s="1"/>
  <c r="R201" i="4"/>
  <c r="T201" i="4" s="1"/>
  <c r="R244" i="4"/>
  <c r="T244" i="4" s="1"/>
  <c r="R59" i="4"/>
  <c r="T59" i="4" s="1"/>
  <c r="R317" i="4"/>
  <c r="T317" i="4" s="1"/>
  <c r="R120" i="4"/>
  <c r="T120" i="4" s="1"/>
  <c r="R323" i="4"/>
  <c r="T323" i="4" s="1"/>
  <c r="R130" i="4"/>
  <c r="T130" i="4" s="1"/>
  <c r="R69" i="4"/>
  <c r="T69" i="4" s="1"/>
  <c r="R141" i="4"/>
  <c r="T141" i="4" s="1"/>
  <c r="R13" i="4"/>
  <c r="T13" i="4" s="1"/>
  <c r="R18" i="4"/>
  <c r="T18" i="4" s="1"/>
  <c r="R231" i="4"/>
  <c r="T231" i="4" s="1"/>
  <c r="R196" i="4"/>
  <c r="T196" i="4" s="1"/>
  <c r="R60" i="4"/>
  <c r="T60" i="4" s="1"/>
  <c r="R330" i="4"/>
  <c r="T330" i="4" s="1"/>
  <c r="R64" i="4"/>
  <c r="T64" i="4" s="1"/>
  <c r="R126" i="4"/>
  <c r="T126" i="4" s="1"/>
  <c r="R128" i="4"/>
  <c r="T128" i="4" s="1"/>
  <c r="R380" i="4"/>
  <c r="T380" i="4" s="1"/>
  <c r="R259" i="4"/>
  <c r="T259" i="4" s="1"/>
  <c r="R260" i="4"/>
  <c r="T260" i="4" s="1"/>
  <c r="R138" i="4"/>
  <c r="T138" i="4" s="1"/>
  <c r="R7" i="4"/>
  <c r="T7" i="4" s="1"/>
  <c r="R391" i="4"/>
  <c r="T391" i="4" s="1"/>
  <c r="R150" i="4"/>
  <c r="T150" i="4" s="1"/>
  <c r="R272" i="4"/>
  <c r="T272" i="4" s="1"/>
  <c r="R155" i="4"/>
  <c r="T155" i="4" s="1"/>
  <c r="R161" i="4"/>
  <c r="T161" i="4" s="1"/>
  <c r="R164" i="4"/>
  <c r="T164" i="4" s="1"/>
  <c r="R14" i="4"/>
  <c r="T14" i="4" s="1"/>
  <c r="R169" i="4"/>
  <c r="T169" i="4" s="1"/>
  <c r="R279" i="4"/>
  <c r="T279" i="4" s="1"/>
  <c r="R21" i="4"/>
  <c r="T21" i="4" s="1"/>
  <c r="R177" i="4"/>
  <c r="T177" i="4" s="1"/>
  <c r="R182" i="4"/>
  <c r="T182" i="4" s="1"/>
  <c r="R233" i="4"/>
  <c r="T233" i="4" s="1"/>
  <c r="R234" i="4"/>
  <c r="T234" i="4" s="1"/>
  <c r="R295" i="4"/>
  <c r="T295" i="4" s="1"/>
  <c r="R29" i="4"/>
  <c r="T29" i="4" s="1"/>
  <c r="R302" i="4"/>
  <c r="T302" i="4" s="1"/>
  <c r="R306" i="4"/>
  <c r="T306" i="4" s="1"/>
  <c r="R33" i="4"/>
  <c r="T33" i="4" s="1"/>
  <c r="R41" i="4"/>
  <c r="T41" i="4" s="1"/>
  <c r="R49" i="4"/>
  <c r="T49" i="4" s="1"/>
  <c r="R309" i="4"/>
  <c r="T309" i="4" s="1"/>
  <c r="R311" i="4"/>
  <c r="T311" i="4" s="1"/>
  <c r="R246" i="4"/>
  <c r="T246" i="4" s="1"/>
  <c r="R318" i="4"/>
  <c r="T318" i="4" s="1"/>
  <c r="R61" i="4"/>
  <c r="T61" i="4" s="1"/>
  <c r="R247" i="4"/>
  <c r="T247" i="4" s="1"/>
  <c r="R248" i="4"/>
  <c r="T248" i="4" s="1"/>
  <c r="R265" i="4"/>
  <c r="T265" i="4" s="1"/>
  <c r="R282" i="4"/>
  <c r="T282" i="4" s="1"/>
  <c r="R189" i="4"/>
  <c r="T189" i="4" s="1"/>
  <c r="R53" i="4"/>
  <c r="T53" i="4" s="1"/>
  <c r="R118" i="4"/>
  <c r="T118" i="4" s="1"/>
  <c r="R377" i="4"/>
  <c r="T377" i="4" s="1"/>
  <c r="R212" i="4"/>
  <c r="T212" i="4" s="1"/>
  <c r="R335" i="4"/>
  <c r="T335" i="4" s="1"/>
  <c r="R213" i="4"/>
  <c r="T213" i="4" s="1"/>
  <c r="R6" i="4"/>
  <c r="T6" i="4" s="1"/>
  <c r="R264" i="4"/>
  <c r="T264" i="4" s="1"/>
  <c r="R146" i="4"/>
  <c r="T146" i="4" s="1"/>
  <c r="R11" i="4"/>
  <c r="T11" i="4" s="1"/>
  <c r="R270" i="4"/>
  <c r="T270" i="4" s="1"/>
  <c r="R153" i="4"/>
  <c r="T153" i="4" s="1"/>
  <c r="R156" i="4"/>
  <c r="T156" i="4" s="1"/>
  <c r="R222" i="4"/>
  <c r="T222" i="4" s="1"/>
  <c r="R173" i="4"/>
  <c r="T173" i="4" s="1"/>
  <c r="R22" i="4"/>
  <c r="T22" i="4" s="1"/>
  <c r="R285" i="4"/>
  <c r="T285" i="4" s="1"/>
  <c r="R183" i="4"/>
  <c r="T183" i="4" s="1"/>
  <c r="R296" i="4"/>
  <c r="T296" i="4" s="1"/>
  <c r="R300" i="4"/>
  <c r="T300" i="4" s="1"/>
  <c r="R193" i="4"/>
  <c r="T193" i="4" s="1"/>
  <c r="R34" i="4"/>
  <c r="T34" i="4" s="1"/>
  <c r="R42" i="4"/>
  <c r="T42" i="4" s="1"/>
  <c r="R50" i="4"/>
  <c r="T50" i="4" s="1"/>
  <c r="R241" i="4"/>
  <c r="T241" i="4" s="1"/>
  <c r="R58" i="4"/>
  <c r="T58" i="4" s="1"/>
  <c r="R243" i="4"/>
  <c r="T243" i="4" s="1"/>
  <c r="R203" i="4"/>
  <c r="T203" i="4" s="1"/>
  <c r="R312" i="4"/>
  <c r="T312" i="4" s="1"/>
  <c r="R208" i="4"/>
  <c r="T208" i="4" s="1"/>
  <c r="R320" i="4"/>
  <c r="T320" i="4" s="1"/>
  <c r="R127" i="4"/>
  <c r="T127" i="4" s="1"/>
  <c r="R218" i="4"/>
  <c r="T218" i="4" s="1"/>
  <c r="R159" i="4"/>
  <c r="T159" i="4" s="1"/>
  <c r="R25" i="4"/>
  <c r="T25" i="4" s="1"/>
  <c r="R370" i="4"/>
  <c r="T370" i="4" s="1"/>
  <c r="R37" i="4"/>
  <c r="T37" i="4" s="1"/>
  <c r="R206" i="4"/>
  <c r="T206" i="4" s="1"/>
  <c r="R375" i="4"/>
  <c r="T375" i="4" s="1"/>
  <c r="R251" i="4"/>
  <c r="T251" i="4" s="1"/>
  <c r="R252" i="4"/>
  <c r="T252" i="4" s="1"/>
  <c r="R129" i="4"/>
  <c r="T129" i="4" s="1"/>
  <c r="R132" i="4"/>
  <c r="T132" i="4" s="1"/>
  <c r="R381" i="4"/>
  <c r="T381" i="4" s="1"/>
  <c r="R261" i="4"/>
  <c r="T261" i="4" s="1"/>
  <c r="R139" i="4"/>
  <c r="T139" i="4" s="1"/>
  <c r="R143" i="4"/>
  <c r="T143" i="4" s="1"/>
  <c r="R392" i="4"/>
  <c r="T392" i="4" s="1"/>
  <c r="R151" i="4"/>
  <c r="T151" i="4" s="1"/>
  <c r="R157" i="4"/>
  <c r="T157" i="4" s="1"/>
  <c r="R165" i="4"/>
  <c r="T165" i="4" s="1"/>
  <c r="R275" i="4"/>
  <c r="T275" i="4" s="1"/>
  <c r="R276" i="4"/>
  <c r="T276" i="4" s="1"/>
  <c r="R280" i="4"/>
  <c r="T280" i="4" s="1"/>
  <c r="R17" i="4"/>
  <c r="T17" i="4" s="1"/>
  <c r="R405" i="4"/>
  <c r="T405" i="4" s="1"/>
  <c r="R175" i="4"/>
  <c r="T175" i="4" s="1"/>
  <c r="R283" i="4"/>
  <c r="T283" i="4" s="1"/>
  <c r="R178" i="4"/>
  <c r="T178" i="4" s="1"/>
  <c r="R28" i="4"/>
  <c r="T28" i="4" s="1"/>
  <c r="R184" i="4"/>
  <c r="T184" i="4" s="1"/>
  <c r="R185" i="4"/>
  <c r="T185" i="4" s="1"/>
  <c r="R293" i="4"/>
  <c r="T293" i="4" s="1"/>
  <c r="R235" i="4"/>
  <c r="T235" i="4" s="1"/>
  <c r="R188" i="4"/>
  <c r="T188" i="4" s="1"/>
  <c r="R30" i="4"/>
  <c r="T30" i="4" s="1"/>
  <c r="R303" i="4"/>
  <c r="T303" i="4" s="1"/>
  <c r="R35" i="4"/>
  <c r="T35" i="4" s="1"/>
  <c r="R43" i="4"/>
  <c r="T43" i="4" s="1"/>
  <c r="R51" i="4"/>
  <c r="T51" i="4" s="1"/>
  <c r="R197" i="4"/>
  <c r="T197" i="4" s="1"/>
  <c r="R416" i="4"/>
  <c r="T416" i="4" s="1"/>
  <c r="R204" i="4"/>
  <c r="T204" i="4" s="1"/>
  <c r="R313" i="4"/>
  <c r="T313" i="4" s="1"/>
  <c r="R314" i="4"/>
  <c r="T314" i="4" s="1"/>
  <c r="R223" i="4"/>
  <c r="T223" i="4" s="1"/>
  <c r="R287" i="4"/>
  <c r="T287" i="4" s="1"/>
  <c r="R301" i="4"/>
  <c r="T301" i="4" s="1"/>
  <c r="R199" i="4"/>
  <c r="T199" i="4" s="1"/>
  <c r="R315" i="4"/>
  <c r="T315" i="4" s="1"/>
  <c r="R329" i="4"/>
  <c r="T329" i="4" s="1"/>
  <c r="R122" i="4"/>
  <c r="T122" i="4" s="1"/>
  <c r="R211" i="4"/>
  <c r="T211" i="4" s="1"/>
  <c r="R254" i="4"/>
  <c r="T254" i="4" s="1"/>
  <c r="R257" i="4"/>
  <c r="T257" i="4" s="1"/>
  <c r="R135" i="4"/>
  <c r="T135" i="4" s="1"/>
  <c r="R140" i="4"/>
  <c r="T140" i="4" s="1"/>
  <c r="R119" i="4"/>
  <c r="T119" i="4" s="1"/>
  <c r="R9" i="4"/>
  <c r="T9" i="4" s="1"/>
  <c r="R268" i="4"/>
  <c r="T268" i="4" s="1"/>
  <c r="R158" i="4"/>
  <c r="T158" i="4" s="1"/>
  <c r="R273" i="4"/>
  <c r="T273" i="4" s="1"/>
  <c r="R366" i="4"/>
  <c r="T366" i="4" s="1"/>
  <c r="R277" i="4"/>
  <c r="T277" i="4" s="1"/>
  <c r="R228" i="4"/>
  <c r="T228" i="4" s="1"/>
  <c r="R281" i="4"/>
  <c r="T281" i="4" s="1"/>
  <c r="R406" i="4"/>
  <c r="T406" i="4" s="1"/>
  <c r="R229" i="4"/>
  <c r="T229" i="4" s="1"/>
  <c r="R286" i="4"/>
  <c r="T286" i="4" s="1"/>
  <c r="R230" i="4"/>
  <c r="T230" i="4" s="1"/>
  <c r="R290" i="4"/>
  <c r="T290" i="4" s="1"/>
  <c r="R186" i="4"/>
  <c r="T186" i="4" s="1"/>
  <c r="R237" i="4"/>
  <c r="T237" i="4" s="1"/>
  <c r="R239" i="4"/>
  <c r="T239" i="4" s="1"/>
  <c r="R36" i="4"/>
  <c r="T36" i="4" s="1"/>
  <c r="R44" i="4"/>
  <c r="T44" i="4" s="1"/>
  <c r="R52" i="4"/>
  <c r="T52" i="4" s="1"/>
  <c r="R198" i="4"/>
  <c r="T198" i="4" s="1"/>
  <c r="R308" i="4"/>
  <c r="T308" i="4" s="1"/>
  <c r="R205" i="4"/>
  <c r="T205" i="4" s="1"/>
  <c r="R210" i="4"/>
  <c r="T210" i="4" s="1"/>
  <c r="R321" i="4"/>
  <c r="T321" i="4" s="1"/>
  <c r="R376" i="4"/>
  <c r="T376" i="4" s="1"/>
  <c r="R12" i="4"/>
  <c r="T12" i="4" s="1"/>
  <c r="R162" i="4"/>
  <c r="T162" i="4" s="1"/>
  <c r="R407" i="4"/>
  <c r="T407" i="4" s="1"/>
  <c r="R194" i="4"/>
  <c r="T194" i="4" s="1"/>
  <c r="R307" i="4"/>
  <c r="T307" i="4" s="1"/>
  <c r="R253" i="4"/>
  <c r="T253" i="4" s="1"/>
  <c r="R131" i="4"/>
  <c r="T131" i="4" s="1"/>
  <c r="R3" i="4"/>
  <c r="T3" i="4" s="1"/>
  <c r="R134" i="4"/>
  <c r="T134" i="4" s="1"/>
  <c r="R214" i="4"/>
  <c r="T214" i="4" s="1"/>
  <c r="R144" i="4"/>
  <c r="T144" i="4" s="1"/>
  <c r="R145" i="4"/>
  <c r="T145" i="4" s="1"/>
  <c r="R10" i="4"/>
  <c r="T10" i="4" s="1"/>
  <c r="R269" i="4"/>
  <c r="T269" i="4" s="1"/>
  <c r="R219" i="4"/>
  <c r="T219" i="4" s="1"/>
  <c r="R221" i="4"/>
  <c r="T221" i="4" s="1"/>
  <c r="R224" i="4"/>
  <c r="T224" i="4" s="1"/>
  <c r="R225" i="4"/>
  <c r="T225" i="4" s="1"/>
  <c r="R278" i="4"/>
  <c r="T278" i="4" s="1"/>
  <c r="R171" i="4"/>
  <c r="T171" i="4" s="1"/>
  <c r="R174" i="4"/>
  <c r="T174" i="4" s="1"/>
  <c r="R19" i="4"/>
  <c r="T19" i="4" s="1"/>
  <c r="R408" i="4"/>
  <c r="T408" i="4" s="1"/>
  <c r="R176" i="4"/>
  <c r="T176" i="4" s="1"/>
  <c r="R284" i="4"/>
  <c r="T284" i="4" s="1"/>
  <c r="R232" i="4"/>
  <c r="T232" i="4" s="1"/>
  <c r="R291" i="4"/>
  <c r="T291" i="4" s="1"/>
  <c r="R190" i="4"/>
  <c r="T190" i="4" s="1"/>
  <c r="R191" i="4"/>
  <c r="T191" i="4" s="1"/>
  <c r="R304" i="4"/>
  <c r="T304" i="4" s="1"/>
  <c r="R38" i="4"/>
  <c r="T38" i="4" s="1"/>
  <c r="R46" i="4"/>
  <c r="T46" i="4" s="1"/>
  <c r="R54" i="4"/>
  <c r="T54" i="4" s="1"/>
  <c r="R207" i="4"/>
  <c r="T207" i="4" s="1"/>
  <c r="R420" i="4"/>
  <c r="T420" i="4" s="1"/>
  <c r="R319" i="4"/>
  <c r="T319" i="4" s="1"/>
  <c r="X250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X122" i="4"/>
  <c r="X139" i="4"/>
  <c r="X189" i="4"/>
  <c r="X132" i="4"/>
  <c r="X170" i="4"/>
  <c r="X177" i="4"/>
  <c r="X190" i="4"/>
  <c r="X209" i="4"/>
  <c r="X161" i="4"/>
  <c r="X181" i="4"/>
  <c r="X164" i="4"/>
  <c r="X185" i="4"/>
  <c r="X205" i="4"/>
  <c r="X142" i="4"/>
  <c r="X165" i="4"/>
  <c r="X192" i="4"/>
  <c r="X187" i="4"/>
  <c r="X193" i="4"/>
  <c r="X198" i="4"/>
  <c r="X127" i="4"/>
  <c r="X134" i="4"/>
  <c r="X143" i="4"/>
  <c r="X156" i="4"/>
  <c r="X199" i="4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R108" i="4" s="1"/>
  <c r="T108" i="4" s="1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66" i="4" s="1"/>
  <c r="R66" i="4" s="1"/>
  <c r="T66" i="4" s="1"/>
  <c r="F8" i="8"/>
  <c r="D9" i="8"/>
  <c r="E9" i="8"/>
  <c r="F9" i="8"/>
  <c r="D10" i="8"/>
  <c r="E10" i="8"/>
  <c r="S76" i="4" s="1"/>
  <c r="R76" i="4" s="1"/>
  <c r="T76" i="4" s="1"/>
  <c r="F10" i="8"/>
  <c r="D11" i="8"/>
  <c r="E11" i="8"/>
  <c r="F11" i="8"/>
  <c r="D12" i="8"/>
  <c r="E12" i="8"/>
  <c r="F12" i="8"/>
  <c r="D13" i="8"/>
  <c r="E13" i="8"/>
  <c r="F13" i="8"/>
  <c r="D14" i="8"/>
  <c r="E14" i="8"/>
  <c r="S82" i="4" s="1"/>
  <c r="R82" i="4" s="1"/>
  <c r="T82" i="4" s="1"/>
  <c r="F14" i="8"/>
  <c r="D15" i="8"/>
  <c r="E15" i="8"/>
  <c r="F15" i="8"/>
  <c r="D16" i="8"/>
  <c r="E16" i="8"/>
  <c r="S105" i="4" s="1"/>
  <c r="R105" i="4" s="1"/>
  <c r="T105" i="4" s="1"/>
  <c r="F16" i="8"/>
  <c r="D17" i="8"/>
  <c r="E17" i="8"/>
  <c r="F17" i="8"/>
  <c r="D18" i="8"/>
  <c r="E18" i="8"/>
  <c r="F18" i="8"/>
  <c r="D19" i="8"/>
  <c r="E19" i="8"/>
  <c r="F19" i="8"/>
  <c r="D20" i="8"/>
  <c r="E20" i="8"/>
  <c r="S102" i="4" s="1"/>
  <c r="R102" i="4" s="1"/>
  <c r="T102" i="4" s="1"/>
  <c r="F20" i="8"/>
  <c r="D21" i="8"/>
  <c r="E21" i="8"/>
  <c r="F21" i="8"/>
  <c r="D22" i="8"/>
  <c r="E22" i="8"/>
  <c r="F22" i="8"/>
  <c r="D23" i="8"/>
  <c r="E23" i="8"/>
  <c r="F23" i="8"/>
  <c r="D24" i="8"/>
  <c r="E24" i="8"/>
  <c r="S65" i="4" s="1"/>
  <c r="R65" i="4" s="1"/>
  <c r="T65" i="4" s="1"/>
  <c r="F24" i="8"/>
  <c r="D25" i="8"/>
  <c r="E25" i="8"/>
  <c r="AC102" i="4" s="1"/>
  <c r="AB102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5" i="4" s="1"/>
  <c r="AB65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82" i="4" s="1"/>
  <c r="AB82" i="4" s="1"/>
  <c r="F49" i="8"/>
  <c r="D50" i="8"/>
  <c r="E50" i="8"/>
  <c r="F50" i="8"/>
  <c r="D51" i="8"/>
  <c r="E51" i="8"/>
  <c r="F51" i="8"/>
  <c r="D52" i="8"/>
  <c r="E52" i="8"/>
  <c r="AC76" i="4" s="1"/>
  <c r="AB76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106" i="4" s="1"/>
  <c r="R106" i="4" s="1"/>
  <c r="T106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88" i="4" s="1"/>
  <c r="AB88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71" i="4" s="1"/>
  <c r="AB71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66" i="4" s="1"/>
  <c r="AB66" i="4" s="1"/>
  <c r="F78" i="8"/>
  <c r="D79" i="8"/>
  <c r="E79" i="8"/>
  <c r="AC110" i="4" s="1"/>
  <c r="AB110" i="4" s="1"/>
  <c r="F79" i="8"/>
  <c r="D80" i="8"/>
  <c r="E80" i="8"/>
  <c r="F80" i="8"/>
  <c r="D81" i="8"/>
  <c r="E81" i="8"/>
  <c r="F81" i="8"/>
  <c r="D82" i="8"/>
  <c r="E82" i="8"/>
  <c r="F82" i="8"/>
  <c r="D83" i="8"/>
  <c r="E83" i="8"/>
  <c r="S110" i="4" s="1"/>
  <c r="R110" i="4" s="1"/>
  <c r="T110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99" i="4" s="1"/>
  <c r="AB99" i="4" s="1"/>
  <c r="F90" i="8"/>
  <c r="D91" i="8"/>
  <c r="E91" i="8"/>
  <c r="F91" i="8"/>
  <c r="D92" i="8"/>
  <c r="E92" i="8"/>
  <c r="F92" i="8"/>
  <c r="D93" i="8"/>
  <c r="E93" i="8"/>
  <c r="F93" i="8"/>
  <c r="D94" i="8"/>
  <c r="E94" i="8"/>
  <c r="AC106" i="4" s="1"/>
  <c r="AB106" i="4" s="1"/>
  <c r="F94" i="8"/>
  <c r="D95" i="8"/>
  <c r="E95" i="8"/>
  <c r="F95" i="8"/>
  <c r="D96" i="8"/>
  <c r="E96" i="8"/>
  <c r="AC63" i="4" s="1"/>
  <c r="AB63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106" i="4" s="1"/>
  <c r="X106" i="4" s="1"/>
  <c r="F102" i="8"/>
  <c r="D103" i="8"/>
  <c r="E103" i="8"/>
  <c r="F103" i="8"/>
  <c r="D104" i="8"/>
  <c r="E104" i="8"/>
  <c r="Y99" i="4" s="1"/>
  <c r="X99" i="4" s="1"/>
  <c r="F104" i="8"/>
  <c r="D105" i="8"/>
  <c r="E105" i="8"/>
  <c r="F105" i="8"/>
  <c r="D106" i="8"/>
  <c r="E106" i="8"/>
  <c r="Y63" i="4" s="1"/>
  <c r="X63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111" i="4" s="1"/>
  <c r="AB111" i="4" s="1"/>
  <c r="F112" i="8"/>
  <c r="D113" i="8"/>
  <c r="E113" i="8"/>
  <c r="F113" i="8"/>
  <c r="D114" i="8"/>
  <c r="E114" i="8"/>
  <c r="AC77" i="4" s="1"/>
  <c r="AB77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87" i="4" s="1"/>
  <c r="AB87" i="4" s="1"/>
  <c r="F119" i="8"/>
  <c r="D120" i="8"/>
  <c r="E120" i="8"/>
  <c r="F120" i="8"/>
  <c r="D121" i="8"/>
  <c r="E121" i="8"/>
  <c r="F121" i="8"/>
  <c r="D122" i="8"/>
  <c r="E122" i="8"/>
  <c r="Y88" i="4" s="1"/>
  <c r="X88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99" i="4" s="1"/>
  <c r="R99" i="4" s="1"/>
  <c r="T99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111" i="4" s="1"/>
  <c r="X111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82" i="4" s="1"/>
  <c r="X82" i="4" s="1"/>
  <c r="F149" i="8"/>
  <c r="D150" i="8"/>
  <c r="E150" i="8"/>
  <c r="F150" i="8"/>
  <c r="D151" i="8"/>
  <c r="E151" i="8"/>
  <c r="F151" i="8"/>
  <c r="D152" i="8"/>
  <c r="E152" i="8"/>
  <c r="Y110" i="4" s="1"/>
  <c r="X110" i="4" s="1"/>
  <c r="F152" i="8"/>
  <c r="D153" i="8"/>
  <c r="E153" i="8"/>
  <c r="F153" i="8"/>
  <c r="D154" i="8"/>
  <c r="E154" i="8"/>
  <c r="F154" i="8"/>
  <c r="D155" i="8"/>
  <c r="E155" i="8"/>
  <c r="Y76" i="4" s="1"/>
  <c r="X76" i="4" s="1"/>
  <c r="F155" i="8"/>
  <c r="D156" i="8"/>
  <c r="E156" i="8"/>
  <c r="S63" i="4" s="1"/>
  <c r="R63" i="4" s="1"/>
  <c r="T63" i="4" s="1"/>
  <c r="F156" i="8"/>
  <c r="D157" i="8"/>
  <c r="E157" i="8"/>
  <c r="Y87" i="4" s="1"/>
  <c r="X87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7" i="4" s="1"/>
  <c r="X77" i="4" s="1"/>
  <c r="F162" i="8"/>
  <c r="D163" i="8"/>
  <c r="E163" i="8"/>
  <c r="F163" i="8"/>
  <c r="D164" i="8"/>
  <c r="E164" i="8"/>
  <c r="F164" i="8"/>
  <c r="D165" i="8"/>
  <c r="E165" i="8"/>
  <c r="Y65" i="4" s="1"/>
  <c r="X65" i="4" s="1"/>
  <c r="F165" i="8"/>
  <c r="D166" i="8"/>
  <c r="E166" i="8"/>
  <c r="Y102" i="4" s="1"/>
  <c r="X102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105" i="4" s="1"/>
  <c r="X105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66" i="4" s="1"/>
  <c r="X66" i="4" s="1"/>
  <c r="F175" i="8"/>
  <c r="D176" i="8"/>
  <c r="E176" i="8"/>
  <c r="F176" i="8"/>
  <c r="D177" i="8"/>
  <c r="E177" i="8"/>
  <c r="Y71" i="4" s="1"/>
  <c r="X71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105" i="4" s="1"/>
  <c r="AB105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88" i="4" s="1"/>
  <c r="R88" i="4" s="1"/>
  <c r="T88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87" i="4" s="1"/>
  <c r="R87" i="4" s="1"/>
  <c r="T87" i="4" s="1"/>
  <c r="F35" i="8"/>
  <c r="D36" i="8"/>
  <c r="E36" i="8"/>
  <c r="S111" i="4" s="1"/>
  <c r="R111" i="4" s="1"/>
  <c r="T111" i="4" s="1"/>
  <c r="F36" i="8"/>
  <c r="D37" i="8"/>
  <c r="E37" i="8"/>
  <c r="F37" i="8"/>
  <c r="D38" i="8"/>
  <c r="E38" i="8"/>
  <c r="F38" i="8"/>
  <c r="D39" i="8"/>
  <c r="E39" i="8"/>
  <c r="F39" i="8"/>
  <c r="D40" i="8"/>
  <c r="E40" i="8"/>
  <c r="S77" i="4" s="1"/>
  <c r="R77" i="4" s="1"/>
  <c r="T77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71" i="4" s="1"/>
  <c r="R71" i="4" s="1"/>
  <c r="T71" i="4" s="1"/>
  <c r="S72" i="4" l="1"/>
  <c r="R72" i="4" s="1"/>
  <c r="T72" i="4" s="1"/>
  <c r="Y72" i="4"/>
  <c r="X72" i="4" s="1"/>
  <c r="AC72" i="4"/>
  <c r="AB72" i="4" s="1"/>
  <c r="AC103" i="4"/>
  <c r="AB103" i="4" s="1"/>
  <c r="Y85" i="4"/>
  <c r="X85" i="4" s="1"/>
  <c r="AC85" i="4"/>
  <c r="AB85" i="4" s="1"/>
  <c r="S85" i="4"/>
  <c r="R85" i="4" s="1"/>
  <c r="T85" i="4" s="1"/>
  <c r="AR85" i="4" s="1"/>
  <c r="Y103" i="4"/>
  <c r="X103" i="4" s="1"/>
  <c r="S103" i="4"/>
  <c r="R103" i="4" s="1"/>
  <c r="T103" i="4" s="1"/>
  <c r="S83" i="4"/>
  <c r="R83" i="4" s="1"/>
  <c r="T83" i="4" s="1"/>
  <c r="Y83" i="4"/>
  <c r="X83" i="4" s="1"/>
  <c r="AC83" i="4"/>
  <c r="AB83" i="4" s="1"/>
  <c r="S98" i="4"/>
  <c r="R98" i="4" s="1"/>
  <c r="T98" i="4" s="1"/>
  <c r="U98" i="4" s="1"/>
  <c r="Y98" i="4"/>
  <c r="X98" i="4" s="1"/>
  <c r="AC98" i="4"/>
  <c r="AB98" i="4" s="1"/>
  <c r="S109" i="4"/>
  <c r="R109" i="4" s="1"/>
  <c r="T109" i="4" s="1"/>
  <c r="AR109" i="4" s="1"/>
  <c r="Y109" i="4"/>
  <c r="X109" i="4" s="1"/>
  <c r="AC109" i="4"/>
  <c r="AB109" i="4" s="1"/>
  <c r="S93" i="4"/>
  <c r="R93" i="4" s="1"/>
  <c r="T93" i="4" s="1"/>
  <c r="Y93" i="4"/>
  <c r="X93" i="4" s="1"/>
  <c r="AC93" i="4"/>
  <c r="AB93" i="4" s="1"/>
  <c r="Y80" i="4"/>
  <c r="X80" i="4" s="1"/>
  <c r="S80" i="4"/>
  <c r="R80" i="4" s="1"/>
  <c r="T80" i="4" s="1"/>
  <c r="AR80" i="4" s="1"/>
  <c r="AC80" i="4"/>
  <c r="AB80" i="4" s="1"/>
  <c r="S74" i="4"/>
  <c r="R74" i="4" s="1"/>
  <c r="T74" i="4" s="1"/>
  <c r="Y74" i="4"/>
  <c r="X74" i="4" s="1"/>
  <c r="AC74" i="4"/>
  <c r="AB74" i="4" s="1"/>
  <c r="S107" i="4"/>
  <c r="R107" i="4" s="1"/>
  <c r="T107" i="4" s="1"/>
  <c r="Y107" i="4"/>
  <c r="X107" i="4" s="1"/>
  <c r="AC107" i="4"/>
  <c r="AB107" i="4" s="1"/>
  <c r="S81" i="4"/>
  <c r="R81" i="4" s="1"/>
  <c r="T81" i="4" s="1"/>
  <c r="U81" i="4" s="1"/>
  <c r="AC81" i="4"/>
  <c r="AB81" i="4" s="1"/>
  <c r="Y81" i="4"/>
  <c r="X81" i="4" s="1"/>
  <c r="S100" i="4"/>
  <c r="R100" i="4" s="1"/>
  <c r="T100" i="4" s="1"/>
  <c r="Y100" i="4"/>
  <c r="X100" i="4" s="1"/>
  <c r="AC100" i="4"/>
  <c r="AB100" i="4" s="1"/>
  <c r="Y67" i="4"/>
  <c r="X67" i="4" s="1"/>
  <c r="S67" i="4"/>
  <c r="R67" i="4" s="1"/>
  <c r="T67" i="4" s="1"/>
  <c r="AR67" i="4" s="1"/>
  <c r="AC67" i="4"/>
  <c r="AB67" i="4" s="1"/>
  <c r="AC68" i="4"/>
  <c r="AB68" i="4" s="1"/>
  <c r="S101" i="4"/>
  <c r="R101" i="4" s="1"/>
  <c r="T101" i="4" s="1"/>
  <c r="Y101" i="4"/>
  <c r="X101" i="4" s="1"/>
  <c r="AC101" i="4"/>
  <c r="AB101" i="4" s="1"/>
  <c r="Y68" i="4"/>
  <c r="X68" i="4" s="1"/>
  <c r="S68" i="4"/>
  <c r="R68" i="4" s="1"/>
  <c r="T68" i="4" s="1"/>
  <c r="AR68" i="4" s="1"/>
  <c r="S62" i="4"/>
  <c r="R62" i="4" s="1"/>
  <c r="T62" i="4" s="1"/>
  <c r="AR62" i="4" s="1"/>
  <c r="Y62" i="4"/>
  <c r="X62" i="4" s="1"/>
  <c r="AC62" i="4"/>
  <c r="AB62" i="4" s="1"/>
  <c r="AC96" i="4"/>
  <c r="AB96" i="4" s="1"/>
  <c r="Y96" i="4"/>
  <c r="X96" i="4" s="1"/>
  <c r="S96" i="4"/>
  <c r="R96" i="4" s="1"/>
  <c r="T96" i="4" s="1"/>
  <c r="Y90" i="4"/>
  <c r="X90" i="4" s="1"/>
  <c r="S90" i="4"/>
  <c r="R90" i="4" s="1"/>
  <c r="T90" i="4" s="1"/>
  <c r="AR90" i="4" s="1"/>
  <c r="AC90" i="4"/>
  <c r="AB90" i="4" s="1"/>
  <c r="S70" i="4"/>
  <c r="R70" i="4" s="1"/>
  <c r="T70" i="4" s="1"/>
  <c r="U70" i="4" s="1"/>
  <c r="Y70" i="4"/>
  <c r="X70" i="4" s="1"/>
  <c r="AC70" i="4"/>
  <c r="AB70" i="4" s="1"/>
  <c r="Y78" i="4"/>
  <c r="X78" i="4" s="1"/>
  <c r="AC78" i="4"/>
  <c r="AB78" i="4" s="1"/>
  <c r="S78" i="4"/>
  <c r="R78" i="4" s="1"/>
  <c r="T78" i="4" s="1"/>
  <c r="Y104" i="4"/>
  <c r="X104" i="4" s="1"/>
  <c r="S104" i="4"/>
  <c r="R104" i="4" s="1"/>
  <c r="T104" i="4" s="1"/>
  <c r="U104" i="4" s="1"/>
  <c r="AC104" i="4"/>
  <c r="AB104" i="4" s="1"/>
  <c r="AC91" i="4"/>
  <c r="AB91" i="4" s="1"/>
  <c r="S91" i="4"/>
  <c r="R91" i="4" s="1"/>
  <c r="T91" i="4" s="1"/>
  <c r="AR91" i="4" s="1"/>
  <c r="Y91" i="4"/>
  <c r="X9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58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61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AR375" i="4"/>
  <c r="AR329" i="4"/>
  <c r="AR118" i="4"/>
  <c r="AR248" i="4"/>
  <c r="AR330" i="4"/>
  <c r="AR63" i="4"/>
  <c r="AR331" i="4"/>
  <c r="AR121" i="4"/>
  <c r="AR2" i="4"/>
  <c r="AR64" i="4"/>
  <c r="AR249" i="4"/>
  <c r="AR65" i="4"/>
  <c r="AR250" i="4"/>
  <c r="AR251" i="4"/>
  <c r="AR122" i="4"/>
  <c r="AR123" i="4"/>
  <c r="AR376" i="4"/>
  <c r="AR124" i="4"/>
  <c r="AR66" i="4"/>
  <c r="AR125" i="4"/>
  <c r="AR126" i="4"/>
  <c r="AR377" i="4"/>
  <c r="AR252" i="4"/>
  <c r="AR211" i="4"/>
  <c r="AR127" i="4"/>
  <c r="AR332" i="4"/>
  <c r="AR112" i="4"/>
  <c r="AR113" i="4"/>
  <c r="AR333" i="4"/>
  <c r="AR253" i="4"/>
  <c r="AR378" i="4"/>
  <c r="AR363" i="4"/>
  <c r="AR334" i="4"/>
  <c r="AR128" i="4"/>
  <c r="AR212" i="4"/>
  <c r="AR129" i="4"/>
  <c r="AR254" i="4"/>
  <c r="AR130" i="4"/>
  <c r="AR131" i="4"/>
  <c r="AR255" i="4"/>
  <c r="AR256" i="4"/>
  <c r="AR373" i="4"/>
  <c r="AR335" i="4"/>
  <c r="AR132" i="4"/>
  <c r="AR133" i="4"/>
  <c r="AR3" i="4"/>
  <c r="AR258" i="4"/>
  <c r="AR379" i="4"/>
  <c r="AR380" i="4"/>
  <c r="AR213" i="4"/>
  <c r="AR134" i="4"/>
  <c r="AR382" i="4"/>
  <c r="AR383" i="4"/>
  <c r="AR324" i="4"/>
  <c r="AR336" i="4"/>
  <c r="AR4" i="4"/>
  <c r="AR135" i="4"/>
  <c r="AR5" i="4"/>
  <c r="AR337" i="4"/>
  <c r="AR136" i="4"/>
  <c r="AR260" i="4"/>
  <c r="AR338" i="4"/>
  <c r="AR261" i="4"/>
  <c r="AR71" i="4"/>
  <c r="AR384" i="4"/>
  <c r="AR385" i="4"/>
  <c r="AR386" i="4"/>
  <c r="AR262" i="4"/>
  <c r="AR339" i="4"/>
  <c r="AR6" i="4"/>
  <c r="AR387" i="4"/>
  <c r="AR388" i="4"/>
  <c r="AR389" i="4"/>
  <c r="AR214" i="4"/>
  <c r="AR137" i="4"/>
  <c r="AR263" i="4"/>
  <c r="AR138" i="4"/>
  <c r="AR264" i="4"/>
  <c r="AR139" i="4"/>
  <c r="AR140" i="4"/>
  <c r="AR141" i="4"/>
  <c r="AR340" i="4"/>
  <c r="AR215" i="4"/>
  <c r="AR142" i="4"/>
  <c r="AR7" i="4"/>
  <c r="AR341" i="4"/>
  <c r="AR143" i="4"/>
  <c r="AR119" i="4"/>
  <c r="AR216" i="4"/>
  <c r="AR144" i="4"/>
  <c r="AR72" i="4"/>
  <c r="AR390" i="4"/>
  <c r="AR73" i="4"/>
  <c r="AR342" i="4"/>
  <c r="AR265" i="4"/>
  <c r="AR145" i="4"/>
  <c r="AR266" i="4"/>
  <c r="AR8" i="4"/>
  <c r="AR74" i="4"/>
  <c r="AR146" i="4"/>
  <c r="AR364" i="4"/>
  <c r="AR9" i="4"/>
  <c r="AR217" i="4"/>
  <c r="AR10" i="4"/>
  <c r="AR147" i="4"/>
  <c r="AR267" i="4"/>
  <c r="AR343" i="4"/>
  <c r="AR11" i="4"/>
  <c r="AR75" i="4"/>
  <c r="AR268" i="4"/>
  <c r="AR218" i="4"/>
  <c r="AR269" i="4"/>
  <c r="AR148" i="4"/>
  <c r="AR149" i="4"/>
  <c r="AR150" i="4"/>
  <c r="AR270" i="4"/>
  <c r="AR151" i="4"/>
  <c r="AR344" i="4"/>
  <c r="AR12" i="4"/>
  <c r="AR393" i="4"/>
  <c r="AR152" i="4"/>
  <c r="AR271" i="4"/>
  <c r="AR272" i="4"/>
  <c r="AR153" i="4"/>
  <c r="AR76" i="4"/>
  <c r="AR77" i="4"/>
  <c r="AR13" i="4"/>
  <c r="AR219" i="4"/>
  <c r="AR154" i="4"/>
  <c r="AR220" i="4"/>
  <c r="AR394" i="4"/>
  <c r="AR365" i="4"/>
  <c r="AR325" i="4"/>
  <c r="AR114" i="4"/>
  <c r="AR395" i="4"/>
  <c r="AR221" i="4"/>
  <c r="AR78" i="4"/>
  <c r="AR396" i="4"/>
  <c r="AR155" i="4"/>
  <c r="AR156" i="4"/>
  <c r="AR157" i="4"/>
  <c r="AR158" i="4"/>
  <c r="AR159" i="4"/>
  <c r="AR79" i="4"/>
  <c r="AR326" i="4"/>
  <c r="AR160" i="4"/>
  <c r="AR161" i="4"/>
  <c r="AR222" i="4"/>
  <c r="AR345" i="4"/>
  <c r="AR162" i="4"/>
  <c r="AR163" i="4"/>
  <c r="AR346" i="4"/>
  <c r="AR164" i="4"/>
  <c r="AR347" i="4"/>
  <c r="AR165" i="4"/>
  <c r="AR273" i="4"/>
  <c r="AR223" i="4"/>
  <c r="AR397" i="4"/>
  <c r="AR274" i="4"/>
  <c r="AR166" i="4"/>
  <c r="AR82" i="4"/>
  <c r="AR398" i="4"/>
  <c r="AR275" i="4"/>
  <c r="AR348" i="4"/>
  <c r="AR399" i="4"/>
  <c r="AR224" i="4"/>
  <c r="AR83" i="4"/>
  <c r="AR167" i="4"/>
  <c r="AR14" i="4"/>
  <c r="AR15" i="4"/>
  <c r="AR276" i="4"/>
  <c r="AR366" i="4"/>
  <c r="AR84" i="4"/>
  <c r="AR225" i="4"/>
  <c r="AR168" i="4"/>
  <c r="AR226" i="4"/>
  <c r="AR169" i="4"/>
  <c r="AR400" i="4"/>
  <c r="AR277" i="4"/>
  <c r="AR86" i="4"/>
  <c r="AR278" i="4"/>
  <c r="AR227" i="4"/>
  <c r="AR170" i="4"/>
  <c r="AR279" i="4"/>
  <c r="AR87" i="4"/>
  <c r="AR280" i="4"/>
  <c r="AR228" i="4"/>
  <c r="AR88" i="4"/>
  <c r="AR171" i="4"/>
  <c r="AR172" i="4"/>
  <c r="AR89" i="4"/>
  <c r="AR173" i="4"/>
  <c r="AR281" i="4"/>
  <c r="AR92" i="4"/>
  <c r="AR174" i="4"/>
  <c r="AR16" i="4"/>
  <c r="AR93" i="4"/>
  <c r="AR401" i="4"/>
  <c r="AR402" i="4"/>
  <c r="AR17" i="4"/>
  <c r="AR403" i="4"/>
  <c r="AR18" i="4"/>
  <c r="AR19" i="4"/>
  <c r="AR20" i="4"/>
  <c r="AR404" i="4"/>
  <c r="AR21" i="4"/>
  <c r="AR22" i="4"/>
  <c r="AR23" i="4"/>
  <c r="AR367" i="4"/>
  <c r="AR409" i="4"/>
  <c r="AR410" i="4"/>
  <c r="AR175" i="4"/>
  <c r="AR229" i="4"/>
  <c r="AR282" i="4"/>
  <c r="AR176" i="4"/>
  <c r="AR411" i="4"/>
  <c r="AR368" i="4"/>
  <c r="AR177" i="4"/>
  <c r="AR24" i="4"/>
  <c r="AR283" i="4"/>
  <c r="AR374" i="4"/>
  <c r="AR25" i="4"/>
  <c r="AR284" i="4"/>
  <c r="AR412" i="4"/>
  <c r="AR26" i="4"/>
  <c r="AR27" i="4"/>
  <c r="AR285" i="4"/>
  <c r="AR178" i="4"/>
  <c r="AR349" i="4"/>
  <c r="AR369" i="4"/>
  <c r="AR94" i="4"/>
  <c r="AR179" i="4"/>
  <c r="AR180" i="4"/>
  <c r="AR413" i="4"/>
  <c r="AR350" i="4"/>
  <c r="AR28" i="4"/>
  <c r="AR286" i="4"/>
  <c r="AR287" i="4"/>
  <c r="AR351" i="4"/>
  <c r="AR288" i="4"/>
  <c r="AR181" i="4"/>
  <c r="AR182" i="4"/>
  <c r="AR183" i="4"/>
  <c r="AR184" i="4"/>
  <c r="AR230" i="4"/>
  <c r="AR231" i="4"/>
  <c r="AR232" i="4"/>
  <c r="AR289" i="4"/>
  <c r="AR233" i="4"/>
  <c r="AR352" i="4"/>
  <c r="AR185" i="4"/>
  <c r="AR290" i="4"/>
  <c r="AR96" i="4"/>
  <c r="AR291" i="4"/>
  <c r="AR292" i="4"/>
  <c r="AR353" i="4"/>
  <c r="AR234" i="4"/>
  <c r="AR97" i="4"/>
  <c r="AR293" i="4"/>
  <c r="AR186" i="4"/>
  <c r="AR370" i="4"/>
  <c r="AR354" i="4"/>
  <c r="AR187" i="4"/>
  <c r="AR294" i="4"/>
  <c r="AR295" i="4"/>
  <c r="AR296" i="4"/>
  <c r="AR235" i="4"/>
  <c r="AR98" i="4"/>
  <c r="AR115" i="4"/>
  <c r="AR99" i="4"/>
  <c r="AR297" i="4"/>
  <c r="AR236" i="4"/>
  <c r="AR29" i="4"/>
  <c r="AR100" i="4"/>
  <c r="AR188" i="4"/>
  <c r="AR116" i="4"/>
  <c r="AR189" i="4"/>
  <c r="AR190" i="4"/>
  <c r="AR298" i="4"/>
  <c r="AR299" i="4"/>
  <c r="AR117" i="4"/>
  <c r="AR300" i="4"/>
  <c r="AR30" i="4"/>
  <c r="AR237" i="4"/>
  <c r="AR301" i="4"/>
  <c r="AR191" i="4"/>
  <c r="AR238" i="4"/>
  <c r="AR192" i="4"/>
  <c r="AR302" i="4"/>
  <c r="AR193" i="4"/>
  <c r="AR303" i="4"/>
  <c r="AR239" i="4"/>
  <c r="AR194" i="4"/>
  <c r="AR304" i="4"/>
  <c r="AR240" i="4"/>
  <c r="AR305" i="4"/>
  <c r="AR306" i="4"/>
  <c r="AR101" i="4"/>
  <c r="AR355" i="4"/>
  <c r="AR195" i="4"/>
  <c r="AR196" i="4"/>
  <c r="AR356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357" i="4"/>
  <c r="AR241" i="4"/>
  <c r="AR197" i="4"/>
  <c r="AR371" i="4"/>
  <c r="AR307" i="4"/>
  <c r="AR57" i="4"/>
  <c r="AR242" i="4"/>
  <c r="AR414" i="4"/>
  <c r="AR415" i="4"/>
  <c r="AR58" i="4"/>
  <c r="AR198" i="4"/>
  <c r="AR199" i="4"/>
  <c r="AR102" i="4"/>
  <c r="AR200" i="4"/>
  <c r="AR201" i="4"/>
  <c r="AR202" i="4"/>
  <c r="AR243" i="4"/>
  <c r="AR103" i="4"/>
  <c r="AR308" i="4"/>
  <c r="AR417" i="4"/>
  <c r="AR418" i="4"/>
  <c r="AR105" i="4"/>
  <c r="AR309" i="4"/>
  <c r="AR203" i="4"/>
  <c r="AR204" i="4"/>
  <c r="AR205" i="4"/>
  <c r="AR206" i="4"/>
  <c r="AR207" i="4"/>
  <c r="AR310" i="4"/>
  <c r="AR244" i="4"/>
  <c r="AR311" i="4"/>
  <c r="AR312" i="4"/>
  <c r="AR106" i="4"/>
  <c r="AR327" i="4"/>
  <c r="AR107" i="4"/>
  <c r="AR245" i="4"/>
  <c r="AR358" i="4"/>
  <c r="AR419" i="4"/>
  <c r="AR208" i="4"/>
  <c r="AR372" i="4"/>
  <c r="AR359" i="4"/>
  <c r="AR420" i="4"/>
  <c r="AR209" i="4"/>
  <c r="AR59" i="4"/>
  <c r="AR246" i="4"/>
  <c r="AR421" i="4"/>
  <c r="AR314" i="4"/>
  <c r="AR360" i="4"/>
  <c r="AR315" i="4"/>
  <c r="AR361" i="4"/>
  <c r="AR316" i="4"/>
  <c r="AR317" i="4"/>
  <c r="AR318" i="4"/>
  <c r="AR110" i="4"/>
  <c r="AR210" i="4"/>
  <c r="AR60" i="4"/>
  <c r="AR319" i="4"/>
  <c r="AR111" i="4"/>
  <c r="AR120" i="4"/>
  <c r="AR61" i="4"/>
  <c r="AR320" i="4"/>
  <c r="AR422" i="4"/>
  <c r="AR321" i="4"/>
  <c r="AR328" i="4"/>
  <c r="AR362" i="4"/>
  <c r="AR322" i="4"/>
  <c r="AR323" i="4"/>
  <c r="AR247" i="4"/>
  <c r="AR259" i="4"/>
  <c r="AR313" i="4"/>
  <c r="AR257" i="4"/>
  <c r="AR95" i="4"/>
  <c r="AR108" i="4"/>
  <c r="AR69" i="4"/>
  <c r="AR392" i="4"/>
  <c r="AR391" i="4"/>
  <c r="AR416" i="4"/>
  <c r="AR381" i="4"/>
  <c r="AR407" i="4"/>
  <c r="AR408" i="4"/>
  <c r="AR406" i="4"/>
  <c r="AR405" i="4"/>
  <c r="U405" i="4"/>
  <c r="U406" i="4"/>
  <c r="U408" i="4"/>
  <c r="U407" i="4"/>
  <c r="U381" i="4"/>
  <c r="U416" i="4"/>
  <c r="U391" i="4"/>
  <c r="U392" i="4"/>
  <c r="U69" i="4"/>
  <c r="U108" i="4"/>
  <c r="U95" i="4"/>
  <c r="U257" i="4"/>
  <c r="U313" i="4"/>
  <c r="U259" i="4"/>
  <c r="U247" i="4"/>
  <c r="U323" i="4"/>
  <c r="U322" i="4"/>
  <c r="U362" i="4"/>
  <c r="U321" i="4"/>
  <c r="U422" i="4"/>
  <c r="U320" i="4"/>
  <c r="U120" i="4"/>
  <c r="U111" i="4"/>
  <c r="U319" i="4"/>
  <c r="U60" i="4"/>
  <c r="U210" i="4"/>
  <c r="U110" i="4"/>
  <c r="U318" i="4"/>
  <c r="U317" i="4"/>
  <c r="U316" i="4"/>
  <c r="U361" i="4"/>
  <c r="U315" i="4"/>
  <c r="U360" i="4"/>
  <c r="U314" i="4"/>
  <c r="U421" i="4"/>
  <c r="U246" i="4"/>
  <c r="U59" i="4"/>
  <c r="U209" i="4"/>
  <c r="U420" i="4"/>
  <c r="U359" i="4"/>
  <c r="U372" i="4"/>
  <c r="U208" i="4"/>
  <c r="U419" i="4"/>
  <c r="U358" i="4"/>
  <c r="U245" i="4"/>
  <c r="U107" i="4"/>
  <c r="U106" i="4"/>
  <c r="U312" i="4"/>
  <c r="U311" i="4"/>
  <c r="U244" i="4"/>
  <c r="U310" i="4"/>
  <c r="U207" i="4"/>
  <c r="U206" i="4"/>
  <c r="U205" i="4"/>
  <c r="U204" i="4"/>
  <c r="U203" i="4"/>
  <c r="U309" i="4"/>
  <c r="U105" i="4"/>
  <c r="U418" i="4"/>
  <c r="U417" i="4"/>
  <c r="U308" i="4"/>
  <c r="U103" i="4"/>
  <c r="U243" i="4"/>
  <c r="U201" i="4"/>
  <c r="U200" i="4"/>
  <c r="U102" i="4"/>
  <c r="U199" i="4"/>
  <c r="U198" i="4"/>
  <c r="U415" i="4"/>
  <c r="U414" i="4"/>
  <c r="U242" i="4"/>
  <c r="U57" i="4"/>
  <c r="U307" i="4"/>
  <c r="U371" i="4"/>
  <c r="U197" i="4"/>
  <c r="U241" i="4"/>
  <c r="U357" i="4"/>
  <c r="U356" i="4"/>
  <c r="U196" i="4"/>
  <c r="U195" i="4"/>
  <c r="U355" i="4"/>
  <c r="U101" i="4"/>
  <c r="U306" i="4"/>
  <c r="U305" i="4"/>
  <c r="U240" i="4"/>
  <c r="U304" i="4"/>
  <c r="U194" i="4"/>
  <c r="U239" i="4"/>
  <c r="U303" i="4"/>
  <c r="U193" i="4"/>
  <c r="U302" i="4"/>
  <c r="U192" i="4"/>
  <c r="U238" i="4"/>
  <c r="U191" i="4"/>
  <c r="U301" i="4"/>
  <c r="U237" i="4"/>
  <c r="U30" i="4"/>
  <c r="U300" i="4"/>
  <c r="U117" i="4"/>
  <c r="U299" i="4"/>
  <c r="U298" i="4"/>
  <c r="U190" i="4"/>
  <c r="U189" i="4"/>
  <c r="U116" i="4"/>
  <c r="U188" i="4"/>
  <c r="U100" i="4"/>
  <c r="U29" i="4"/>
  <c r="U236" i="4"/>
  <c r="U297" i="4"/>
  <c r="U99" i="4"/>
  <c r="U115" i="4"/>
  <c r="U235" i="4"/>
  <c r="U296" i="4"/>
  <c r="U295" i="4"/>
  <c r="U294" i="4"/>
  <c r="U187" i="4"/>
  <c r="U354" i="4"/>
  <c r="U370" i="4"/>
  <c r="U186" i="4"/>
  <c r="U293" i="4"/>
  <c r="U97" i="4"/>
  <c r="U234" i="4"/>
  <c r="U353" i="4"/>
  <c r="U292" i="4"/>
  <c r="U291" i="4"/>
  <c r="U96" i="4"/>
  <c r="U290" i="4"/>
  <c r="U185" i="4"/>
  <c r="U352" i="4"/>
  <c r="U233" i="4"/>
  <c r="U289" i="4"/>
  <c r="U232" i="4"/>
  <c r="U231" i="4"/>
  <c r="U230" i="4"/>
  <c r="U184" i="4"/>
  <c r="U183" i="4"/>
  <c r="U182" i="4"/>
  <c r="U181" i="4"/>
  <c r="U288" i="4"/>
  <c r="U351" i="4"/>
  <c r="U287" i="4"/>
  <c r="U286" i="4"/>
  <c r="U28" i="4"/>
  <c r="U350" i="4"/>
  <c r="U413" i="4"/>
  <c r="U179" i="4"/>
  <c r="U94" i="4"/>
  <c r="U369" i="4"/>
  <c r="U349" i="4"/>
  <c r="U178" i="4"/>
  <c r="U285" i="4"/>
  <c r="U27" i="4"/>
  <c r="U26" i="4"/>
  <c r="U412" i="4"/>
  <c r="U284" i="4"/>
  <c r="U25" i="4"/>
  <c r="U283" i="4"/>
  <c r="U24" i="4"/>
  <c r="U177" i="4"/>
  <c r="U368" i="4"/>
  <c r="U411" i="4"/>
  <c r="U176" i="4"/>
  <c r="U282" i="4"/>
  <c r="U229" i="4"/>
  <c r="U175" i="4"/>
  <c r="U410" i="4"/>
  <c r="U409" i="4"/>
  <c r="U367" i="4"/>
  <c r="U23" i="4"/>
  <c r="U22" i="4"/>
  <c r="U21" i="4"/>
  <c r="U404" i="4"/>
  <c r="U20" i="4"/>
  <c r="U19" i="4"/>
  <c r="U18" i="4"/>
  <c r="U403" i="4"/>
  <c r="U17" i="4"/>
  <c r="U402" i="4"/>
  <c r="U401" i="4"/>
  <c r="U93" i="4"/>
  <c r="U16" i="4"/>
  <c r="U174" i="4"/>
  <c r="U92" i="4"/>
  <c r="U281" i="4"/>
  <c r="U91" i="4"/>
  <c r="U173" i="4"/>
  <c r="U89" i="4"/>
  <c r="U172" i="4"/>
  <c r="U171" i="4"/>
  <c r="U88" i="4"/>
  <c r="U228" i="4"/>
  <c r="U280" i="4"/>
  <c r="U87" i="4"/>
  <c r="U279" i="4"/>
  <c r="U170" i="4"/>
  <c r="U227" i="4"/>
  <c r="U278" i="4"/>
  <c r="U86" i="4"/>
  <c r="U277" i="4"/>
  <c r="U400" i="4"/>
  <c r="U169" i="4"/>
  <c r="U226" i="4"/>
  <c r="U168" i="4"/>
  <c r="U225" i="4"/>
  <c r="U84" i="4"/>
  <c r="U366" i="4"/>
  <c r="U276" i="4"/>
  <c r="U15" i="4"/>
  <c r="U14" i="4"/>
  <c r="U167" i="4"/>
  <c r="U83" i="4"/>
  <c r="U224" i="4"/>
  <c r="U399" i="4"/>
  <c r="U348" i="4"/>
  <c r="U275" i="4"/>
  <c r="U398" i="4"/>
  <c r="U82" i="4"/>
  <c r="U166" i="4"/>
  <c r="U274" i="4"/>
  <c r="U397" i="4"/>
  <c r="U223" i="4"/>
  <c r="U273" i="4"/>
  <c r="U165" i="4"/>
  <c r="U347" i="4"/>
  <c r="U164" i="4"/>
  <c r="U346" i="4"/>
  <c r="U163" i="4"/>
  <c r="U162" i="4"/>
  <c r="U345" i="4"/>
  <c r="U222" i="4"/>
  <c r="U161" i="4"/>
  <c r="U160" i="4"/>
  <c r="U79" i="4"/>
  <c r="U159" i="4"/>
  <c r="U158" i="4"/>
  <c r="U157" i="4"/>
  <c r="U156" i="4"/>
  <c r="U155" i="4"/>
  <c r="U396" i="4"/>
  <c r="U78" i="4"/>
  <c r="U221" i="4"/>
  <c r="U395" i="4"/>
  <c r="U114" i="4"/>
  <c r="U365" i="4"/>
  <c r="U394" i="4"/>
  <c r="U220" i="4"/>
  <c r="U154" i="4"/>
  <c r="U219" i="4"/>
  <c r="U13" i="4"/>
  <c r="U77" i="4"/>
  <c r="U76" i="4"/>
  <c r="U153" i="4"/>
  <c r="U272" i="4"/>
  <c r="U271" i="4"/>
  <c r="U152" i="4"/>
  <c r="U393" i="4"/>
  <c r="U12" i="4"/>
  <c r="U344" i="4"/>
  <c r="U151" i="4"/>
  <c r="U270" i="4"/>
  <c r="U150" i="4"/>
  <c r="U149" i="4"/>
  <c r="U148" i="4"/>
  <c r="U269" i="4"/>
  <c r="U218" i="4"/>
  <c r="U268" i="4"/>
  <c r="U75" i="4"/>
  <c r="U11" i="4"/>
  <c r="U343" i="4"/>
  <c r="U267" i="4"/>
  <c r="U147" i="4"/>
  <c r="U10" i="4"/>
  <c r="U217" i="4"/>
  <c r="U9" i="4"/>
  <c r="U364" i="4"/>
  <c r="U146" i="4"/>
  <c r="U74" i="4"/>
  <c r="U8" i="4"/>
  <c r="U266" i="4"/>
  <c r="U145" i="4"/>
  <c r="U265" i="4"/>
  <c r="U342" i="4"/>
  <c r="U73" i="4"/>
  <c r="U390" i="4"/>
  <c r="U72" i="4"/>
  <c r="U144" i="4"/>
  <c r="U216" i="4"/>
  <c r="U119" i="4"/>
  <c r="U143" i="4"/>
  <c r="U341" i="4"/>
  <c r="U7" i="4"/>
  <c r="U142" i="4"/>
  <c r="U215" i="4"/>
  <c r="U340" i="4"/>
  <c r="U141" i="4"/>
  <c r="U140" i="4"/>
  <c r="U139" i="4"/>
  <c r="U264" i="4"/>
  <c r="U138" i="4"/>
  <c r="U263" i="4"/>
  <c r="U137" i="4"/>
  <c r="U214" i="4"/>
  <c r="U389" i="4"/>
  <c r="U388" i="4"/>
  <c r="U387" i="4"/>
  <c r="U6" i="4"/>
  <c r="U339" i="4"/>
  <c r="U262" i="4"/>
  <c r="U386" i="4"/>
  <c r="U385" i="4"/>
  <c r="U384" i="4"/>
  <c r="U71" i="4"/>
  <c r="U261" i="4"/>
  <c r="U338" i="4"/>
  <c r="U260" i="4"/>
  <c r="U136" i="4"/>
  <c r="U337" i="4"/>
  <c r="U5" i="4"/>
  <c r="U135" i="4"/>
  <c r="U4" i="4"/>
  <c r="U336" i="4"/>
  <c r="U324" i="4"/>
  <c r="U134" i="4"/>
  <c r="U213" i="4"/>
  <c r="U380" i="4"/>
  <c r="U379" i="4"/>
  <c r="U258" i="4"/>
  <c r="U3" i="4"/>
  <c r="U133" i="4"/>
  <c r="U132" i="4"/>
  <c r="U335" i="4"/>
  <c r="U256" i="4"/>
  <c r="U255" i="4"/>
  <c r="U131" i="4"/>
  <c r="U130" i="4"/>
  <c r="U254" i="4"/>
  <c r="U129" i="4"/>
  <c r="U212" i="4"/>
  <c r="U128" i="4"/>
  <c r="U334" i="4"/>
  <c r="U363" i="4"/>
  <c r="U378" i="4"/>
  <c r="U253" i="4"/>
  <c r="U333" i="4"/>
  <c r="U113" i="4"/>
  <c r="U112" i="4"/>
  <c r="U332" i="4"/>
  <c r="U127" i="4"/>
  <c r="U211" i="4"/>
  <c r="U252" i="4"/>
  <c r="U377" i="4"/>
  <c r="U126" i="4"/>
  <c r="U125" i="4"/>
  <c r="U66" i="4"/>
  <c r="U376" i="4"/>
  <c r="U122" i="4"/>
  <c r="U251" i="4"/>
  <c r="U250" i="4"/>
  <c r="U65" i="4"/>
  <c r="U249" i="4"/>
  <c r="U64" i="4"/>
  <c r="U2" i="4"/>
  <c r="U121" i="4"/>
  <c r="U331" i="4"/>
  <c r="U63" i="4"/>
  <c r="U330" i="4"/>
  <c r="U248" i="4"/>
  <c r="U118" i="4"/>
  <c r="U329" i="4"/>
  <c r="U375" i="4"/>
  <c r="AN133" i="4"/>
  <c r="AN3" i="4"/>
  <c r="AN258" i="4"/>
  <c r="AN379" i="4"/>
  <c r="AN380" i="4"/>
  <c r="AN213" i="4"/>
  <c r="AN68" i="4"/>
  <c r="AN134" i="4"/>
  <c r="AN382" i="4"/>
  <c r="AN383" i="4"/>
  <c r="AN135" i="4"/>
  <c r="AN136" i="4"/>
  <c r="AN70" i="4"/>
  <c r="AN260" i="4"/>
  <c r="AN261" i="4"/>
  <c r="AN71" i="4"/>
  <c r="AN262" i="4"/>
  <c r="AN6" i="4"/>
  <c r="AN214" i="4"/>
  <c r="AN137" i="4"/>
  <c r="AN263" i="4"/>
  <c r="AN138" i="4"/>
  <c r="AN264" i="4"/>
  <c r="AN139" i="4"/>
  <c r="AN140" i="4"/>
  <c r="AN141" i="4"/>
  <c r="AN215" i="4"/>
  <c r="AN142" i="4"/>
  <c r="AN7" i="4"/>
  <c r="AN143" i="4"/>
  <c r="AN216" i="4"/>
  <c r="AN144" i="4"/>
  <c r="AN72" i="4"/>
  <c r="AN73" i="4"/>
  <c r="AN265" i="4"/>
  <c r="AN145" i="4"/>
  <c r="AN266" i="4"/>
  <c r="AN8" i="4"/>
  <c r="AN74" i="4"/>
  <c r="AN146" i="4"/>
  <c r="AN9" i="4"/>
  <c r="AN217" i="4"/>
  <c r="AN10" i="4"/>
  <c r="AN147" i="4"/>
  <c r="AN267" i="4"/>
  <c r="AN11" i="4"/>
  <c r="AN268" i="4"/>
  <c r="AN218" i="4"/>
  <c r="AN269" i="4"/>
  <c r="AN148" i="4"/>
  <c r="AN149" i="4"/>
  <c r="AN150" i="4"/>
  <c r="AN270" i="4"/>
  <c r="AN151" i="4"/>
  <c r="AN12" i="4"/>
  <c r="AN152" i="4"/>
  <c r="AN271" i="4"/>
  <c r="AN272" i="4"/>
  <c r="AN153" i="4"/>
  <c r="AN76" i="4"/>
  <c r="AN77" i="4"/>
  <c r="AN13" i="4"/>
  <c r="AN219" i="4"/>
  <c r="AN154" i="4"/>
  <c r="AN220" i="4"/>
  <c r="AN221" i="4"/>
  <c r="AN78" i="4"/>
  <c r="AN155" i="4"/>
  <c r="AN156" i="4"/>
  <c r="AN157" i="4"/>
  <c r="AN158" i="4"/>
  <c r="AN159" i="4"/>
  <c r="AN79" i="4"/>
  <c r="AN160" i="4"/>
  <c r="AN161" i="4"/>
  <c r="AN222" i="4"/>
  <c r="AN80" i="4"/>
  <c r="AN162" i="4"/>
  <c r="AN81" i="4"/>
  <c r="AN163" i="4"/>
  <c r="AN164" i="4"/>
  <c r="AN165" i="4"/>
  <c r="AN273" i="4"/>
  <c r="AN223" i="4"/>
  <c r="AN274" i="4"/>
  <c r="AN166" i="4"/>
  <c r="AN82" i="4"/>
  <c r="AN275" i="4"/>
  <c r="AN224" i="4"/>
  <c r="AN83" i="4"/>
  <c r="AN167" i="4"/>
  <c r="AN14" i="4"/>
  <c r="AN276" i="4"/>
  <c r="AN225" i="4"/>
  <c r="AN168" i="4"/>
  <c r="AN226" i="4"/>
  <c r="AN169" i="4"/>
  <c r="AN85" i="4"/>
  <c r="AN277" i="4"/>
  <c r="AN278" i="4"/>
  <c r="AN227" i="4"/>
  <c r="AN170" i="4"/>
  <c r="AN279" i="4"/>
  <c r="AN87" i="4"/>
  <c r="AN280" i="4"/>
  <c r="AN228" i="4"/>
  <c r="AN88" i="4"/>
  <c r="AN171" i="4"/>
  <c r="AN172" i="4"/>
  <c r="AN89" i="4"/>
  <c r="AN90" i="4"/>
  <c r="AN173" i="4"/>
  <c r="AN91" i="4"/>
  <c r="AN281" i="4"/>
  <c r="AN92" i="4"/>
  <c r="AN174" i="4"/>
  <c r="AN16" i="4"/>
  <c r="AN93" i="4"/>
  <c r="AN17" i="4"/>
  <c r="AN18" i="4"/>
  <c r="AN19" i="4"/>
  <c r="AN20" i="4"/>
  <c r="AN21" i="4"/>
  <c r="AN22" i="4"/>
  <c r="AN23" i="4"/>
  <c r="AN175" i="4"/>
  <c r="AN229" i="4"/>
  <c r="AN282" i="4"/>
  <c r="AN176" i="4"/>
  <c r="AN177" i="4"/>
  <c r="AN283" i="4"/>
  <c r="AN25" i="4"/>
  <c r="AN284" i="4"/>
  <c r="AN26" i="4"/>
  <c r="AN285" i="4"/>
  <c r="AN178" i="4"/>
  <c r="AN94" i="4"/>
  <c r="AN28" i="4"/>
  <c r="AN286" i="4"/>
  <c r="AN287" i="4"/>
  <c r="AN288" i="4"/>
  <c r="AN181" i="4"/>
  <c r="AN182" i="4"/>
  <c r="AN183" i="4"/>
  <c r="AN184" i="4"/>
  <c r="AN230" i="4"/>
  <c r="AN231" i="4"/>
  <c r="AN232" i="4"/>
  <c r="AN289" i="4"/>
  <c r="AN233" i="4"/>
  <c r="AN185" i="4"/>
  <c r="AN290" i="4"/>
  <c r="AN96" i="4"/>
  <c r="AN291" i="4"/>
  <c r="AN292" i="4"/>
  <c r="AN234" i="4"/>
  <c r="AN97" i="4"/>
  <c r="AN293" i="4"/>
  <c r="AN186" i="4"/>
  <c r="AN187" i="4"/>
  <c r="AN294" i="4"/>
  <c r="AN295" i="4"/>
  <c r="AN296" i="4"/>
  <c r="AN235" i="4"/>
  <c r="AN98" i="4"/>
  <c r="AN99" i="4"/>
  <c r="AN297" i="4"/>
  <c r="AN236" i="4"/>
  <c r="AN29" i="4"/>
  <c r="AN100" i="4"/>
  <c r="AN188" i="4"/>
  <c r="AN189" i="4"/>
  <c r="AN190" i="4"/>
  <c r="AN298" i="4"/>
  <c r="AN299" i="4"/>
  <c r="AN300" i="4"/>
  <c r="AN30" i="4"/>
  <c r="AN237" i="4"/>
  <c r="AN301" i="4"/>
  <c r="AN191" i="4"/>
  <c r="AN238" i="4"/>
  <c r="AN192" i="4"/>
  <c r="AN302" i="4"/>
  <c r="AN193" i="4"/>
  <c r="AN303" i="4"/>
  <c r="AN239" i="4"/>
  <c r="AN194" i="4"/>
  <c r="AN304" i="4"/>
  <c r="AN240" i="4"/>
  <c r="AN305" i="4"/>
  <c r="AN306" i="4"/>
  <c r="AN101" i="4"/>
  <c r="AN196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241" i="4"/>
  <c r="AN197" i="4"/>
  <c r="AN307" i="4"/>
  <c r="AN242" i="4"/>
  <c r="AN58" i="4"/>
  <c r="AN198" i="4"/>
  <c r="AN199" i="4"/>
  <c r="AN102" i="4"/>
  <c r="AN200" i="4"/>
  <c r="AN201" i="4"/>
  <c r="AN243" i="4"/>
  <c r="AN103" i="4"/>
  <c r="AN308" i="4"/>
  <c r="AN104" i="4"/>
  <c r="AN105" i="4"/>
  <c r="AN309" i="4"/>
  <c r="AN203" i="4"/>
  <c r="AN204" i="4"/>
  <c r="AN205" i="4"/>
  <c r="AN206" i="4"/>
  <c r="AN207" i="4"/>
  <c r="AN310" i="4"/>
  <c r="AN244" i="4"/>
  <c r="AN311" i="4"/>
  <c r="AN312" i="4"/>
  <c r="AN106" i="4"/>
  <c r="AN107" i="4"/>
  <c r="AN245" i="4"/>
  <c r="AN208" i="4"/>
  <c r="AN209" i="4"/>
  <c r="AN59" i="4"/>
  <c r="AN246" i="4"/>
  <c r="AN314" i="4"/>
  <c r="AN315" i="4"/>
  <c r="AN316" i="4"/>
  <c r="AN317" i="4"/>
  <c r="AN318" i="4"/>
  <c r="AN109" i="4"/>
  <c r="AN110" i="4"/>
  <c r="AN210" i="4"/>
  <c r="AN60" i="4"/>
  <c r="AN319" i="4"/>
  <c r="AN111" i="4"/>
  <c r="AN61" i="4"/>
  <c r="AN320" i="4"/>
  <c r="AN321" i="4"/>
  <c r="AN322" i="4"/>
  <c r="AN323" i="4"/>
  <c r="AN247" i="4"/>
  <c r="AV375" i="4"/>
  <c r="AV329" i="4"/>
  <c r="AV118" i="4"/>
  <c r="AV248" i="4"/>
  <c r="AV330" i="4"/>
  <c r="AV63" i="4"/>
  <c r="AV331" i="4"/>
  <c r="AV121" i="4"/>
  <c r="AV2" i="4"/>
  <c r="AV64" i="4"/>
  <c r="AV249" i="4"/>
  <c r="AV65" i="4"/>
  <c r="AV250" i="4"/>
  <c r="AV251" i="4"/>
  <c r="AV122" i="4"/>
  <c r="AV123" i="4"/>
  <c r="AV376" i="4"/>
  <c r="AV124" i="4"/>
  <c r="AV66" i="4"/>
  <c r="AV125" i="4"/>
  <c r="AV67" i="4"/>
  <c r="AV126" i="4"/>
  <c r="AV377" i="4"/>
  <c r="AV252" i="4"/>
  <c r="AV211" i="4"/>
  <c r="AV127" i="4"/>
  <c r="AV332" i="4"/>
  <c r="AV112" i="4"/>
  <c r="AV113" i="4"/>
  <c r="AV333" i="4"/>
  <c r="AV253" i="4"/>
  <c r="AV378" i="4"/>
  <c r="AV363" i="4"/>
  <c r="AV334" i="4"/>
  <c r="AV128" i="4"/>
  <c r="AV212" i="4"/>
  <c r="AV129" i="4"/>
  <c r="AV254" i="4"/>
  <c r="AV130" i="4"/>
  <c r="AV131" i="4"/>
  <c r="AV255" i="4"/>
  <c r="AV256" i="4"/>
  <c r="AV373" i="4"/>
  <c r="AV335" i="4"/>
  <c r="AV132" i="4"/>
  <c r="AV133" i="4"/>
  <c r="AV3" i="4"/>
  <c r="AV258" i="4"/>
  <c r="AV379" i="4"/>
  <c r="AV380" i="4"/>
  <c r="AV213" i="4"/>
  <c r="AV68" i="4"/>
  <c r="AV134" i="4"/>
  <c r="AV382" i="4"/>
  <c r="AV383" i="4"/>
  <c r="AV324" i="4"/>
  <c r="AV336" i="4"/>
  <c r="AV4" i="4"/>
  <c r="AV135" i="4"/>
  <c r="AV5" i="4"/>
  <c r="AV337" i="4"/>
  <c r="AV136" i="4"/>
  <c r="AV70" i="4"/>
  <c r="AV260" i="4"/>
  <c r="AV338" i="4"/>
  <c r="AV261" i="4"/>
  <c r="AV71" i="4"/>
  <c r="AV384" i="4"/>
  <c r="AV385" i="4"/>
  <c r="AV386" i="4"/>
  <c r="AV262" i="4"/>
  <c r="AV339" i="4"/>
  <c r="AV6" i="4"/>
  <c r="AV387" i="4"/>
  <c r="AV388" i="4"/>
  <c r="AV389" i="4"/>
  <c r="AV214" i="4"/>
  <c r="AV137" i="4"/>
  <c r="AV263" i="4"/>
  <c r="AV138" i="4"/>
  <c r="AV264" i="4"/>
  <c r="AV139" i="4"/>
  <c r="AV140" i="4"/>
  <c r="AV141" i="4"/>
  <c r="AV340" i="4"/>
  <c r="AV215" i="4"/>
  <c r="AV142" i="4"/>
  <c r="AV7" i="4"/>
  <c r="AV341" i="4"/>
  <c r="AV143" i="4"/>
  <c r="AV119" i="4"/>
  <c r="AV216" i="4"/>
  <c r="AV144" i="4"/>
  <c r="AV72" i="4"/>
  <c r="AV390" i="4"/>
  <c r="AV73" i="4"/>
  <c r="AV342" i="4"/>
  <c r="AV265" i="4"/>
  <c r="AV145" i="4"/>
  <c r="AV266" i="4"/>
  <c r="AV8" i="4"/>
  <c r="AV74" i="4"/>
  <c r="AV146" i="4"/>
  <c r="AV364" i="4"/>
  <c r="AV9" i="4"/>
  <c r="AV217" i="4"/>
  <c r="AV10" i="4"/>
  <c r="AV147" i="4"/>
  <c r="AV267" i="4"/>
  <c r="AV343" i="4"/>
  <c r="AV11" i="4"/>
  <c r="AV75" i="4"/>
  <c r="AV268" i="4"/>
  <c r="AV218" i="4"/>
  <c r="AV269" i="4"/>
  <c r="AV148" i="4"/>
  <c r="AV149" i="4"/>
  <c r="AV150" i="4"/>
  <c r="AV270" i="4"/>
  <c r="AV151" i="4"/>
  <c r="AV344" i="4"/>
  <c r="AV12" i="4"/>
  <c r="AV393" i="4"/>
  <c r="AV152" i="4"/>
  <c r="AV271" i="4"/>
  <c r="AV272" i="4"/>
  <c r="AV153" i="4"/>
  <c r="AV76" i="4"/>
  <c r="AV77" i="4"/>
  <c r="AV13" i="4"/>
  <c r="AV219" i="4"/>
  <c r="AV154" i="4"/>
  <c r="AV220" i="4"/>
  <c r="AV394" i="4"/>
  <c r="AV365" i="4"/>
  <c r="AV325" i="4"/>
  <c r="AV114" i="4"/>
  <c r="AV395" i="4"/>
  <c r="AV221" i="4"/>
  <c r="AV78" i="4"/>
  <c r="AV396" i="4"/>
  <c r="AV155" i="4"/>
  <c r="AV156" i="4"/>
  <c r="AV157" i="4"/>
  <c r="AV158" i="4"/>
  <c r="AV159" i="4"/>
  <c r="AV79" i="4"/>
  <c r="AV326" i="4"/>
  <c r="AV160" i="4"/>
  <c r="AV161" i="4"/>
  <c r="AV222" i="4"/>
  <c r="AV80" i="4"/>
  <c r="AV345" i="4"/>
  <c r="AV162" i="4"/>
  <c r="AV81" i="4"/>
  <c r="AV163" i="4"/>
  <c r="AV346" i="4"/>
  <c r="AV164" i="4"/>
  <c r="AV347" i="4"/>
  <c r="AV165" i="4"/>
  <c r="AV273" i="4"/>
  <c r="AV223" i="4"/>
  <c r="AV397" i="4"/>
  <c r="AV274" i="4"/>
  <c r="AV166" i="4"/>
  <c r="AV82" i="4"/>
  <c r="AV398" i="4"/>
  <c r="AV275" i="4"/>
  <c r="AV348" i="4"/>
  <c r="AV399" i="4"/>
  <c r="AV224" i="4"/>
  <c r="AV83" i="4"/>
  <c r="AV167" i="4"/>
  <c r="AV14" i="4"/>
  <c r="AV15" i="4"/>
  <c r="AV276" i="4"/>
  <c r="AV366" i="4"/>
  <c r="AV84" i="4"/>
  <c r="AV225" i="4"/>
  <c r="AV168" i="4"/>
  <c r="AV226" i="4"/>
  <c r="AV169" i="4"/>
  <c r="AV400" i="4"/>
  <c r="AV85" i="4"/>
  <c r="AV277" i="4"/>
  <c r="AV86" i="4"/>
  <c r="AV278" i="4"/>
  <c r="AV227" i="4"/>
  <c r="AV170" i="4"/>
  <c r="AV279" i="4"/>
  <c r="AV87" i="4"/>
  <c r="AV280" i="4"/>
  <c r="AV228" i="4"/>
  <c r="AV88" i="4"/>
  <c r="AV171" i="4"/>
  <c r="AV172" i="4"/>
  <c r="AV89" i="4"/>
  <c r="AV90" i="4"/>
  <c r="AV173" i="4"/>
  <c r="AV91" i="4"/>
  <c r="AV281" i="4"/>
  <c r="AV92" i="4"/>
  <c r="AV174" i="4"/>
  <c r="AV16" i="4"/>
  <c r="AV93" i="4"/>
  <c r="AV401" i="4"/>
  <c r="AV402" i="4"/>
  <c r="AV17" i="4"/>
  <c r="AV403" i="4"/>
  <c r="AV18" i="4"/>
  <c r="AV19" i="4"/>
  <c r="AV20" i="4"/>
  <c r="AV404" i="4"/>
  <c r="AV21" i="4"/>
  <c r="AV22" i="4"/>
  <c r="AV23" i="4"/>
  <c r="AV367" i="4"/>
  <c r="AV409" i="4"/>
  <c r="AV410" i="4"/>
  <c r="AV175" i="4"/>
  <c r="AV229" i="4"/>
  <c r="AV282" i="4"/>
  <c r="AV176" i="4"/>
  <c r="AV411" i="4"/>
  <c r="AV368" i="4"/>
  <c r="AV177" i="4"/>
  <c r="AV24" i="4"/>
  <c r="AV283" i="4"/>
  <c r="AV374" i="4"/>
  <c r="AV25" i="4"/>
  <c r="AV284" i="4"/>
  <c r="AV412" i="4"/>
  <c r="AV26" i="4"/>
  <c r="AV27" i="4"/>
  <c r="AV285" i="4"/>
  <c r="AV178" i="4"/>
  <c r="AV349" i="4"/>
  <c r="AV369" i="4"/>
  <c r="AV94" i="4"/>
  <c r="AV179" i="4"/>
  <c r="AV180" i="4"/>
  <c r="AV413" i="4"/>
  <c r="AV350" i="4"/>
  <c r="AV28" i="4"/>
  <c r="AV286" i="4"/>
  <c r="AV287" i="4"/>
  <c r="AV351" i="4"/>
  <c r="AV288" i="4"/>
  <c r="AV181" i="4"/>
  <c r="AV182" i="4"/>
  <c r="AV183" i="4"/>
  <c r="AV184" i="4"/>
  <c r="AV230" i="4"/>
  <c r="AV231" i="4"/>
  <c r="AV232" i="4"/>
  <c r="AV289" i="4"/>
  <c r="AV233" i="4"/>
  <c r="AV352" i="4"/>
  <c r="AV185" i="4"/>
  <c r="AV290" i="4"/>
  <c r="AV96" i="4"/>
  <c r="AV291" i="4"/>
  <c r="AV292" i="4"/>
  <c r="AV353" i="4"/>
  <c r="AV234" i="4"/>
  <c r="AV97" i="4"/>
  <c r="AV293" i="4"/>
  <c r="AV186" i="4"/>
  <c r="AV370" i="4"/>
  <c r="AV354" i="4"/>
  <c r="AV187" i="4"/>
  <c r="AV294" i="4"/>
  <c r="AV295" i="4"/>
  <c r="AV296" i="4"/>
  <c r="AV235" i="4"/>
  <c r="AV98" i="4"/>
  <c r="AV115" i="4"/>
  <c r="AV99" i="4"/>
  <c r="AV297" i="4"/>
  <c r="AV236" i="4"/>
  <c r="AV29" i="4"/>
  <c r="AV100" i="4"/>
  <c r="AV188" i="4"/>
  <c r="AV116" i="4"/>
  <c r="AV189" i="4"/>
  <c r="AV190" i="4"/>
  <c r="AV298" i="4"/>
  <c r="AV299" i="4"/>
  <c r="AV117" i="4"/>
  <c r="AV300" i="4"/>
  <c r="AV30" i="4"/>
  <c r="AV237" i="4"/>
  <c r="AV301" i="4"/>
  <c r="AV191" i="4"/>
  <c r="AV238" i="4"/>
  <c r="AV192" i="4"/>
  <c r="AV302" i="4"/>
  <c r="AV193" i="4"/>
  <c r="AV303" i="4"/>
  <c r="AV239" i="4"/>
  <c r="AV194" i="4"/>
  <c r="AV304" i="4"/>
  <c r="AV240" i="4"/>
  <c r="AV305" i="4"/>
  <c r="AV306" i="4"/>
  <c r="AV101" i="4"/>
  <c r="AV355" i="4"/>
  <c r="AV195" i="4"/>
  <c r="AV196" i="4"/>
  <c r="AV356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357" i="4"/>
  <c r="AV241" i="4"/>
  <c r="AV197" i="4"/>
  <c r="AV371" i="4"/>
  <c r="AV307" i="4"/>
  <c r="AV57" i="4"/>
  <c r="AV242" i="4"/>
  <c r="AV414" i="4"/>
  <c r="AV415" i="4"/>
  <c r="AV58" i="4"/>
  <c r="AV198" i="4"/>
  <c r="AV199" i="4"/>
  <c r="AV102" i="4"/>
  <c r="AV200" i="4"/>
  <c r="AV201" i="4"/>
  <c r="AV202" i="4"/>
  <c r="AV243" i="4"/>
  <c r="AV103" i="4"/>
  <c r="AV308" i="4"/>
  <c r="AV104" i="4"/>
  <c r="AV417" i="4"/>
  <c r="AV418" i="4"/>
  <c r="AV105" i="4"/>
  <c r="AV309" i="4"/>
  <c r="AV203" i="4"/>
  <c r="AV204" i="4"/>
  <c r="AV205" i="4"/>
  <c r="AV206" i="4"/>
  <c r="AV207" i="4"/>
  <c r="AV310" i="4"/>
  <c r="AV244" i="4"/>
  <c r="AV311" i="4"/>
  <c r="AV312" i="4"/>
  <c r="AV106" i="4"/>
  <c r="AV327" i="4"/>
  <c r="AV107" i="4"/>
  <c r="AV245" i="4"/>
  <c r="AV358" i="4"/>
  <c r="AV419" i="4"/>
  <c r="AV208" i="4"/>
  <c r="AV372" i="4"/>
  <c r="AV359" i="4"/>
  <c r="AV420" i="4"/>
  <c r="AV209" i="4"/>
  <c r="AV59" i="4"/>
  <c r="AV246" i="4"/>
  <c r="AV421" i="4"/>
  <c r="AV314" i="4"/>
  <c r="AV360" i="4"/>
  <c r="AV315" i="4"/>
  <c r="AV361" i="4"/>
  <c r="AV316" i="4"/>
  <c r="AV317" i="4"/>
  <c r="AV318" i="4"/>
  <c r="AV109" i="4"/>
  <c r="AV110" i="4"/>
  <c r="AV210" i="4"/>
  <c r="AV60" i="4"/>
  <c r="AV319" i="4"/>
  <c r="AV111" i="4"/>
  <c r="AV120" i="4"/>
  <c r="AV61" i="4"/>
  <c r="AV320" i="4"/>
  <c r="AV422" i="4"/>
  <c r="AV321" i="4"/>
  <c r="AV328" i="4"/>
  <c r="AV362" i="4"/>
  <c r="AV322" i="4"/>
  <c r="AV323" i="4"/>
  <c r="AV247" i="4"/>
  <c r="AV259" i="4"/>
  <c r="AV313" i="4"/>
  <c r="AV257" i="4"/>
  <c r="AV95" i="4"/>
  <c r="AV108" i="4"/>
  <c r="AV69" i="4"/>
  <c r="AV392" i="4"/>
  <c r="AV391" i="4"/>
  <c r="AV416" i="4"/>
  <c r="AV381" i="4"/>
  <c r="AV407" i="4"/>
  <c r="AV408" i="4"/>
  <c r="AV406" i="4"/>
  <c r="AV405" i="4"/>
  <c r="AV62" i="4"/>
  <c r="AS259" i="4"/>
  <c r="AS313" i="4"/>
  <c r="AS257" i="4"/>
  <c r="AS95" i="4"/>
  <c r="AS108" i="4"/>
  <c r="AS69" i="4"/>
  <c r="AS392" i="4"/>
  <c r="AS391" i="4"/>
  <c r="AS416" i="4"/>
  <c r="AS381" i="4"/>
  <c r="AS407" i="4"/>
  <c r="AS408" i="4"/>
  <c r="AS406" i="4"/>
  <c r="AS405" i="4"/>
  <c r="AU375" i="4"/>
  <c r="AU329" i="4"/>
  <c r="AU118" i="4"/>
  <c r="AU248" i="4"/>
  <c r="AU330" i="4"/>
  <c r="AU63" i="4"/>
  <c r="AU331" i="4"/>
  <c r="AU121" i="4"/>
  <c r="AU2" i="4"/>
  <c r="AU64" i="4"/>
  <c r="AU249" i="4"/>
  <c r="AU65" i="4"/>
  <c r="AU250" i="4"/>
  <c r="AU251" i="4"/>
  <c r="AU122" i="4"/>
  <c r="AU123" i="4"/>
  <c r="AU376" i="4"/>
  <c r="AU124" i="4"/>
  <c r="AU66" i="4"/>
  <c r="AU125" i="4"/>
  <c r="AU67" i="4"/>
  <c r="AU126" i="4"/>
  <c r="AU377" i="4"/>
  <c r="AU252" i="4"/>
  <c r="AU211" i="4"/>
  <c r="AU127" i="4"/>
  <c r="AU332" i="4"/>
  <c r="AU112" i="4"/>
  <c r="AU113" i="4"/>
  <c r="AU333" i="4"/>
  <c r="AU253" i="4"/>
  <c r="AU378" i="4"/>
  <c r="AU363" i="4"/>
  <c r="AU334" i="4"/>
  <c r="AU128" i="4"/>
  <c r="AU212" i="4"/>
  <c r="AU129" i="4"/>
  <c r="AU254" i="4"/>
  <c r="AU130" i="4"/>
  <c r="AU131" i="4"/>
  <c r="AU255" i="4"/>
  <c r="AU256" i="4"/>
  <c r="AU373" i="4"/>
  <c r="AU335" i="4"/>
  <c r="AU132" i="4"/>
  <c r="AU133" i="4"/>
  <c r="AU3" i="4"/>
  <c r="AU258" i="4"/>
  <c r="AU379" i="4"/>
  <c r="AU380" i="4"/>
  <c r="AU213" i="4"/>
  <c r="AU68" i="4"/>
  <c r="AU134" i="4"/>
  <c r="AU382" i="4"/>
  <c r="AU383" i="4"/>
  <c r="AU324" i="4"/>
  <c r="AU336" i="4"/>
  <c r="AU4" i="4"/>
  <c r="AU135" i="4"/>
  <c r="AU5" i="4"/>
  <c r="AU337" i="4"/>
  <c r="AU136" i="4"/>
  <c r="AU70" i="4"/>
  <c r="AU260" i="4"/>
  <c r="AU338" i="4"/>
  <c r="AU261" i="4"/>
  <c r="AU71" i="4"/>
  <c r="AU384" i="4"/>
  <c r="AU385" i="4"/>
  <c r="AU386" i="4"/>
  <c r="AU262" i="4"/>
  <c r="AU339" i="4"/>
  <c r="AU6" i="4"/>
  <c r="AU387" i="4"/>
  <c r="AU388" i="4"/>
  <c r="AU389" i="4"/>
  <c r="AU214" i="4"/>
  <c r="AU137" i="4"/>
  <c r="AU263" i="4"/>
  <c r="AU138" i="4"/>
  <c r="AU264" i="4"/>
  <c r="AU139" i="4"/>
  <c r="AU140" i="4"/>
  <c r="AU141" i="4"/>
  <c r="AU340" i="4"/>
  <c r="AU215" i="4"/>
  <c r="AU142" i="4"/>
  <c r="AU7" i="4"/>
  <c r="AU341" i="4"/>
  <c r="AU143" i="4"/>
  <c r="AU119" i="4"/>
  <c r="AU216" i="4"/>
  <c r="AU144" i="4"/>
  <c r="AU72" i="4"/>
  <c r="AU390" i="4"/>
  <c r="AU73" i="4"/>
  <c r="AU342" i="4"/>
  <c r="AU265" i="4"/>
  <c r="AU145" i="4"/>
  <c r="AU266" i="4"/>
  <c r="AU8" i="4"/>
  <c r="AU74" i="4"/>
  <c r="AU146" i="4"/>
  <c r="AU364" i="4"/>
  <c r="AU9" i="4"/>
  <c r="AU217" i="4"/>
  <c r="AU10" i="4"/>
  <c r="AU147" i="4"/>
  <c r="AU267" i="4"/>
  <c r="AU343" i="4"/>
  <c r="AU11" i="4"/>
  <c r="AU75" i="4"/>
  <c r="AU268" i="4"/>
  <c r="AU218" i="4"/>
  <c r="AU269" i="4"/>
  <c r="AU148" i="4"/>
  <c r="AU149" i="4"/>
  <c r="AU150" i="4"/>
  <c r="AU270" i="4"/>
  <c r="AU151" i="4"/>
  <c r="AU344" i="4"/>
  <c r="AU12" i="4"/>
  <c r="AU393" i="4"/>
  <c r="AU152" i="4"/>
  <c r="AU271" i="4"/>
  <c r="AU272" i="4"/>
  <c r="AU153" i="4"/>
  <c r="AU76" i="4"/>
  <c r="AU77" i="4"/>
  <c r="AU13" i="4"/>
  <c r="AU219" i="4"/>
  <c r="AU154" i="4"/>
  <c r="AU220" i="4"/>
  <c r="AU394" i="4"/>
  <c r="AU365" i="4"/>
  <c r="AU325" i="4"/>
  <c r="AU114" i="4"/>
  <c r="AU395" i="4"/>
  <c r="AU221" i="4"/>
  <c r="AU78" i="4"/>
  <c r="AU396" i="4"/>
  <c r="AU155" i="4"/>
  <c r="AU156" i="4"/>
  <c r="AU157" i="4"/>
  <c r="AU158" i="4"/>
  <c r="AU159" i="4"/>
  <c r="AU79" i="4"/>
  <c r="AU326" i="4"/>
  <c r="AU160" i="4"/>
  <c r="AU161" i="4"/>
  <c r="AU222" i="4"/>
  <c r="AU80" i="4"/>
  <c r="AU345" i="4"/>
  <c r="AU162" i="4"/>
  <c r="AU81" i="4"/>
  <c r="AU163" i="4"/>
  <c r="AU346" i="4"/>
  <c r="AU164" i="4"/>
  <c r="AU347" i="4"/>
  <c r="AU165" i="4"/>
  <c r="AU273" i="4"/>
  <c r="AU223" i="4"/>
  <c r="AU397" i="4"/>
  <c r="AU274" i="4"/>
  <c r="AU166" i="4"/>
  <c r="AU82" i="4"/>
  <c r="AU398" i="4"/>
  <c r="AU275" i="4"/>
  <c r="AU348" i="4"/>
  <c r="AU399" i="4"/>
  <c r="AU224" i="4"/>
  <c r="AU83" i="4"/>
  <c r="AU167" i="4"/>
  <c r="AU14" i="4"/>
  <c r="AU15" i="4"/>
  <c r="AU276" i="4"/>
  <c r="AU366" i="4"/>
  <c r="AU84" i="4"/>
  <c r="AU225" i="4"/>
  <c r="AU168" i="4"/>
  <c r="AU226" i="4"/>
  <c r="AU169" i="4"/>
  <c r="AU400" i="4"/>
  <c r="AU85" i="4"/>
  <c r="AU277" i="4"/>
  <c r="AU86" i="4"/>
  <c r="AU278" i="4"/>
  <c r="AU227" i="4"/>
  <c r="AU170" i="4"/>
  <c r="AU279" i="4"/>
  <c r="AU87" i="4"/>
  <c r="AU280" i="4"/>
  <c r="AU228" i="4"/>
  <c r="AU88" i="4"/>
  <c r="AU171" i="4"/>
  <c r="AU172" i="4"/>
  <c r="AU89" i="4"/>
  <c r="AU90" i="4"/>
  <c r="AU173" i="4"/>
  <c r="AU91" i="4"/>
  <c r="AU281" i="4"/>
  <c r="AU92" i="4"/>
  <c r="AU174" i="4"/>
  <c r="AU16" i="4"/>
  <c r="AU93" i="4"/>
  <c r="AU401" i="4"/>
  <c r="AU402" i="4"/>
  <c r="AU17" i="4"/>
  <c r="AU403" i="4"/>
  <c r="AU18" i="4"/>
  <c r="AU19" i="4"/>
  <c r="AU20" i="4"/>
  <c r="AU404" i="4"/>
  <c r="AU21" i="4"/>
  <c r="AU22" i="4"/>
  <c r="AU23" i="4"/>
  <c r="AU367" i="4"/>
  <c r="AU409" i="4"/>
  <c r="AU410" i="4"/>
  <c r="AU175" i="4"/>
  <c r="AU229" i="4"/>
  <c r="AU282" i="4"/>
  <c r="AU176" i="4"/>
  <c r="AU411" i="4"/>
  <c r="AU368" i="4"/>
  <c r="AU177" i="4"/>
  <c r="AU24" i="4"/>
  <c r="AU283" i="4"/>
  <c r="AU374" i="4"/>
  <c r="AU25" i="4"/>
  <c r="AU284" i="4"/>
  <c r="AU412" i="4"/>
  <c r="AU26" i="4"/>
  <c r="AU27" i="4"/>
  <c r="AU285" i="4"/>
  <c r="AU178" i="4"/>
  <c r="AU349" i="4"/>
  <c r="AU369" i="4"/>
  <c r="AU94" i="4"/>
  <c r="AU179" i="4"/>
  <c r="AU180" i="4"/>
  <c r="AU413" i="4"/>
  <c r="AU350" i="4"/>
  <c r="AU28" i="4"/>
  <c r="AU286" i="4"/>
  <c r="AU287" i="4"/>
  <c r="AU351" i="4"/>
  <c r="AU288" i="4"/>
  <c r="AU181" i="4"/>
  <c r="AU182" i="4"/>
  <c r="AU183" i="4"/>
  <c r="AU184" i="4"/>
  <c r="AU230" i="4"/>
  <c r="AU231" i="4"/>
  <c r="AU232" i="4"/>
  <c r="AU289" i="4"/>
  <c r="AU233" i="4"/>
  <c r="AU352" i="4"/>
  <c r="AU185" i="4"/>
  <c r="AU290" i="4"/>
  <c r="AU96" i="4"/>
  <c r="AU291" i="4"/>
  <c r="AU292" i="4"/>
  <c r="AU353" i="4"/>
  <c r="AU234" i="4"/>
  <c r="AU97" i="4"/>
  <c r="AU293" i="4"/>
  <c r="AU186" i="4"/>
  <c r="AU370" i="4"/>
  <c r="AU354" i="4"/>
  <c r="AU187" i="4"/>
  <c r="AU294" i="4"/>
  <c r="AU295" i="4"/>
  <c r="AU296" i="4"/>
  <c r="AU235" i="4"/>
  <c r="AU98" i="4"/>
  <c r="AU115" i="4"/>
  <c r="AU99" i="4"/>
  <c r="AU297" i="4"/>
  <c r="AU236" i="4"/>
  <c r="AU29" i="4"/>
  <c r="AU100" i="4"/>
  <c r="AU188" i="4"/>
  <c r="AU116" i="4"/>
  <c r="AU189" i="4"/>
  <c r="AU190" i="4"/>
  <c r="AU298" i="4"/>
  <c r="AU299" i="4"/>
  <c r="AU117" i="4"/>
  <c r="AU300" i="4"/>
  <c r="AU30" i="4"/>
  <c r="AU237" i="4"/>
  <c r="AU301" i="4"/>
  <c r="AU191" i="4"/>
  <c r="AU238" i="4"/>
  <c r="AU192" i="4"/>
  <c r="AU302" i="4"/>
  <c r="AU193" i="4"/>
  <c r="AU303" i="4"/>
  <c r="AU239" i="4"/>
  <c r="AU194" i="4"/>
  <c r="AU304" i="4"/>
  <c r="AU240" i="4"/>
  <c r="AU305" i="4"/>
  <c r="AU306" i="4"/>
  <c r="AU101" i="4"/>
  <c r="AU355" i="4"/>
  <c r="AU195" i="4"/>
  <c r="AU196" i="4"/>
  <c r="AU356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357" i="4"/>
  <c r="AU241" i="4"/>
  <c r="AU197" i="4"/>
  <c r="AU371" i="4"/>
  <c r="AU307" i="4"/>
  <c r="AU57" i="4"/>
  <c r="AU242" i="4"/>
  <c r="AU414" i="4"/>
  <c r="AU415" i="4"/>
  <c r="AU58" i="4"/>
  <c r="AU198" i="4"/>
  <c r="AU199" i="4"/>
  <c r="AU102" i="4"/>
  <c r="AU200" i="4"/>
  <c r="AU201" i="4"/>
  <c r="AU202" i="4"/>
  <c r="AU243" i="4"/>
  <c r="AU103" i="4"/>
  <c r="AU308" i="4"/>
  <c r="AU104" i="4"/>
  <c r="AU417" i="4"/>
  <c r="AU418" i="4"/>
  <c r="AU105" i="4"/>
  <c r="AU309" i="4"/>
  <c r="AU203" i="4"/>
  <c r="AU204" i="4"/>
  <c r="AU205" i="4"/>
  <c r="AU206" i="4"/>
  <c r="AU207" i="4"/>
  <c r="AU310" i="4"/>
  <c r="AU244" i="4"/>
  <c r="AU311" i="4"/>
  <c r="AU312" i="4"/>
  <c r="AU106" i="4"/>
  <c r="AU327" i="4"/>
  <c r="AU107" i="4"/>
  <c r="AU245" i="4"/>
  <c r="AU358" i="4"/>
  <c r="AU419" i="4"/>
  <c r="AU208" i="4"/>
  <c r="AU372" i="4"/>
  <c r="AU359" i="4"/>
  <c r="AU420" i="4"/>
  <c r="AU209" i="4"/>
  <c r="AU59" i="4"/>
  <c r="AU246" i="4"/>
  <c r="AU421" i="4"/>
  <c r="AU314" i="4"/>
  <c r="AU360" i="4"/>
  <c r="AU315" i="4"/>
  <c r="AU361" i="4"/>
  <c r="AU316" i="4"/>
  <c r="AU317" i="4"/>
  <c r="AU318" i="4"/>
  <c r="AU109" i="4"/>
  <c r="AU110" i="4"/>
  <c r="AU210" i="4"/>
  <c r="AU60" i="4"/>
  <c r="AU319" i="4"/>
  <c r="AU111" i="4"/>
  <c r="AU120" i="4"/>
  <c r="AU61" i="4"/>
  <c r="AU320" i="4"/>
  <c r="AU422" i="4"/>
  <c r="AU321" i="4"/>
  <c r="AU328" i="4"/>
  <c r="AU362" i="4"/>
  <c r="AU322" i="4"/>
  <c r="AU323" i="4"/>
  <c r="AU247" i="4"/>
  <c r="AU259" i="4"/>
  <c r="AU313" i="4"/>
  <c r="AU257" i="4"/>
  <c r="AU95" i="4"/>
  <c r="AU108" i="4"/>
  <c r="AU69" i="4"/>
  <c r="AU392" i="4"/>
  <c r="AU391" i="4"/>
  <c r="AU416" i="4"/>
  <c r="AU381" i="4"/>
  <c r="AU407" i="4"/>
  <c r="AU408" i="4"/>
  <c r="AU406" i="4"/>
  <c r="AU405" i="4"/>
  <c r="AU62" i="4"/>
  <c r="H3" i="7"/>
  <c r="U68" i="4" l="1"/>
  <c r="U62" i="4"/>
  <c r="U67" i="4"/>
  <c r="AR104" i="4"/>
  <c r="U80" i="4"/>
  <c r="U85" i="4"/>
  <c r="AR81" i="4"/>
  <c r="AR70" i="4"/>
  <c r="U109" i="4"/>
  <c r="U90" i="4"/>
  <c r="AS197" i="4"/>
  <c r="AS269" i="4"/>
  <c r="AS113" i="4"/>
  <c r="AS84" i="4"/>
  <c r="AS190" i="4"/>
  <c r="AS161" i="4"/>
  <c r="AS72" i="4"/>
  <c r="AS302" i="4"/>
  <c r="AS180" i="4"/>
  <c r="AS400" i="4"/>
  <c r="AS278" i="4"/>
  <c r="AS140" i="4"/>
  <c r="AS388" i="4"/>
  <c r="AS115" i="4"/>
  <c r="AS93" i="4"/>
  <c r="AS175" i="4"/>
  <c r="AS152" i="4"/>
  <c r="AS86" i="4"/>
  <c r="AS358" i="4"/>
  <c r="AS418" i="4"/>
  <c r="AS320" i="4"/>
  <c r="AS419" i="4"/>
  <c r="AS105" i="4"/>
  <c r="AS297" i="4"/>
  <c r="AS292" i="4"/>
  <c r="AS94" i="4"/>
  <c r="AS284" i="4"/>
  <c r="AS402" i="4"/>
  <c r="AS347" i="4"/>
  <c r="AS365" i="4"/>
  <c r="AS153" i="4"/>
  <c r="AS270" i="4"/>
  <c r="AS130" i="4"/>
  <c r="AS179" i="4"/>
  <c r="AS275" i="4"/>
  <c r="AS421" i="4"/>
  <c r="AS398" i="4"/>
  <c r="AS317" i="4"/>
  <c r="AS209" i="4"/>
  <c r="AS327" i="4"/>
  <c r="AS205" i="4"/>
  <c r="AS415" i="4"/>
  <c r="AS357" i="4"/>
  <c r="AS301" i="4"/>
  <c r="AS116" i="4"/>
  <c r="AS296" i="4"/>
  <c r="AS353" i="4"/>
  <c r="AS289" i="4"/>
  <c r="AS349" i="4"/>
  <c r="AS24" i="4"/>
  <c r="AS409" i="4"/>
  <c r="AS280" i="4"/>
  <c r="AS85" i="4"/>
  <c r="AS15" i="4"/>
  <c r="AS82" i="4"/>
  <c r="AS346" i="4"/>
  <c r="AS326" i="4"/>
  <c r="AS151" i="4"/>
  <c r="AS145" i="4"/>
  <c r="AS341" i="4"/>
  <c r="AS383" i="4"/>
  <c r="AS132" i="4"/>
  <c r="AS329" i="4"/>
  <c r="AS323" i="4"/>
  <c r="AS204" i="4"/>
  <c r="AS173" i="4"/>
  <c r="AS87" i="4"/>
  <c r="AS79" i="4"/>
  <c r="AS142" i="4"/>
  <c r="AS263" i="4"/>
  <c r="AS335" i="4"/>
  <c r="AS62" i="4"/>
  <c r="AS187" i="4"/>
  <c r="AS176" i="4"/>
  <c r="AS109" i="4"/>
  <c r="AS390" i="4"/>
  <c r="AS201" i="4"/>
  <c r="AS355" i="4"/>
  <c r="AS401" i="4"/>
  <c r="AS156" i="4"/>
  <c r="AS148" i="4"/>
  <c r="AS71" i="4"/>
  <c r="AS253" i="4"/>
  <c r="AS371" i="4"/>
  <c r="AS298" i="4"/>
  <c r="AS293" i="4"/>
  <c r="AS182" i="4"/>
  <c r="AS171" i="4"/>
  <c r="AS348" i="4"/>
  <c r="AS165" i="4"/>
  <c r="AS155" i="4"/>
  <c r="AS364" i="4"/>
  <c r="AS261" i="4"/>
  <c r="AS4" i="4"/>
  <c r="AS379" i="4"/>
  <c r="AS207" i="4"/>
  <c r="AS417" i="4"/>
  <c r="AS102" i="4"/>
  <c r="AS97" i="4"/>
  <c r="AS374" i="4"/>
  <c r="AS88" i="4"/>
  <c r="AS110" i="4"/>
  <c r="AS314" i="4"/>
  <c r="AS310" i="4"/>
  <c r="AS200" i="4"/>
  <c r="AS101" i="4"/>
  <c r="AS306" i="4"/>
  <c r="AS192" i="4"/>
  <c r="AS98" i="4"/>
  <c r="AS352" i="4"/>
  <c r="AS181" i="4"/>
  <c r="AS92" i="4"/>
  <c r="AS396" i="4"/>
  <c r="AS393" i="4"/>
  <c r="AS218" i="4"/>
  <c r="AS74" i="4"/>
  <c r="AS139" i="4"/>
  <c r="AS387" i="4"/>
  <c r="AS338" i="4"/>
  <c r="AS336" i="4"/>
  <c r="AS258" i="4"/>
  <c r="AS318" i="4"/>
  <c r="AS107" i="4"/>
  <c r="AS206" i="4"/>
  <c r="AS104" i="4"/>
  <c r="AS198" i="4"/>
  <c r="AS305" i="4"/>
  <c r="AS189" i="4"/>
  <c r="AS288" i="4"/>
  <c r="AS283" i="4"/>
  <c r="AS410" i="4"/>
  <c r="AS281" i="4"/>
  <c r="AS277" i="4"/>
  <c r="AS276" i="4"/>
  <c r="AS164" i="4"/>
  <c r="AS160" i="4"/>
  <c r="AS78" i="4"/>
  <c r="AS344" i="4"/>
  <c r="AS268" i="4"/>
  <c r="AS266" i="4"/>
  <c r="AS143" i="4"/>
  <c r="AS264" i="4"/>
  <c r="AS339" i="4"/>
  <c r="AS260" i="4"/>
  <c r="AS324" i="4"/>
  <c r="AS133" i="4"/>
  <c r="AS129" i="4"/>
  <c r="AS308" i="4"/>
  <c r="AS70" i="4"/>
  <c r="AS414" i="4"/>
  <c r="AS304" i="4"/>
  <c r="AS100" i="4"/>
  <c r="AS178" i="4"/>
  <c r="AS177" i="4"/>
  <c r="AS167" i="4"/>
  <c r="AS166" i="4"/>
  <c r="AS81" i="4"/>
  <c r="AS114" i="4"/>
  <c r="AS343" i="4"/>
  <c r="AS111" i="4"/>
  <c r="AS361" i="4"/>
  <c r="AS372" i="4"/>
  <c r="AS312" i="4"/>
  <c r="AS196" i="4"/>
  <c r="AS194" i="4"/>
  <c r="AS300" i="4"/>
  <c r="AS294" i="4"/>
  <c r="AS291" i="4"/>
  <c r="AS286" i="4"/>
  <c r="AS411" i="4"/>
  <c r="AS403" i="4"/>
  <c r="AS90" i="4"/>
  <c r="AS279" i="4"/>
  <c r="AS169" i="4"/>
  <c r="AS83" i="4"/>
  <c r="AS397" i="4"/>
  <c r="AS162" i="4"/>
  <c r="AS159" i="4"/>
  <c r="AS325" i="4"/>
  <c r="AS150" i="4"/>
  <c r="AS267" i="4"/>
  <c r="AS342" i="4"/>
  <c r="AS137" i="4"/>
  <c r="AS385" i="4"/>
  <c r="AS337" i="4"/>
  <c r="AS68" i="4"/>
  <c r="AS373" i="4"/>
  <c r="AS334" i="4"/>
  <c r="AS362" i="4"/>
  <c r="AS316" i="4"/>
  <c r="AS359" i="4"/>
  <c r="AS106" i="4"/>
  <c r="AS103" i="4"/>
  <c r="AS356" i="4"/>
  <c r="AS295" i="4"/>
  <c r="AS287" i="4"/>
  <c r="AS404" i="4"/>
  <c r="AS76" i="4"/>
  <c r="AS265" i="4"/>
  <c r="AS386" i="4"/>
  <c r="AS136" i="4"/>
  <c r="AS382" i="4"/>
  <c r="AS128" i="4"/>
  <c r="AS319" i="4"/>
  <c r="AS315" i="4"/>
  <c r="AS208" i="4"/>
  <c r="AS311" i="4"/>
  <c r="AS309" i="4"/>
  <c r="AS202" i="4"/>
  <c r="AS57" i="4"/>
  <c r="AS195" i="4"/>
  <c r="AS117" i="4"/>
  <c r="AS96" i="4"/>
  <c r="AS350" i="4"/>
  <c r="AS27" i="4"/>
  <c r="AS89" i="4"/>
  <c r="AS170" i="4"/>
  <c r="AS345" i="4"/>
  <c r="AS157" i="4"/>
  <c r="AS149" i="4"/>
  <c r="AS147" i="4"/>
  <c r="AS73" i="4"/>
  <c r="AS340" i="4"/>
  <c r="AS384" i="4"/>
  <c r="AS5" i="4"/>
  <c r="AS256" i="4"/>
  <c r="AS378" i="4"/>
  <c r="AS328" i="4"/>
  <c r="AS91" i="4"/>
  <c r="AS77" i="4"/>
  <c r="AS138" i="4"/>
  <c r="AS262" i="4"/>
  <c r="AS210" i="4"/>
  <c r="AS360" i="4"/>
  <c r="AS307" i="4"/>
  <c r="AS193" i="4"/>
  <c r="AS299" i="4"/>
  <c r="AS99" i="4"/>
  <c r="AS354" i="4"/>
  <c r="AS290" i="4"/>
  <c r="AS413" i="4"/>
  <c r="AS412" i="4"/>
  <c r="AS282" i="4"/>
  <c r="AS172" i="4"/>
  <c r="AS399" i="4"/>
  <c r="AS273" i="4"/>
  <c r="AS80" i="4"/>
  <c r="AS394" i="4"/>
  <c r="AS271" i="4"/>
  <c r="AS141" i="4"/>
  <c r="AS389" i="4"/>
  <c r="AS135" i="4"/>
  <c r="AS380" i="4"/>
  <c r="AS255" i="4"/>
  <c r="AS321" i="4"/>
  <c r="AS75" i="4"/>
  <c r="AS351" i="4"/>
  <c r="AS185" i="4"/>
  <c r="AS422" i="4"/>
  <c r="J71" i="4" a="1"/>
  <c r="J71" i="4" s="1"/>
  <c r="AT71" i="4" s="1"/>
  <c r="J105" i="4" a="1"/>
  <c r="J105" i="4" s="1"/>
  <c r="AT105" i="4" s="1"/>
  <c r="J88" i="4" a="1"/>
  <c r="J88" i="4" s="1"/>
  <c r="AT88" i="4" s="1"/>
  <c r="J110" i="4" a="1"/>
  <c r="J110" i="4" s="1"/>
  <c r="AT110" i="4" s="1"/>
  <c r="J65" i="4" a="1"/>
  <c r="J65" i="4" s="1"/>
  <c r="AT65" i="4" s="1"/>
  <c r="J106" i="4" a="1"/>
  <c r="J106" i="4" s="1"/>
  <c r="AT106" i="4" s="1"/>
  <c r="J82" i="4" a="1"/>
  <c r="J82" i="4" s="1"/>
  <c r="AT82" i="4" s="1"/>
  <c r="J87" i="4" a="1"/>
  <c r="J87" i="4" s="1"/>
  <c r="AT87" i="4" s="1"/>
  <c r="J66" i="4" a="1"/>
  <c r="J66" i="4" s="1"/>
  <c r="AT66" i="4" s="1"/>
  <c r="J91" i="4" a="1"/>
  <c r="J91" i="4" s="1"/>
  <c r="AT91" i="4" s="1"/>
  <c r="J100" i="4" a="1"/>
  <c r="J100" i="4" s="1"/>
  <c r="AT100" i="4" s="1"/>
  <c r="J102" i="4" a="1"/>
  <c r="J102" i="4" s="1"/>
  <c r="AT102" i="4" s="1"/>
  <c r="J76" i="4" a="1"/>
  <c r="J76" i="4" s="1"/>
  <c r="AT76" i="4" s="1"/>
  <c r="J111" i="4" a="1"/>
  <c r="J111" i="4" s="1"/>
  <c r="AT111" i="4" s="1"/>
  <c r="J77" i="4" a="1"/>
  <c r="J77" i="4" s="1"/>
  <c r="AT77" i="4" s="1"/>
  <c r="J99" i="4" a="1"/>
  <c r="J99" i="4" s="1"/>
  <c r="AT99" i="4" s="1"/>
  <c r="J63" i="4" a="1"/>
  <c r="J63" i="4" s="1"/>
  <c r="AT63" i="4" s="1"/>
  <c r="J92" i="4" a="1"/>
  <c r="J92" i="4" s="1"/>
  <c r="AT92" i="4" s="1"/>
  <c r="J73" i="4" a="1"/>
  <c r="J73" i="4" s="1"/>
  <c r="AT73" i="4" s="1"/>
  <c r="J79" i="4" a="1"/>
  <c r="J79" i="4" s="1"/>
  <c r="AT79" i="4" s="1"/>
  <c r="J97" i="4" a="1"/>
  <c r="J97" i="4" s="1"/>
  <c r="AT97" i="4" s="1"/>
  <c r="J109" i="4" a="1"/>
  <c r="J109" i="4" s="1"/>
  <c r="AT109" i="4" s="1"/>
  <c r="J104" i="4" a="1"/>
  <c r="J104" i="4" s="1"/>
  <c r="AT104" i="4" s="1"/>
  <c r="J89" i="4" a="1"/>
  <c r="J89" i="4" s="1"/>
  <c r="AT89" i="4" s="1"/>
  <c r="J94" i="4" a="1"/>
  <c r="J94" i="4" s="1"/>
  <c r="AT94" i="4" s="1"/>
  <c r="J64" i="4" a="1"/>
  <c r="J64" i="4" s="1"/>
  <c r="AT64" i="4" s="1"/>
  <c r="J81" i="4" a="1"/>
  <c r="J81" i="4" s="1"/>
  <c r="AT81" i="4" s="1"/>
  <c r="J103" i="4" a="1"/>
  <c r="J103" i="4" s="1"/>
  <c r="AT103" i="4" s="1"/>
  <c r="J85" i="4" a="1"/>
  <c r="J85" i="4" s="1"/>
  <c r="AT85" i="4" s="1"/>
  <c r="J101" i="4" a="1"/>
  <c r="J101" i="4" s="1"/>
  <c r="AT101" i="4" s="1"/>
  <c r="J68" i="4" a="1"/>
  <c r="J68" i="4" s="1"/>
  <c r="AT68" i="4" s="1"/>
  <c r="J72" i="4" a="1"/>
  <c r="J72" i="4" s="1"/>
  <c r="AT72" i="4" s="1"/>
  <c r="J80" i="4" a="1"/>
  <c r="J80" i="4" s="1"/>
  <c r="AT80" i="4" s="1"/>
  <c r="J107" i="4" a="1"/>
  <c r="J107" i="4" s="1"/>
  <c r="AT107" i="4" s="1"/>
  <c r="J93" i="4" a="1"/>
  <c r="J93" i="4" s="1"/>
  <c r="AT93" i="4" s="1"/>
  <c r="J67" i="4" a="1"/>
  <c r="J67" i="4" s="1"/>
  <c r="AT67" i="4" s="1"/>
  <c r="J70" i="4" a="1"/>
  <c r="J70" i="4" s="1"/>
  <c r="AT70" i="4" s="1"/>
  <c r="J96" i="4" a="1"/>
  <c r="J96" i="4" s="1"/>
  <c r="AT96" i="4" s="1"/>
  <c r="J78" i="4" a="1"/>
  <c r="J78" i="4" s="1"/>
  <c r="AT78" i="4" s="1"/>
  <c r="J74" i="4" a="1"/>
  <c r="J74" i="4" s="1"/>
  <c r="AT74" i="4" s="1"/>
  <c r="J83" i="4" a="1"/>
  <c r="J83" i="4" s="1"/>
  <c r="AT83" i="4" s="1"/>
  <c r="J62" i="4" a="1"/>
  <c r="J62" i="4" s="1"/>
  <c r="AT62" i="4" s="1"/>
  <c r="J98" i="4" a="1"/>
  <c r="J98" i="4" s="1"/>
  <c r="AT98" i="4" s="1"/>
  <c r="J90" i="4" a="1"/>
  <c r="J90" i="4" s="1"/>
  <c r="AT90" i="4" s="1"/>
  <c r="M3" i="7"/>
  <c r="AS285" i="4"/>
  <c r="L3" i="7"/>
  <c r="AS322" i="4" l="1"/>
  <c r="AS272" i="4"/>
  <c r="AS254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S244" i="4"/>
  <c r="AS222" i="4"/>
  <c r="AS238" i="4"/>
  <c r="AS191" i="4"/>
  <c r="AS127" i="4"/>
  <c r="AS212" i="4"/>
  <c r="AS245" i="4"/>
  <c r="AS420" i="4"/>
  <c r="AS188" i="4"/>
  <c r="AS223" i="4"/>
  <c r="AS220" i="4"/>
  <c r="AS158" i="4"/>
  <c r="AS249" i="4"/>
  <c r="AS183" i="4"/>
  <c r="AS241" i="4"/>
  <c r="AS66" i="4"/>
  <c r="AS186" i="4"/>
  <c r="AS231" i="4"/>
  <c r="AS125" i="4"/>
  <c r="AS224" i="4"/>
  <c r="AS235" i="4"/>
  <c r="AS251" i="4"/>
  <c r="AS366" i="4"/>
  <c r="AS213" i="4"/>
  <c r="AS332" i="4"/>
  <c r="AS134" i="4"/>
  <c r="AS242" i="4"/>
  <c r="AS63" i="4"/>
  <c r="AS237" i="4"/>
  <c r="AS120" i="4"/>
  <c r="AS154" i="4"/>
  <c r="AS168" i="4"/>
  <c r="AS203" i="4"/>
  <c r="AS221" i="4"/>
  <c r="AS363" i="4"/>
  <c r="AS248" i="4"/>
  <c r="AS239" i="4"/>
  <c r="AS368" i="4"/>
  <c r="AS233" i="4"/>
  <c r="AS144" i="4"/>
  <c r="AS112" i="4"/>
  <c r="AS121" i="4"/>
  <c r="AS199" i="4"/>
  <c r="AS215" i="4"/>
  <c r="AS230" i="4"/>
  <c r="AS330" i="4"/>
  <c r="AS64" i="4"/>
  <c r="AS395" i="4"/>
  <c r="AS131" i="4"/>
  <c r="AS377" i="4"/>
  <c r="AS163" i="4"/>
  <c r="AS65" i="4"/>
  <c r="AS7" i="4"/>
  <c r="AS16" i="4"/>
  <c r="AS34" i="4"/>
  <c r="AS42" i="4"/>
  <c r="AS35" i="4"/>
  <c r="AS43" i="4"/>
  <c r="AS36" i="4"/>
  <c r="AS61" i="4"/>
  <c r="AS23" i="4"/>
  <c r="AS10" i="4"/>
  <c r="AS37" i="4"/>
  <c r="AS40" i="4"/>
  <c r="AS41" i="4"/>
  <c r="AS38" i="4"/>
  <c r="AS33" i="4"/>
  <c r="AS31" i="4"/>
  <c r="AS39" i="4"/>
  <c r="AS13" i="4"/>
  <c r="AS236" i="4"/>
  <c r="AS211" i="4"/>
  <c r="AS369" i="4"/>
  <c r="AS124" i="4"/>
  <c r="AS123" i="4"/>
  <c r="AS247" i="4"/>
  <c r="AS367" i="4"/>
  <c r="AS227" i="4"/>
  <c r="AS25" i="4"/>
  <c r="AS50" i="4"/>
  <c r="AS8" i="4"/>
  <c r="AS51" i="4"/>
  <c r="AS28" i="4"/>
  <c r="AS44" i="4"/>
  <c r="AS52" i="4"/>
  <c r="AS2" i="4"/>
  <c r="AS48" i="4"/>
  <c r="AS49" i="4"/>
  <c r="AS45" i="4"/>
  <c r="AS53" i="4"/>
  <c r="AS6" i="4"/>
  <c r="AS11" i="4"/>
  <c r="AS30" i="4"/>
  <c r="AS46" i="4"/>
  <c r="AS54" i="4"/>
  <c r="AS56" i="4"/>
  <c r="AS58" i="4"/>
  <c r="AS12" i="4"/>
  <c r="AS47" i="4"/>
  <c r="AS55" i="4"/>
  <c r="AS3" i="4"/>
  <c r="AS219" i="4"/>
  <c r="AS252" i="4"/>
  <c r="AS303" i="4"/>
  <c r="AS59" i="4"/>
  <c r="AS17" i="4"/>
  <c r="AS26" i="4"/>
  <c r="AS60" i="4"/>
  <c r="AS9" i="4"/>
  <c r="AS18" i="4"/>
  <c r="AS19" i="4"/>
  <c r="AS29" i="4"/>
  <c r="AS20" i="4"/>
  <c r="AS21" i="4"/>
  <c r="AS22" i="4"/>
  <c r="AS14" i="4"/>
  <c r="AS119" i="4"/>
  <c r="AS246" i="4"/>
  <c r="AS331" i="4"/>
  <c r="AS67" i="4"/>
  <c r="AS243" i="4"/>
  <c r="AS370" i="4"/>
  <c r="AS228" i="4"/>
  <c r="AS226" i="4"/>
  <c r="AS234" i="4"/>
  <c r="AS250" i="4"/>
  <c r="AS274" i="4"/>
  <c r="AS126" i="4"/>
  <c r="AS118" i="4"/>
  <c r="AS146" i="4"/>
  <c r="AS240" i="4"/>
  <c r="AS184" i="4"/>
  <c r="AS375" i="4"/>
  <c r="AS376" i="4"/>
  <c r="AS216" i="4"/>
  <c r="AS333" i="4"/>
  <c r="AS229" i="4"/>
  <c r="AS122" i="4"/>
  <c r="AS174" i="4"/>
  <c r="AS32" i="4"/>
  <c r="AS214" i="4"/>
  <c r="AS232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S225" i="4"/>
  <c r="AS217" i="4"/>
</calcChain>
</file>

<file path=xl/sharedStrings.xml><?xml version="1.0" encoding="utf-8"?>
<sst xmlns="http://schemas.openxmlformats.org/spreadsheetml/2006/main" count="7682" uniqueCount="4305">
  <si>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</si>
  <si>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</si>
  <si>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</si>
  <si>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</si>
  <si>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</si>
  <si>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</si>
  <si>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</si>
  <si>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</si>
  <si>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</si>
  <si>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</si>
  <si>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</si>
  <si>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</si>
  <si>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</si>
  <si>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</si>
  <si>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</si>
  <si>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</si>
  <si>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</si>
  <si>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</si>
  <si>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</si>
  <si>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</si>
  <si>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</si>
  <si>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</si>
  <si>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</si>
  <si>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</si>
  <si>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</si>
  <si>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</si>
  <si>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</si>
  <si>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</si>
  <si>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</si>
  <si>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</si>
  <si>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</si>
  <si>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</si>
  <si>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</si>
  <si>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</si>
  <si>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</si>
  <si>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</si>
  <si>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</si>
  <si>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</si>
  <si>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</si>
  <si>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</si>
  <si>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</si>
  <si>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</si>
  <si>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</si>
  <si>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</si>
  <si>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</si>
  <si>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</si>
  <si>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</si>
  <si>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</si>
  <si>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</si>
  <si>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</si>
  <si>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</si>
  <si>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</si>
  <si>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</si>
  <si>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</si>
  <si>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</si>
  <si>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</si>
  <si>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</si>
  <si>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</si>
  <si>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</si>
  <si>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</si>
  <si>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</si>
  <si>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</si>
  <si>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</si>
  <si>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</si>
  <si>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</si>
  <si>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</si>
  <si>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</si>
  <si>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</si>
  <si>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</si>
  <si>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</si>
  <si>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</si>
  <si>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</si>
  <si>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</si>
  <si>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</si>
  <si>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</si>
  <si>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</si>
  <si>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</si>
  <si>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</si>
  <si>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</si>
  <si>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</si>
  <si>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</si>
  <si>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</si>
  <si>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</si>
  <si>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</si>
  <si>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</si>
  <si>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</si>
  <si>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</si>
  <si>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</si>
  <si>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</si>
  <si>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</si>
  <si>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</si>
  <si>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</si>
  <si>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</si>
  <si>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</si>
  <si>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</si>
  <si>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</si>
  <si>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</si>
  <si>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</si>
  <si>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</si>
  <si>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</si>
  <si>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</si>
  <si>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</si>
  <si>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</si>
  <si>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</si>
  <si>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</si>
  <si>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</si>
  <si>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</si>
  <si>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</si>
  <si>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</si>
  <si>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</si>
  <si>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</si>
  <si>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</si>
  <si>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</si>
  <si>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</si>
  <si>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</si>
  <si>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</si>
  <si>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</si>
  <si>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</si>
  <si>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</si>
  <si>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</si>
  <si>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</si>
  <si>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</si>
  <si>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</si>
  <si>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</si>
  <si>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</si>
  <si>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</si>
  <si>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</si>
  <si>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</si>
  <si>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</si>
  <si>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</si>
  <si>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</si>
  <si>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</si>
  <si>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</si>
  <si>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</si>
  <si>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</si>
  <si>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</si>
  <si>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</si>
  <si>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</si>
  <si>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</si>
  <si>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</si>
  <si>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</si>
  <si>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</si>
  <si>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</si>
  <si>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</si>
  <si>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</si>
  <si>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</si>
  <si>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</si>
  <si>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</si>
  <si>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</si>
  <si>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</si>
  <si>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</si>
  <si>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</si>
  <si>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</si>
  <si>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</si>
  <si>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</si>
  <si>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</si>
  <si>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</si>
  <si>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</si>
  <si>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</si>
  <si>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</si>
  <si>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</si>
  <si>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</si>
  <si>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</si>
  <si>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</si>
  <si>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</si>
  <si>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</si>
  <si>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</si>
  <si>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</si>
  <si>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</si>
  <si>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</si>
  <si>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</si>
  <si>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</si>
  <si>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</si>
  <si>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</si>
  <si>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</si>
  <si>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</si>
  <si>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</si>
  <si>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</si>
  <si>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</si>
  <si>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</si>
  <si>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</si>
  <si>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</si>
  <si>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</si>
  <si>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</si>
  <si>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</si>
  <si>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</si>
  <si>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</si>
  <si>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</si>
  <si>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</si>
  <si>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</si>
  <si>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</si>
  <si>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</si>
  <si>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</si>
  <si>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</si>
  <si>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</si>
  <si>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</si>
  <si>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</si>
  <si>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</si>
  <si>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</si>
  <si>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</si>
  <si>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</si>
  <si>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</si>
  <si>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</si>
  <si>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</si>
  <si>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</si>
  <si>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</si>
  <si>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</si>
  <si>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</si>
  <si>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</si>
  <si>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</si>
  <si>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</si>
  <si>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</si>
  <si>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</si>
  <si>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</si>
  <si>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</si>
  <si>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</si>
  <si>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</si>
  <si>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</si>
  <si>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</si>
  <si>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</si>
  <si>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</si>
  <si>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</si>
  <si>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</si>
  <si>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</si>
  <si>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</si>
  <si>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</si>
  <si>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</si>
  <si>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</si>
  <si>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</si>
  <si>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</si>
  <si>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</si>
  <si>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</si>
  <si>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</si>
  <si>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</si>
  <si>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</si>
  <si>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</si>
  <si>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</si>
  <si>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</si>
  <si>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</si>
  <si>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</si>
  <si>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</si>
  <si>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</si>
  <si>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</si>
  <si>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</si>
  <si>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</si>
  <si>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</si>
  <si>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</si>
  <si>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</si>
  <si>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</si>
  <si>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</si>
  <si>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</si>
  <si>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</si>
  <si>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</si>
  <si>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</si>
  <si>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</si>
  <si>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</si>
  <si>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</si>
  <si>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</si>
  <si>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</si>
  <si>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</si>
  <si>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</si>
  <si>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</si>
  <si>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</si>
  <si>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</si>
  <si>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</si>
  <si>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</si>
  <si>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</si>
  <si>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</si>
  <si>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</si>
  <si>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</si>
  <si>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</si>
  <si>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</si>
  <si>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</si>
  <si>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</si>
  <si>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</si>
  <si>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</si>
  <si>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</si>
  <si>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</si>
  <si>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</si>
  <si>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</si>
  <si>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</si>
  <si>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</si>
  <si>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</si>
  <si>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</si>
  <si>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</si>
  <si>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</si>
  <si>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</si>
  <si>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</si>
  <si>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</si>
  <si>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</si>
  <si>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</si>
  <si>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</si>
  <si>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</si>
  <si>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</si>
  <si>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</si>
  <si>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</si>
  <si>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</si>
  <si>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</si>
  <si>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</si>
  <si>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</si>
  <si>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</si>
  <si>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</si>
  <si>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</si>
  <si>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</si>
  <si>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</si>
  <si>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</si>
  <si>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</si>
  <si>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</si>
  <si>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</si>
  <si>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</si>
  <si>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</si>
  <si>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</si>
  <si>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</si>
  <si>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</si>
  <si>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</si>
  <si>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</si>
  <si>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</si>
  <si>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</si>
  <si>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</si>
  <si>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</si>
  <si>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</si>
  <si>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</si>
  <si>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</si>
  <si>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</si>
  <si>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</si>
  <si>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</si>
  <si>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</si>
  <si>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</si>
  <si>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</si>
  <si>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</si>
  <si>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</si>
  <si>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</si>
  <si>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</si>
  <si>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</si>
  <si>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</si>
  <si>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</si>
  <si>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</si>
  <si>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</si>
  <si>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</si>
  <si>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</si>
  <si>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</si>
  <si>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</si>
  <si>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</si>
  <si>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</si>
  <si>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</si>
  <si>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</si>
  <si>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</si>
  <si>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</si>
  <si>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</si>
  <si>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</si>
  <si>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</si>
  <si>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</si>
  <si>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</si>
  <si>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</si>
  <si>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</si>
  <si>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</si>
  <si>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</si>
  <si>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</si>
  <si>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</si>
  <si>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</si>
  <si>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</si>
  <si>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</si>
  <si>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</si>
  <si>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</si>
  <si>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</si>
  <si>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</si>
  <si>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</si>
  <si>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</si>
  <si>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</si>
  <si>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</si>
  <si>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</si>
  <si>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</si>
  <si>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</si>
  <si>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</si>
  <si>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</si>
  <si>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</si>
  <si>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</si>
  <si>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</si>
  <si>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</si>
  <si>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</si>
  <si>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</si>
  <si>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</si>
  <si>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</si>
  <si>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</si>
  <si>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</si>
  <si>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</si>
  <si>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</si>
  <si>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</si>
  <si>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</si>
  <si>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</si>
  <si>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</si>
  <si>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</si>
  <si>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</si>
  <si>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</si>
  <si>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</si>
  <si>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</si>
  <si>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</si>
  <si>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</si>
  <si>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</si>
  <si>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</si>
  <si>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</si>
  <si>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</si>
  <si>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</si>
  <si>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</si>
  <si>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</si>
  <si>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</si>
  <si>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</si>
  <si>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</si>
  <si>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</si>
  <si>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</si>
  <si>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</si>
  <si>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</si>
  <si>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</si>
  <si>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</si>
  <si>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</si>
  <si>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</si>
  <si>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</si>
  <si>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</si>
  <si>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</si>
  <si>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</si>
  <si>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</si>
  <si>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</si>
  <si>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</si>
  <si>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</si>
  <si>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</si>
  <si>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</si>
  <si>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</si>
  <si>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</si>
  <si>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</si>
  <si>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</si>
  <si>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</si>
  <si>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</si>
  <si>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</si>
  <si>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</si>
  <si>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</si>
  <si>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</si>
  <si>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</si>
  <si>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</si>
  <si>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</si>
  <si>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</si>
  <si>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</si>
  <si>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</si>
  <si>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</si>
  <si>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</si>
  <si>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</si>
  <si>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</si>
  <si>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</si>
  <si>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</si>
  <si>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</si>
  <si>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</si>
  <si>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</si>
  <si>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</si>
  <si>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</si>
  <si>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</si>
  <si>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</si>
  <si>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</si>
  <si>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</si>
  <si>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</si>
  <si>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</si>
  <si>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</si>
  <si>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</si>
  <si>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</si>
  <si>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</si>
  <si>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</si>
  <si>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</si>
  <si>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</si>
  <si>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</si>
  <si>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</si>
  <si>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</si>
  <si>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</si>
  <si>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</si>
  <si>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</si>
  <si>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</si>
  <si>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</si>
  <si>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</si>
  <si>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</si>
  <si>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</si>
  <si>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</si>
  <si>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</si>
  <si>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</si>
  <si>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</si>
  <si>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</si>
  <si>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</si>
  <si>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</si>
  <si>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</si>
  <si>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</si>
  <si>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</si>
  <si>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</si>
  <si>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</si>
  <si>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</si>
  <si>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</si>
  <si>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</si>
  <si>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</si>
  <si>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</si>
  <si>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</si>
  <si>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</si>
  <si>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</si>
  <si>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</si>
  <si>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</si>
  <si>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</si>
  <si>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</si>
  <si>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</si>
  <si>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</si>
  <si>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</si>
  <si>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</si>
  <si>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</si>
  <si>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</si>
  <si>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</si>
  <si>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</si>
  <si>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</si>
  <si>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</si>
  <si>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</si>
  <si>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</si>
  <si>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</si>
  <si>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</si>
  <si>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</si>
  <si>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</si>
  <si>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</si>
  <si>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</si>
  <si>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</si>
  <si>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</si>
  <si>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</si>
  <si>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</si>
  <si>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</si>
  <si>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</si>
  <si>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</si>
  <si>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</si>
  <si>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</si>
  <si>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</si>
  <si>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</si>
  <si>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</si>
  <si>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</si>
  <si>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</si>
  <si>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</si>
  <si>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</si>
  <si>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</si>
  <si>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</si>
  <si>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</si>
  <si>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</si>
  <si>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</si>
  <si>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</si>
  <si>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</si>
  <si>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</si>
  <si>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</si>
  <si>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</si>
  <si>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</si>
  <si>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</si>
  <si>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</si>
  <si>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</si>
  <si>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</si>
  <si>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</si>
  <si>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</si>
  <si>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</si>
  <si>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</si>
  <si>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</si>
  <si>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</si>
  <si>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</si>
  <si>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</si>
  <si>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</si>
  <si>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</si>
  <si>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</si>
  <si>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</si>
  <si>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</si>
  <si>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</si>
  <si>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</si>
  <si>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</si>
  <si>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</si>
  <si>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</si>
  <si>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</si>
  <si>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</si>
  <si>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</si>
  <si>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</si>
  <si>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</si>
  <si>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</si>
  <si>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</si>
  <si>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</si>
  <si>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</si>
  <si>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</si>
  <si>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</si>
  <si>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</si>
  <si>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</si>
  <si>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</si>
  <si>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</si>
  <si>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</si>
  <si>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</si>
  <si>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</si>
  <si>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</si>
  <si>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</si>
  <si>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</si>
  <si>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</si>
  <si>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</si>
  <si>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</si>
  <si>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</si>
  <si>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</si>
  <si>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</si>
  <si>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</si>
  <si>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</si>
  <si>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</si>
  <si>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</si>
  <si>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</si>
  <si>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</si>
  <si>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</si>
  <si>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</si>
  <si>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</si>
  <si>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</si>
  <si>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</si>
  <si>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</si>
  <si>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</si>
  <si>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</si>
  <si>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</si>
  <si>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</si>
  <si>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</si>
  <si>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</si>
  <si>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</si>
  <si>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</si>
  <si>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</si>
  <si>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</si>
  <si>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</si>
  <si>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</si>
  <si>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</si>
  <si>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</si>
  <si>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</si>
  <si>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</si>
  <si>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</si>
  <si>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</si>
  <si>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</si>
  <si>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</si>
  <si>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</si>
  <si>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</si>
  <si>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</si>
  <si>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</si>
  <si>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</si>
  <si>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</si>
  <si>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</si>
  <si>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</si>
  <si>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</si>
  <si>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</si>
  <si>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</si>
  <si>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</si>
  <si>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</si>
  <si>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</si>
  <si>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</si>
  <si>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</si>
  <si>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</si>
  <si>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</si>
  <si>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</si>
  <si>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</si>
  <si>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</si>
  <si>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</si>
  <si>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</si>
  <si>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</si>
  <si>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</si>
  <si>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</si>
  <si>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</si>
  <si>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</si>
  <si>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</si>
  <si>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</si>
  <si>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</si>
  <si>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</si>
  <si>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</si>
  <si>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</si>
  <si>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</si>
  <si>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</si>
  <si>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</si>
  <si>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</si>
  <si>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</si>
  <si>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</si>
  <si>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</si>
  <si>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</si>
  <si>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</si>
  <si>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</si>
  <si>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</si>
  <si>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</si>
  <si>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</si>
  <si>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</si>
  <si>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</si>
  <si>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</si>
  <si>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</si>
  <si>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</si>
  <si>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</si>
  <si>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</si>
  <si>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</si>
  <si>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</si>
  <si>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</si>
  <si>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</si>
  <si>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</si>
  <si>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</si>
  <si>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</si>
  <si>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</si>
  <si>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</si>
  <si>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</si>
  <si>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</si>
  <si>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</si>
  <si>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</si>
  <si>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</si>
  <si>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</si>
  <si>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</si>
  <si>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</si>
  <si>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</si>
  <si>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</si>
  <si>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</si>
  <si>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</si>
  <si>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</si>
  <si>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</si>
  <si>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</si>
  <si>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</si>
  <si>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</si>
  <si>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</si>
  <si>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</si>
  <si>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</si>
  <si>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</si>
  <si>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</si>
  <si>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</si>
  <si>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</si>
  <si>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</si>
  <si>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</si>
  <si>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</si>
  <si>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</si>
  <si>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</si>
  <si>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</si>
  <si>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</si>
  <si>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</si>
  <si>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</si>
  <si>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</si>
  <si>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</si>
  <si>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</si>
  <si>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</si>
  <si>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</si>
  <si>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</si>
  <si>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</si>
  <si>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</si>
  <si>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</si>
  <si>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</si>
  <si>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</si>
  <si>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</si>
  <si>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</si>
  <si>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</si>
  <si>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</si>
  <si>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</si>
  <si>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</si>
  <si>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</si>
  <si>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</si>
  <si>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</si>
  <si>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</si>
  <si>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</si>
  <si>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</si>
  <si>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</si>
  <si>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</si>
  <si>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</si>
  <si>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</si>
  <si>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</si>
  <si>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</si>
  <si>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</si>
  <si>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</si>
  <si>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</si>
  <si>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</si>
  <si>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</si>
  <si>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</si>
  <si>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</si>
  <si>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</si>
  <si>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</si>
  <si>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</si>
  <si>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</si>
  <si>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</si>
  <si>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</si>
  <si>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</si>
  <si>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</si>
  <si>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</si>
  <si>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</si>
  <si>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</si>
  <si>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</si>
  <si>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</si>
  <si>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</si>
  <si>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</si>
  <si>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</si>
  <si>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</si>
  <si>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</si>
  <si>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</si>
  <si>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</si>
  <si>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</si>
  <si>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</si>
  <si>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</si>
  <si>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</si>
  <si>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</si>
  <si>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</si>
  <si>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</si>
  <si>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</si>
  <si>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</si>
  <si>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</si>
  <si>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</si>
  <si>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</si>
  <si>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</si>
  <si>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</si>
  <si>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</si>
  <si>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</si>
  <si>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</si>
  <si>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</si>
  <si>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</si>
  <si>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</si>
  <si>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</si>
  <si>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</si>
  <si>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</si>
  <si>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</si>
  <si>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</si>
  <si>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</si>
  <si>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</si>
  <si>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</si>
  <si>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</si>
  <si>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</si>
  <si>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</si>
  <si>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</si>
  <si>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</si>
  <si>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</si>
  <si>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</si>
  <si>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</si>
  <si>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</si>
  <si>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</si>
  <si>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</si>
  <si>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</si>
  <si>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</si>
  <si>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</si>
  <si>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</si>
  <si>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</si>
  <si>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</si>
  <si>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</si>
  <si>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</si>
  <si>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</si>
  <si>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</si>
  <si>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</si>
  <si>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</si>
  <si>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</si>
  <si>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</si>
  <si>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</si>
  <si>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</si>
  <si>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</si>
  <si>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</si>
  <si>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</si>
  <si>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</si>
  <si>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</si>
  <si>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</si>
  <si>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</si>
  <si>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</si>
  <si>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</si>
  <si>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</si>
  <si>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</si>
  <si>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</si>
  <si>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</si>
  <si>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</si>
  <si>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</si>
  <si>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</si>
  <si>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</si>
  <si>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</si>
  <si>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</si>
  <si>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</si>
  <si>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</si>
  <si>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</si>
  <si>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</si>
  <si>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</si>
  <si>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</si>
  <si>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</si>
  <si>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</si>
  <si>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</si>
  <si>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</si>
  <si>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</si>
  <si>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</si>
  <si>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</si>
  <si>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</si>
  <si>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</si>
  <si>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</si>
  <si>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</si>
  <si>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</si>
  <si>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</si>
  <si>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</si>
  <si>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</si>
  <si>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</si>
  <si>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</si>
  <si>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</si>
  <si>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</si>
  <si>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</si>
  <si>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</si>
  <si>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</si>
  <si>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</si>
  <si>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</si>
  <si>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</si>
  <si>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</si>
  <si>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</si>
  <si>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</si>
  <si>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</si>
  <si>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</si>
  <si>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</si>
  <si>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</si>
  <si>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</si>
  <si>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</si>
  <si>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</si>
  <si>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</si>
  <si>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</si>
  <si>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</si>
  <si>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</si>
  <si>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</si>
  <si>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</si>
  <si>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</si>
  <si>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</si>
  <si>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</si>
  <si>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</si>
  <si>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</si>
  <si>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</si>
  <si>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</si>
  <si>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</si>
  <si>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</si>
  <si>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</si>
  <si>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</si>
  <si>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</si>
  <si>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</si>
  <si>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</si>
  <si>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</si>
  <si>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</si>
  <si>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</si>
  <si>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</si>
  <si>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</si>
  <si>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</si>
  <si>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</si>
  <si>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</si>
  <si>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</si>
  <si>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</si>
  <si>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</si>
  <si>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</si>
  <si>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</si>
  <si>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</si>
  <si>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</si>
  <si>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</si>
  <si>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</si>
  <si>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</si>
  <si>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</si>
  <si>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</si>
  <si>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</si>
  <si>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</si>
  <si>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</si>
  <si>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</si>
  <si>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</si>
  <si>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</si>
  <si>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</si>
  <si>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</si>
  <si>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</si>
  <si>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</si>
  <si>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</si>
  <si>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</si>
  <si>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</si>
  <si>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</si>
  <si>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</si>
  <si>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</si>
  <si>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</si>
  <si>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</si>
  <si>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</si>
  <si>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</si>
  <si>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</si>
  <si>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</si>
  <si>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</si>
  <si>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</si>
  <si>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</si>
  <si>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</si>
  <si>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</si>
  <si>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</si>
  <si>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</si>
  <si>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</si>
  <si>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</si>
  <si>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</si>
  <si>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</si>
  <si>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</si>
  <si>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</si>
  <si>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</si>
  <si>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</si>
  <si>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</si>
  <si>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</si>
  <si>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</si>
  <si>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</si>
  <si>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</si>
  <si>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</si>
  <si>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</si>
  <si>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</si>
  <si>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</si>
  <si>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</si>
  <si>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</si>
  <si>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</si>
  <si>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</si>
  <si>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</si>
  <si>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</si>
  <si>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</si>
  <si>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</si>
  <si>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</si>
  <si>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</si>
  <si>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</si>
  <si>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</si>
  <si>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</si>
  <si>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</si>
  <si>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</si>
  <si>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</si>
  <si>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</si>
  <si>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</si>
  <si>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</si>
  <si>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</si>
  <si>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</si>
  <si>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</si>
  <si>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</si>
  <si>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</si>
  <si>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</si>
  <si>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</si>
  <si>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</si>
  <si>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</si>
  <si>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</si>
  <si>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</si>
  <si>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</si>
  <si>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</si>
  <si>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</si>
  <si>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</si>
  <si>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</si>
  <si>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</si>
  <si>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</si>
  <si>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</si>
  <si>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</si>
  <si>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</si>
  <si>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</si>
  <si>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</si>
  <si>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</si>
  <si>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</si>
  <si>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</si>
  <si>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</si>
  <si>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</si>
  <si>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</si>
  <si>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</si>
  <si>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</si>
  <si>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</si>
  <si>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</si>
  <si>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</si>
  <si>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</si>
  <si>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</si>
  <si>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</si>
  <si>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</si>
  <si>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</si>
  <si>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</si>
  <si>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</si>
  <si>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</si>
  <si>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</si>
  <si>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</si>
  <si>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</si>
  <si>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</si>
  <si>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</si>
  <si>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</si>
  <si>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</si>
  <si>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</si>
  <si>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</si>
  <si>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</si>
  <si>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</si>
  <si>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</si>
  <si>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</si>
  <si>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</si>
  <si>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</si>
  <si>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</si>
  <si>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</si>
  <si>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</si>
  <si>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</si>
  <si>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</si>
  <si>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</si>
  <si>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</si>
  <si>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</si>
  <si>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</si>
  <si>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</si>
  <si>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</si>
  <si>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</si>
  <si>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</si>
  <si>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</si>
  <si>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</si>
  <si>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</si>
  <si>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</si>
  <si>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</si>
  <si>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</si>
  <si>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</si>
  <si>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</si>
  <si>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</si>
  <si>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</si>
  <si>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</si>
  <si>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</si>
  <si>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</si>
  <si>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</si>
  <si>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</si>
  <si>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</si>
  <si>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</si>
  <si>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</si>
  <si>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</si>
  <si>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</si>
  <si>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</si>
  <si>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</si>
  <si>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</si>
  <si>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</si>
  <si>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</si>
  <si>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</si>
  <si>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</si>
  <si>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</si>
  <si>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</si>
  <si>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</si>
  <si>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</si>
  <si>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</si>
  <si>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</si>
  <si>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</si>
  <si>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</si>
  <si>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</si>
  <si>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</si>
  <si>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</si>
  <si>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</si>
  <si>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</si>
  <si>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</si>
  <si>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</si>
  <si>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</si>
  <si>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</si>
  <si>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</si>
  <si>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</si>
  <si>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</si>
  <si>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</si>
  <si>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</si>
  <si>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</si>
  <si>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</si>
  <si>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</si>
  <si>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</si>
  <si>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</si>
  <si>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</si>
  <si>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</si>
  <si>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</si>
  <si>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</si>
  <si>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</si>
  <si>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</si>
  <si>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</si>
  <si>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</si>
  <si>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</si>
  <si>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</si>
  <si>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</si>
  <si>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</si>
  <si>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</si>
  <si>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</si>
  <si>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</si>
  <si>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</si>
  <si>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</si>
  <si>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</si>
  <si>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</si>
  <si>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</si>
  <si>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</si>
  <si>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</si>
  <si>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</si>
  <si>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</si>
  <si>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</si>
  <si>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</si>
  <si>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</si>
  <si>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</si>
  <si>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</si>
  <si>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</si>
  <si>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</si>
  <si>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</si>
  <si>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</si>
  <si>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</si>
  <si>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</si>
  <si>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</si>
  <si>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</si>
  <si>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</si>
  <si>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</si>
  <si>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</si>
  <si>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</si>
  <si>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</si>
  <si>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</si>
  <si>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</si>
  <si>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</si>
  <si>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</si>
  <si>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</si>
  <si>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</si>
  <si>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</si>
  <si>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</si>
  <si>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</si>
  <si>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</si>
  <si>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</si>
  <si>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</si>
  <si>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</si>
  <si>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</si>
  <si>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</si>
  <si>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</si>
  <si>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</si>
  <si>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</si>
  <si>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</si>
  <si>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</si>
  <si>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</si>
  <si>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</si>
  <si>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</si>
  <si>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</si>
  <si>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</si>
  <si>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</si>
  <si>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</si>
  <si>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</si>
  <si>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</si>
  <si>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</si>
  <si>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</si>
  <si>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</si>
  <si>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</si>
  <si>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</si>
  <si>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</si>
  <si>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</si>
  <si>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</si>
  <si>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</si>
  <si>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</si>
  <si>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</si>
  <si>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</si>
  <si>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</si>
  <si>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</si>
  <si>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</si>
  <si>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</si>
  <si>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</si>
  <si>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</si>
  <si>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</si>
  <si>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</si>
  <si>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</si>
  <si>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</si>
  <si>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</si>
  <si>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</si>
  <si>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</si>
  <si>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</si>
  <si>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</si>
  <si>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</si>
  <si>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</si>
  <si>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</si>
  <si>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</si>
  <si>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</si>
  <si>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</si>
  <si>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</si>
  <si>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</si>
  <si>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</si>
  <si>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</si>
  <si>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</si>
  <si>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</si>
  <si>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</si>
  <si>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</si>
  <si>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</si>
  <si>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</si>
  <si>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</si>
  <si>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</si>
  <si>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</si>
  <si>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</si>
  <si>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</si>
  <si>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</si>
  <si>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</si>
  <si>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</si>
  <si>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</si>
  <si>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</si>
  <si>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</si>
  <si>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</si>
  <si>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</si>
  <si>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</si>
  <si>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</si>
  <si>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</si>
  <si>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</si>
  <si>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</si>
  <si>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</si>
  <si>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</si>
  <si>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</si>
  <si>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</si>
  <si>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</si>
  <si>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</si>
  <si>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</si>
  <si>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</si>
  <si>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</si>
  <si>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</si>
  <si>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</si>
  <si>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</si>
  <si>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</si>
  <si>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</si>
  <si>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</si>
  <si>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</si>
  <si>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</si>
  <si>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</si>
  <si>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</si>
  <si>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</si>
  <si>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</si>
  <si>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</si>
  <si>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</si>
  <si>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</si>
  <si>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</si>
  <si>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</si>
  <si>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</si>
  <si>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</si>
  <si>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</si>
  <si>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</si>
  <si>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</si>
  <si>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</si>
  <si>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</si>
  <si>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</si>
  <si>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</si>
  <si>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</si>
  <si>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</si>
  <si>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</si>
  <si>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</si>
  <si>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</si>
  <si>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</si>
  <si>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</si>
  <si>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</si>
  <si>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</si>
  <si>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</si>
  <si>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</si>
  <si>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</si>
  <si>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</si>
  <si>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</si>
  <si>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</si>
  <si>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</si>
  <si>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</si>
  <si>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</si>
  <si>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</si>
  <si>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</si>
  <si>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</si>
  <si>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</si>
  <si>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</si>
  <si>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</si>
  <si>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</si>
  <si>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</si>
  <si>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</si>
  <si>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</si>
  <si>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</si>
  <si>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</si>
  <si>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</si>
  <si>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</si>
  <si>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</si>
  <si>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</si>
  <si>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</si>
  <si>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</si>
  <si>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</si>
  <si>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</si>
  <si>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</si>
  <si>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</si>
  <si>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</si>
  <si>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</si>
  <si>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</si>
  <si>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</si>
  <si>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</si>
  <si>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</si>
  <si>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</si>
  <si>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</si>
  <si>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</si>
  <si>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</si>
  <si>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</si>
  <si>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</si>
  <si>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</si>
  <si>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</si>
  <si>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</si>
  <si>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</si>
  <si>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</si>
  <si>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</si>
  <si>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</si>
  <si>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</si>
  <si>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</si>
  <si>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</si>
  <si>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</si>
  <si>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</si>
  <si>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</si>
  <si>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</si>
  <si>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</si>
  <si>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</si>
  <si>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</si>
  <si>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</si>
  <si>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</si>
  <si>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</si>
  <si>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</si>
  <si>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</si>
  <si>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</si>
  <si>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</si>
  <si>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</si>
  <si>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</si>
  <si>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</si>
  <si>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</si>
  <si>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</si>
  <si>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</si>
  <si>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</si>
  <si>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</si>
  <si>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</si>
  <si>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</si>
  <si>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</si>
  <si>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</si>
  <si>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</si>
  <si>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</si>
  <si>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</si>
  <si>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</si>
  <si>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</si>
  <si>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</si>
  <si>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</si>
  <si>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</si>
  <si>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</si>
  <si>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</si>
  <si>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</si>
  <si>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</si>
  <si>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</si>
  <si>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</si>
  <si>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</si>
  <si>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</si>
  <si>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</si>
  <si>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</si>
  <si>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</si>
  <si>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</si>
  <si>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</si>
  <si>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</si>
  <si>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</si>
  <si>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</si>
  <si>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</si>
  <si>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</si>
  <si>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</si>
  <si>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</si>
  <si>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</si>
  <si>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</si>
  <si>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</si>
  <si>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</si>
  <si>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</si>
  <si>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</si>
  <si>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</si>
  <si>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</si>
  <si>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</si>
  <si>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</si>
  <si>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</si>
  <si>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</si>
  <si>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</si>
  <si>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</si>
  <si>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</si>
  <si>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</si>
  <si>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</si>
  <si>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</si>
  <si>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</si>
  <si>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</si>
  <si>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</si>
  <si>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</si>
  <si>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</si>
  <si>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</si>
  <si>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</si>
  <si>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</si>
  <si>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</si>
  <si>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</si>
  <si>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</si>
  <si>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</si>
  <si>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</si>
  <si>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</si>
  <si>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</si>
  <si>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</si>
  <si>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</si>
  <si>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</si>
  <si>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</si>
  <si>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</si>
  <si>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</si>
  <si>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</si>
  <si>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</si>
  <si>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</si>
  <si>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</si>
  <si>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</si>
  <si>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</si>
  <si>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</si>
  <si>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</si>
  <si>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</si>
  <si>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</si>
  <si>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</si>
  <si>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</si>
  <si>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</si>
  <si>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</si>
  <si>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</si>
  <si>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</si>
  <si>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</si>
  <si>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</si>
  <si>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</si>
  <si>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</si>
  <si>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</si>
  <si>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</si>
  <si>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</si>
  <si>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</si>
  <si>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</si>
  <si>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</si>
  <si>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</si>
  <si>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</si>
  <si>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</si>
  <si>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</si>
  <si>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</si>
  <si>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</si>
  <si>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</si>
  <si>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</si>
  <si>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</si>
  <si>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</si>
  <si>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</si>
  <si>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</si>
  <si>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</si>
  <si>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</si>
  <si>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</si>
  <si>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</si>
  <si>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</si>
  <si>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</si>
  <si>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</si>
  <si>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</si>
  <si>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</si>
  <si>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</si>
  <si>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</si>
  <si>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</si>
  <si>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</si>
  <si>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</si>
  <si>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</si>
  <si>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</si>
  <si>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</si>
  <si>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</si>
  <si>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</si>
  <si>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</si>
  <si>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</si>
  <si>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</si>
  <si>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</si>
  <si>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</si>
  <si>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</si>
  <si>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</si>
  <si>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</si>
  <si>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</si>
  <si>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</si>
  <si>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</si>
  <si>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</si>
  <si>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</si>
  <si>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</si>
  <si>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</si>
  <si>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</si>
  <si>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</si>
  <si>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</si>
  <si>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</si>
  <si>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</si>
  <si>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</si>
  <si>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</si>
  <si>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</si>
  <si>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</si>
  <si>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</si>
  <si>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</si>
  <si>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</si>
  <si>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</si>
  <si>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</si>
  <si>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</si>
  <si>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</si>
  <si>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</si>
  <si>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</si>
  <si>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</si>
  <si>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</si>
  <si>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</si>
  <si>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</si>
  <si>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</si>
  <si>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</si>
  <si>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</si>
  <si>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</si>
  <si>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</si>
  <si>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</si>
  <si>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</si>
  <si>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</si>
  <si>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</si>
  <si>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</si>
  <si>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</si>
  <si>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</si>
  <si>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</si>
  <si>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</si>
  <si>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</si>
  <si>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</si>
  <si>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</si>
  <si>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</si>
  <si>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</si>
  <si>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</si>
  <si>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</si>
  <si>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</si>
  <si>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</si>
  <si>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</si>
  <si>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</si>
  <si>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</si>
  <si>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</si>
  <si>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</si>
  <si>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</si>
  <si>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</si>
  <si>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</si>
  <si>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</si>
  <si>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</si>
  <si>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</si>
  <si>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</si>
  <si>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</si>
  <si>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</si>
  <si>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</si>
  <si>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</si>
  <si>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</si>
  <si>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</si>
  <si>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</si>
  <si>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</si>
  <si>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</si>
  <si>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</si>
  <si>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</si>
  <si>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</si>
  <si>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</si>
  <si>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</si>
  <si>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</si>
  <si>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</si>
  <si>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</si>
  <si>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</si>
  <si>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</si>
  <si>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</si>
  <si>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</si>
  <si>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</si>
  <si>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</si>
  <si>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</si>
  <si>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</si>
  <si>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</si>
  <si>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</si>
  <si>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</si>
  <si>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</si>
  <si>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</si>
  <si>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</si>
  <si>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</si>
  <si>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</si>
  <si>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</si>
  <si>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</si>
  <si>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</si>
  <si>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</si>
  <si>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</si>
  <si>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</si>
  <si>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</si>
  <si>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</si>
  <si>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</si>
  <si>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</si>
  <si>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</si>
  <si>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</si>
  <si>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</si>
  <si>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</si>
  <si>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</si>
  <si>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</si>
  <si>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</si>
  <si>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</si>
  <si>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</si>
  <si>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</si>
  <si>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</si>
  <si>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</si>
  <si>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</si>
  <si>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</si>
  <si>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</si>
  <si>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</si>
  <si>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</si>
  <si>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</si>
  <si>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</si>
  <si>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</si>
  <si>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</si>
  <si>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</si>
  <si>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</si>
  <si>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</si>
  <si>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</si>
  <si>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</si>
  <si>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</si>
  <si>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</si>
  <si>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</si>
  <si>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</si>
  <si>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</si>
  <si>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</si>
  <si>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</si>
  <si>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</si>
  <si>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</si>
  <si>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</si>
  <si>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</si>
  <si>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</si>
  <si>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</si>
  <si>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</si>
  <si>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</si>
  <si>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</si>
  <si>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</si>
  <si>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</si>
  <si>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</si>
  <si>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</si>
  <si>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</si>
  <si>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</si>
  <si>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</si>
  <si>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</si>
  <si>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</si>
  <si>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</si>
  <si>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</si>
  <si>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</si>
  <si>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</si>
  <si>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</si>
  <si>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</si>
  <si>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</si>
  <si>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</si>
  <si>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</si>
  <si>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</si>
  <si>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</si>
  <si>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</si>
  <si>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</si>
  <si>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</si>
  <si>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</si>
  <si>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</si>
  <si>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</si>
  <si>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</si>
  <si>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</si>
  <si>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</si>
  <si>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</si>
  <si>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</si>
  <si>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</si>
  <si>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</si>
  <si>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</si>
  <si>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</si>
  <si>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</si>
  <si>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</si>
  <si>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</si>
  <si>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</si>
  <si>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</si>
  <si>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</si>
  <si>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</si>
  <si>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</si>
  <si>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</si>
  <si>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</si>
  <si>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</si>
  <si>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</si>
  <si>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</si>
  <si>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</si>
  <si>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</si>
  <si>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</si>
  <si>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</si>
  <si>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</si>
  <si>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</si>
  <si>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</si>
  <si>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</si>
  <si>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</si>
  <si>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</si>
  <si>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</si>
  <si>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</si>
  <si>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</si>
  <si>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</si>
  <si>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</si>
  <si>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</si>
  <si>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</si>
  <si>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</si>
  <si>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</si>
  <si>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</si>
  <si>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</si>
  <si>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</si>
  <si>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</si>
  <si>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</si>
  <si>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</si>
  <si>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</si>
  <si>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</si>
  <si>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</si>
  <si>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</si>
  <si>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</si>
  <si>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</si>
  <si>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</si>
  <si>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</si>
  <si>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</si>
  <si>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</si>
  <si>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</si>
  <si>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</si>
  <si>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</si>
  <si>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</si>
  <si>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</si>
  <si>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</si>
  <si>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</si>
  <si>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</si>
  <si>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</si>
  <si>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</si>
  <si>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</si>
  <si>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</si>
  <si>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</si>
  <si>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</si>
  <si>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</si>
  <si>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</si>
  <si>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</si>
  <si>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</si>
  <si>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</si>
  <si>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</si>
  <si>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</si>
  <si>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</si>
  <si>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</si>
  <si>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</si>
  <si>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</si>
  <si>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</si>
  <si>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</si>
  <si>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</si>
  <si>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</si>
  <si>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</si>
  <si>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</si>
  <si>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</si>
  <si>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</si>
  <si>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</si>
  <si>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</si>
  <si>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</si>
  <si>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</si>
  <si>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</si>
  <si>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</si>
  <si>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</si>
  <si>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</si>
  <si>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</si>
  <si>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</si>
  <si>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</si>
  <si>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</si>
  <si>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</si>
  <si>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</si>
  <si>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</si>
  <si>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</si>
  <si>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</si>
  <si>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</si>
  <si>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</si>
  <si>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</si>
  <si>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</si>
  <si>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</si>
  <si>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</si>
  <si>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</si>
  <si>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</si>
  <si>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</si>
  <si>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</si>
  <si>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</si>
  <si>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</si>
  <si>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</si>
  <si>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</si>
  <si>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</si>
  <si>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</si>
  <si>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</si>
  <si>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</si>
  <si>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</si>
  <si>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</si>
  <si>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</si>
  <si>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</si>
  <si>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</si>
  <si>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</si>
  <si>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</si>
  <si>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</si>
  <si>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</si>
  <si>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</si>
  <si>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</si>
  <si>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</si>
  <si>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</si>
  <si>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</si>
  <si>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</si>
  <si>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</si>
  <si>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</si>
  <si>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</si>
  <si>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</si>
  <si>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</si>
  <si>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</si>
  <si>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</si>
  <si>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</si>
  <si>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</si>
  <si>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</si>
  <si>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</si>
  <si>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</si>
  <si>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</si>
  <si>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</si>
  <si>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</si>
  <si>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</si>
  <si>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</si>
  <si>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</si>
  <si>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</si>
  <si>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</si>
  <si>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</si>
  <si>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</si>
  <si>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</si>
  <si>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</si>
  <si>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</si>
  <si>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</si>
  <si>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</si>
  <si>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</si>
  <si>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</si>
  <si>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</si>
  <si>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</si>
  <si>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</si>
  <si>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</si>
  <si>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</si>
  <si>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</si>
  <si>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</si>
  <si>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</si>
  <si>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</si>
  <si>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</si>
  <si>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</si>
  <si>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</si>
  <si>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</si>
  <si>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</si>
  <si>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</si>
  <si>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</si>
  <si>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</si>
  <si>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</si>
  <si>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</si>
  <si>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</si>
  <si>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</si>
  <si>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</si>
  <si>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</si>
  <si>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</si>
  <si>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</si>
  <si>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</si>
  <si>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</si>
  <si>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</si>
  <si>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</si>
  <si>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</si>
  <si>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</si>
  <si>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</si>
  <si>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</si>
  <si>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</si>
  <si>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</si>
  <si>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</si>
  <si>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</si>
  <si>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</si>
  <si>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</si>
  <si>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</si>
  <si>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</si>
  <si>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</si>
  <si>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</si>
  <si>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</si>
  <si>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</si>
  <si>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</si>
  <si>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</si>
  <si>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</si>
  <si>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</si>
  <si>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</si>
  <si>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</si>
  <si>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</si>
  <si>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</si>
  <si>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</si>
  <si>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</si>
  <si>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</si>
  <si>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</si>
  <si>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</si>
  <si>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</si>
  <si>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</si>
  <si>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</si>
  <si>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</si>
  <si>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</si>
  <si>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</si>
  <si>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</si>
  <si>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</si>
  <si>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</si>
  <si>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</si>
  <si>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</si>
  <si>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</si>
  <si>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</si>
  <si>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</si>
  <si>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</si>
  <si>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</si>
  <si>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</si>
  <si>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</si>
  <si>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</si>
  <si>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</si>
  <si>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</si>
  <si>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</si>
  <si>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</si>
  <si>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</si>
  <si>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</si>
  <si>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</si>
  <si>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</si>
  <si>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</si>
  <si>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</si>
  <si>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</si>
  <si>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</si>
  <si>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</si>
  <si>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</si>
  <si>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</si>
  <si>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</si>
  <si>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</si>
  <si>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</si>
  <si>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</si>
  <si>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</si>
  <si>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</si>
  <si>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</si>
  <si>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</si>
  <si>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</si>
  <si>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</si>
  <si>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</si>
  <si>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</si>
  <si>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</si>
  <si>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</si>
  <si>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</si>
  <si>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</si>
  <si>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</si>
  <si>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</si>
  <si>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</si>
  <si>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</si>
  <si>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</si>
  <si>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</si>
  <si>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</si>
  <si>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</si>
  <si>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</si>
  <si>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</si>
  <si>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</si>
  <si>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</si>
  <si>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</si>
  <si>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</si>
  <si>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</si>
  <si>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</si>
  <si>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</si>
  <si>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</si>
  <si>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</si>
  <si>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</si>
  <si>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</si>
  <si>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</si>
  <si>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</si>
  <si>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</si>
  <si>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</si>
  <si>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</si>
  <si>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</si>
  <si>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</si>
  <si>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</si>
  <si>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</si>
  <si>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</si>
  <si>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</si>
  <si>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</si>
  <si>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</si>
  <si>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</si>
  <si>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</si>
  <si>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</si>
  <si>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</si>
  <si>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</si>
  <si>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</si>
  <si>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</si>
  <si>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</si>
  <si>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</si>
  <si>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</si>
  <si>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</si>
  <si>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</si>
  <si>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</si>
  <si>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</si>
  <si>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</si>
  <si>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</si>
  <si>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</si>
  <si>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</si>
  <si>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</si>
  <si>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</si>
  <si>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</si>
  <si>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</si>
  <si>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</si>
  <si>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</si>
  <si>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</si>
  <si>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</si>
  <si>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</si>
  <si>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</si>
  <si>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</si>
  <si>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</si>
  <si>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</si>
  <si>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</si>
  <si>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</si>
  <si>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</si>
  <si>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</si>
  <si>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</si>
  <si>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</si>
  <si>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</si>
  <si>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</si>
  <si>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</si>
  <si>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</si>
  <si>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</si>
  <si>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</si>
  <si>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</si>
  <si>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</si>
  <si>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</si>
  <si>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</si>
  <si>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</si>
  <si>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</si>
  <si>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</si>
  <si>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</si>
  <si>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</si>
  <si>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</si>
  <si>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</si>
  <si>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</si>
  <si>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</si>
  <si>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</si>
  <si>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</si>
  <si>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</si>
  <si>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</si>
  <si>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</si>
  <si>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</si>
  <si>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</si>
  <si>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</si>
  <si>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</si>
  <si>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</si>
  <si>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</si>
  <si>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</si>
  <si>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</si>
  <si>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</si>
  <si>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</si>
  <si>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</si>
  <si>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</si>
  <si>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</si>
  <si>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</si>
  <si>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</si>
  <si>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</si>
  <si>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</si>
  <si>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</si>
  <si>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</si>
  <si>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</si>
  <si>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</si>
  <si>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</si>
  <si>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</si>
  <si>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</si>
  <si>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</si>
  <si>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</si>
  <si>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</si>
  <si>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</si>
  <si>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</si>
  <si>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</si>
  <si>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</si>
  <si>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</si>
  <si>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</si>
  <si>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</si>
  <si>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</si>
  <si>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</si>
  <si>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</si>
  <si>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</si>
  <si>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</si>
  <si>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</si>
  <si>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</si>
  <si>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</si>
  <si>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</si>
  <si>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</si>
  <si>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</si>
  <si>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</si>
  <si>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</si>
  <si>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</si>
  <si>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</si>
  <si>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</si>
  <si>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</si>
  <si>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</si>
  <si>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</si>
  <si>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</si>
  <si>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</si>
  <si>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</si>
  <si>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</si>
  <si>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</si>
  <si>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</si>
  <si>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</si>
  <si>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</si>
  <si>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</si>
  <si>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</si>
  <si>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</si>
  <si>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</si>
  <si>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</si>
  <si>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</si>
  <si>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</si>
  <si>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</si>
  <si>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</si>
  <si>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</si>
  <si>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</si>
  <si>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</si>
  <si>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</si>
  <si>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</si>
  <si>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</si>
  <si>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</si>
  <si>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</si>
  <si>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</si>
  <si>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</si>
  <si>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</si>
  <si>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</si>
  <si>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</si>
  <si>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</si>
  <si>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</si>
  <si>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</si>
  <si>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</si>
  <si>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</si>
  <si>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</si>
  <si>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</si>
  <si>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</si>
  <si>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</si>
  <si>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</si>
  <si>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</si>
  <si>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</si>
  <si>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</si>
  <si>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</si>
  <si>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</si>
  <si>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</si>
  <si>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</si>
  <si>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</si>
  <si>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</si>
  <si>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</si>
  <si>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</si>
  <si>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</si>
  <si>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</si>
  <si>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</si>
  <si>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</si>
  <si>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</si>
  <si>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</si>
  <si>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</si>
  <si>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</si>
  <si>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</si>
  <si>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</si>
  <si>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</si>
  <si>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</si>
  <si>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</si>
  <si>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</si>
  <si>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</si>
  <si>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</si>
  <si>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</si>
  <si>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</si>
  <si>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</si>
  <si>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</si>
  <si>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</si>
  <si>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</si>
  <si>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</si>
  <si>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</si>
  <si>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</si>
  <si>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</si>
  <si>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</si>
  <si>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</si>
  <si>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</si>
  <si>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</si>
  <si>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</si>
  <si>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</si>
  <si>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</si>
  <si>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</si>
  <si>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</si>
  <si>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</si>
  <si>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</si>
  <si>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</si>
  <si>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</si>
  <si>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</si>
  <si>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</si>
  <si>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</si>
  <si>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</si>
  <si>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</si>
  <si>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</si>
  <si>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</si>
  <si>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</si>
  <si>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</si>
  <si>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</si>
  <si>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</si>
  <si>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</si>
  <si>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</si>
  <si>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</si>
  <si>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</si>
  <si>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</si>
  <si>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</si>
  <si>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</si>
  <si>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</si>
  <si>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</si>
  <si>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</si>
  <si>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</si>
  <si>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</si>
  <si>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</si>
  <si>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</si>
  <si>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</si>
  <si>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</si>
  <si>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</si>
  <si>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</si>
  <si>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</si>
  <si>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</si>
  <si>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</si>
  <si>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</si>
  <si>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</si>
  <si>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</si>
  <si>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</si>
  <si>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</si>
  <si>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</si>
  <si>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</si>
  <si>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</si>
  <si>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</si>
  <si>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</si>
  <si>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</si>
  <si>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</si>
  <si>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</si>
  <si>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</si>
  <si>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</si>
  <si>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</si>
  <si>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</si>
  <si>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</si>
  <si>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</si>
  <si>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</si>
  <si>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</si>
  <si>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</si>
  <si>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</si>
  <si>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</si>
  <si>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</si>
  <si>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</si>
  <si>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</si>
  <si>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</si>
  <si>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</si>
  <si>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</si>
  <si>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</si>
  <si>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</si>
  <si>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</si>
  <si>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</si>
  <si>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</si>
  <si>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</si>
  <si>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</si>
  <si>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</si>
  <si>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</si>
  <si>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</si>
  <si>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</si>
  <si>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</si>
  <si>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</si>
  <si>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</si>
  <si>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</si>
  <si>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</si>
  <si>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</si>
  <si>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</si>
  <si>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</si>
  <si>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</si>
  <si>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</si>
  <si>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</si>
  <si>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</si>
  <si>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</si>
  <si>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</si>
  <si>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</si>
  <si>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</si>
  <si>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</si>
  <si>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</si>
  <si>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</si>
  <si>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</si>
  <si>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</si>
  <si>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</si>
  <si>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</si>
  <si>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</si>
  <si>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</si>
  <si>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</si>
  <si>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</si>
  <si>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</si>
  <si>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</si>
  <si>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</si>
  <si>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</si>
  <si>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</si>
  <si>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</si>
  <si>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</si>
  <si>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</si>
  <si>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</si>
  <si>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</si>
  <si>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</si>
  <si>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</si>
  <si>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</si>
  <si>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</si>
  <si>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</si>
  <si>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</si>
  <si>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</si>
  <si>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</si>
  <si>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</si>
  <si>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</si>
  <si>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</si>
  <si>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</si>
  <si>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</si>
  <si>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</si>
  <si>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</si>
  <si>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</si>
  <si>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</si>
  <si>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</si>
  <si>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</si>
  <si>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</si>
  <si>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</si>
  <si>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</si>
  <si>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</si>
  <si>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</si>
  <si>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</si>
  <si>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</si>
  <si>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</si>
  <si>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</si>
  <si>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</si>
  <si>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</si>
  <si>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</si>
  <si>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</si>
  <si>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</si>
  <si>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</si>
  <si>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</si>
  <si>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</si>
  <si>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</si>
  <si>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</si>
  <si>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</si>
  <si>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</si>
  <si>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</si>
  <si>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</si>
  <si>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</si>
  <si>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</si>
  <si>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</si>
  <si>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</si>
  <si>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</si>
  <si>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</si>
  <si>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</si>
  <si>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</si>
  <si>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</si>
  <si>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</si>
  <si>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</si>
  <si>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</si>
  <si>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</si>
  <si>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</si>
  <si>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</si>
  <si>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</si>
  <si>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</si>
  <si>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</si>
  <si>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</si>
  <si>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</si>
  <si>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</si>
  <si>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</si>
  <si>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</si>
  <si>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</si>
  <si>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</si>
  <si>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</si>
  <si>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</si>
  <si>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</si>
  <si>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</si>
  <si>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</si>
  <si>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</si>
  <si>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</si>
  <si>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</si>
  <si>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</si>
  <si>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</si>
  <si>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</si>
  <si>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</si>
  <si>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</si>
  <si>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</si>
  <si>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</si>
  <si>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</si>
  <si>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</si>
  <si>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</si>
  <si>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</si>
  <si>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</si>
  <si>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</si>
  <si>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</si>
  <si>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</si>
  <si>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</si>
  <si>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</si>
  <si>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</si>
  <si>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</si>
  <si>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</si>
  <si>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</si>
  <si>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</si>
  <si>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</si>
  <si>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</si>
  <si>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</si>
  <si>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</si>
  <si>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</si>
  <si>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</si>
  <si>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</si>
  <si>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</si>
  <si>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</si>
  <si>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</si>
  <si>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</si>
  <si>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</si>
  <si>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</si>
  <si>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</si>
  <si>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</si>
  <si>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</si>
  <si>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</si>
  <si>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</si>
  <si>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</si>
  <si>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</si>
  <si>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</si>
  <si>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</si>
  <si>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</si>
  <si>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</si>
  <si>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</si>
  <si>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</si>
  <si>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</si>
  <si>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</si>
  <si>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</si>
  <si>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</si>
  <si>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</si>
  <si>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</si>
  <si>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</si>
  <si>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</si>
  <si>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</si>
  <si>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</si>
  <si>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</si>
  <si>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</si>
  <si>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</si>
  <si>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</si>
  <si>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</si>
  <si>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</si>
  <si>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</si>
  <si>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</si>
  <si>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</si>
  <si>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</si>
  <si>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</si>
  <si>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</si>
  <si>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</si>
  <si>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</si>
  <si>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</si>
  <si>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</si>
  <si>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</si>
  <si>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</si>
  <si>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</si>
  <si>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</si>
  <si>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</si>
  <si>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</si>
  <si>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</si>
  <si>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</si>
  <si>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</si>
  <si>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</si>
  <si>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</si>
  <si>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</si>
  <si>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</si>
  <si>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</si>
  <si>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</si>
  <si>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</si>
  <si>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</si>
  <si>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</si>
  <si>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</si>
  <si>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</si>
  <si>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</si>
  <si>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</si>
  <si>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</si>
  <si>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</si>
  <si>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</si>
  <si>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</si>
  <si>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</si>
  <si>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</si>
  <si>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</si>
  <si>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</si>
  <si>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</si>
  <si>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</si>
  <si>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</si>
  <si>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</si>
  <si>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</si>
  <si>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</si>
  <si>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</si>
  <si>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</si>
  <si>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</si>
  <si>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</si>
  <si>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</si>
  <si>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</si>
  <si>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</si>
  <si>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</si>
  <si>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</si>
  <si>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</si>
  <si>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</si>
  <si>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</si>
  <si>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</si>
  <si>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</si>
  <si>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</si>
  <si>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</si>
  <si>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</si>
  <si>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</si>
  <si>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</si>
  <si>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</si>
  <si>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</si>
  <si>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</si>
  <si>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</si>
  <si>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</si>
  <si>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</si>
  <si>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</si>
  <si>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</si>
  <si>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</si>
  <si>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</si>
  <si>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</si>
  <si>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</si>
  <si>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</si>
  <si>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</si>
  <si>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</si>
  <si>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</si>
  <si>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</si>
  <si>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</si>
  <si>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</si>
  <si>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</si>
  <si>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</si>
  <si>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</si>
  <si>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</si>
  <si>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</si>
  <si>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</si>
  <si>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</si>
  <si>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</si>
  <si>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</si>
  <si>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</si>
  <si>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</si>
  <si>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</si>
  <si>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</si>
  <si>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</si>
  <si>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</si>
  <si>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</si>
  <si>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</si>
  <si>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</si>
  <si>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</si>
  <si>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</si>
  <si>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</si>
  <si>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</si>
  <si>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</si>
  <si>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</si>
  <si>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</si>
  <si>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</si>
  <si>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</si>
  <si>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</si>
  <si>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</si>
  <si>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</si>
  <si>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</si>
  <si>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</si>
  <si>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</si>
  <si>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</si>
  <si>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</si>
  <si>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</si>
  <si>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</si>
  <si>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</si>
  <si>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</si>
  <si>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</si>
  <si>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</si>
  <si>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</si>
  <si>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</si>
  <si>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</si>
  <si>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</si>
  <si>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</si>
  <si>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</si>
  <si>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</si>
  <si>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</si>
  <si>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</si>
  <si>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</si>
  <si>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</si>
  <si>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</si>
  <si>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</si>
  <si>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</si>
  <si>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</si>
  <si>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</si>
  <si>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</si>
  <si>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</si>
  <si>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</si>
  <si>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</si>
  <si>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</si>
  <si>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</si>
  <si>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</si>
  <si>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</si>
  <si>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</si>
  <si>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</si>
  <si>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</si>
  <si>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</si>
  <si>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</si>
  <si>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</si>
  <si>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</si>
  <si>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</si>
  <si>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</si>
  <si>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</si>
  <si>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</si>
  <si>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</si>
  <si>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</si>
  <si>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</si>
  <si>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</si>
  <si>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</si>
  <si>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</si>
  <si>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</si>
  <si>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</si>
  <si>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</si>
  <si>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</si>
  <si>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</si>
  <si>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</si>
  <si>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</si>
  <si>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</si>
  <si>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</si>
  <si>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</si>
  <si>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</si>
  <si>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</si>
  <si>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</si>
  <si>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</si>
  <si>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</si>
  <si>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</si>
  <si>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</si>
  <si>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</si>
  <si>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</si>
  <si>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</si>
  <si>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</si>
  <si>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</si>
  <si>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</si>
  <si>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</si>
  <si>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</si>
  <si>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</si>
  <si>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</si>
  <si>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</si>
  <si>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</si>
  <si>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</si>
  <si>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</si>
  <si>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</si>
  <si>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</si>
  <si>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</si>
  <si>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</si>
  <si>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</si>
  <si>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</si>
  <si>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</si>
  <si>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</si>
  <si>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</si>
  <si>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</si>
  <si>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</si>
  <si>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</si>
  <si>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</si>
  <si>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</si>
  <si>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</si>
  <si>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</si>
  <si>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</si>
  <si>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</si>
  <si>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</si>
  <si>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</si>
  <si>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</si>
  <si>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</si>
  <si>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</si>
  <si>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</si>
  <si>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</si>
  <si>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</si>
  <si>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</si>
  <si>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</si>
  <si>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</si>
  <si>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</si>
  <si>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</si>
  <si>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</si>
  <si>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</si>
  <si>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</si>
  <si>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</si>
  <si>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</si>
  <si>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</si>
  <si>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</si>
  <si>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</si>
  <si>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</si>
  <si>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</si>
  <si>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</si>
  <si>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</si>
  <si>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</si>
  <si>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</si>
  <si>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</si>
  <si>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</si>
  <si>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</si>
  <si>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</si>
  <si>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</si>
  <si>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</si>
  <si>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</si>
  <si>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</si>
  <si>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</si>
  <si>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</si>
  <si>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</si>
  <si>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</si>
  <si>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</si>
  <si>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</si>
  <si>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</si>
  <si>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</si>
  <si>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</si>
  <si>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</si>
  <si>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</si>
  <si>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</si>
  <si>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</si>
  <si>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</si>
  <si>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</si>
  <si>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</si>
  <si>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</si>
  <si>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</si>
  <si>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</si>
  <si>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</si>
  <si>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</si>
  <si>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</si>
  <si>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</si>
  <si>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</si>
  <si>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</si>
  <si>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</si>
  <si>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</si>
  <si>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</si>
  <si>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</si>
  <si>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</si>
  <si>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</si>
  <si>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</si>
  <si>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</si>
  <si>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</si>
  <si>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</si>
  <si>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</si>
  <si>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</si>
  <si>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</si>
  <si>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</si>
  <si>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</si>
  <si>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</si>
  <si>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</si>
  <si>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</si>
  <si>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</si>
  <si>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</si>
  <si>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</si>
  <si>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</si>
  <si>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</si>
  <si>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</si>
  <si>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</si>
  <si>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</si>
  <si>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</si>
  <si>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</si>
  <si>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</si>
  <si>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</si>
  <si>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</si>
  <si>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</si>
  <si>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</si>
  <si>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</si>
  <si>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</si>
  <si>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</si>
  <si>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</si>
  <si>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</si>
  <si>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</si>
  <si>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</si>
  <si>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</si>
  <si>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</si>
  <si>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</si>
  <si>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</si>
  <si>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</si>
  <si>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</si>
  <si>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</si>
  <si>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</si>
  <si>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</si>
  <si>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</si>
  <si>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</si>
  <si>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</si>
  <si>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</si>
  <si>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</si>
  <si>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</si>
  <si>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</si>
  <si>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</si>
  <si>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</si>
  <si>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</si>
  <si>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</si>
  <si>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</si>
  <si>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</si>
  <si>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</si>
  <si>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</si>
  <si>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</si>
  <si>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</si>
  <si>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</si>
  <si>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</si>
  <si>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</si>
  <si>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</si>
  <si>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</si>
  <si>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</si>
  <si>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</si>
  <si>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</si>
  <si>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</si>
  <si>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</si>
  <si>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</si>
  <si>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</si>
  <si>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</si>
  <si>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</si>
  <si>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</si>
  <si>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</si>
  <si>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</si>
  <si>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</si>
  <si>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</si>
  <si>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</si>
  <si>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</si>
  <si>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</si>
  <si>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</si>
  <si>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</si>
  <si>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</si>
  <si>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</si>
  <si>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</si>
  <si>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</si>
  <si>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</si>
  <si>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</si>
  <si>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</si>
  <si>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</si>
  <si>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</si>
  <si>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</si>
  <si>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</si>
  <si>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</si>
  <si>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</si>
  <si>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</si>
  <si>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</si>
  <si>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</si>
  <si>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</si>
  <si>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</si>
  <si>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</si>
  <si>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</si>
  <si>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</si>
  <si>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</si>
  <si>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</si>
  <si>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</si>
  <si>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</si>
  <si>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</si>
  <si>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</si>
  <si>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</si>
  <si>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</si>
  <si>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</si>
  <si>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</si>
  <si>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</si>
  <si>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</si>
  <si>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</si>
  <si>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</si>
  <si>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</si>
  <si>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</si>
  <si>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</si>
  <si>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</si>
  <si>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</si>
  <si>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</si>
  <si>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</si>
  <si>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</si>
  <si>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</si>
  <si>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</si>
  <si>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</si>
  <si>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</si>
  <si>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</si>
  <si>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</si>
  <si>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</si>
  <si>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</si>
  <si>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</si>
  <si>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</si>
  <si>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</si>
  <si>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</si>
  <si>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</si>
  <si>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</si>
  <si>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</si>
  <si>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</si>
  <si>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</si>
  <si>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</si>
  <si>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</si>
  <si>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</si>
  <si>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</si>
  <si>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</si>
  <si>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</si>
  <si>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</si>
  <si>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</si>
  <si>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</si>
  <si>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</si>
  <si>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</si>
  <si>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</si>
  <si>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</si>
  <si>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</si>
  <si>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</si>
  <si>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</si>
  <si>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</si>
  <si>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</si>
  <si>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</si>
  <si>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</si>
  <si>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</si>
  <si>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</si>
  <si>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</si>
  <si>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</si>
  <si>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</si>
  <si>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</si>
  <si>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</si>
  <si>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</si>
  <si>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</si>
  <si>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</si>
  <si>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</si>
  <si>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</si>
  <si>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</si>
  <si>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</si>
  <si>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</si>
  <si>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</si>
  <si>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</si>
  <si>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</si>
  <si>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</si>
  <si>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</si>
  <si>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</si>
  <si>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</si>
  <si>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</si>
  <si>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</si>
  <si>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</si>
  <si>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</si>
  <si>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</si>
  <si>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</si>
  <si>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</si>
  <si>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</si>
  <si>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</si>
  <si>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</si>
  <si>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</si>
  <si>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</si>
  <si>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</si>
  <si>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</si>
  <si>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</si>
  <si>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</si>
  <si>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</si>
  <si>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</si>
  <si>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</si>
  <si>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</si>
  <si>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</si>
  <si>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</si>
  <si>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</si>
  <si>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</si>
  <si>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</si>
  <si>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</si>
  <si>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</si>
  <si>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</si>
  <si>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</si>
  <si>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</si>
  <si>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</si>
  <si>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</si>
  <si>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</si>
  <si>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</si>
  <si>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</si>
  <si>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</si>
  <si>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</si>
  <si>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</si>
  <si>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</si>
  <si>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</si>
  <si>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</si>
  <si>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</si>
  <si>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</si>
  <si>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</si>
  <si>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</si>
  <si>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</si>
  <si>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</si>
  <si>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</si>
  <si>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</si>
  <si>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</si>
  <si>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</si>
  <si>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</si>
  <si>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</si>
  <si>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</si>
  <si>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</si>
  <si>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</si>
  <si>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</si>
  <si>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</si>
  <si>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</si>
  <si>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</si>
  <si>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</si>
  <si>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</si>
  <si>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</si>
  <si>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</si>
  <si>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</si>
  <si>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</si>
  <si>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</si>
  <si>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</si>
  <si>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</si>
  <si>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</si>
  <si>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</si>
  <si>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</si>
  <si>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</si>
  <si>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</si>
  <si>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</si>
  <si>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</si>
  <si>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</si>
  <si>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</si>
  <si>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</si>
  <si>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</si>
  <si>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</si>
  <si>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</si>
  <si>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</si>
  <si>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</si>
  <si>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</si>
  <si>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</si>
  <si>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</si>
  <si>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</si>
  <si>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</si>
  <si>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</si>
  <si>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</si>
  <si>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</si>
  <si>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</si>
  <si>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</si>
  <si>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</si>
  <si>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</si>
  <si>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</si>
  <si>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</si>
  <si>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</si>
  <si>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</si>
  <si>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</si>
  <si>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</si>
  <si>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</si>
  <si>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</si>
  <si>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</si>
  <si>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</si>
  <si>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</si>
  <si>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</si>
  <si>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</si>
  <si>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</si>
  <si>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</si>
  <si>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</si>
  <si>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</si>
  <si>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</si>
  <si>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</si>
  <si>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</si>
  <si>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</si>
  <si>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</si>
  <si>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</si>
  <si>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</si>
  <si>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</si>
  <si>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</si>
  <si>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</si>
  <si>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</si>
  <si>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</si>
  <si>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</si>
  <si>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</si>
  <si>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</si>
  <si>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</si>
  <si>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</si>
  <si>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</si>
  <si>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</si>
  <si>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</si>
  <si>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</si>
  <si>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</si>
  <si>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</si>
  <si>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</si>
  <si>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</si>
  <si>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</si>
  <si>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</si>
  <si>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</si>
  <si>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</si>
  <si>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</si>
  <si>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</si>
  <si>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</si>
  <si>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</si>
  <si>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</si>
  <si>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</si>
  <si>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</si>
  <si>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</si>
  <si>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</si>
  <si>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</si>
  <si>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</si>
  <si>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</si>
  <si>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</si>
  <si>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</si>
  <si>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</si>
  <si>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</si>
  <si>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</si>
  <si>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</si>
  <si>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</si>
  <si>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</si>
  <si>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</si>
  <si>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</si>
  <si>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</si>
  <si>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</si>
  <si>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</si>
  <si>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</si>
  <si>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</si>
  <si>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</si>
  <si>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</si>
  <si>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</si>
  <si>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</si>
  <si>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</si>
  <si>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</si>
  <si>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</si>
  <si>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</si>
  <si>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</si>
  <si>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</si>
  <si>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</si>
  <si>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</si>
  <si>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</si>
  <si>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</si>
  <si>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</si>
  <si>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</si>
  <si>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</si>
  <si>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</si>
  <si>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</si>
  <si>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</si>
  <si>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</si>
  <si>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</si>
  <si>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</si>
  <si>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</si>
  <si>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</si>
  <si>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</si>
  <si>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</si>
  <si>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</si>
  <si>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</si>
  <si>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</si>
  <si>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</si>
  <si>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</si>
  <si>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</si>
  <si>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</si>
  <si>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</si>
  <si>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</si>
  <si>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</si>
  <si>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</si>
  <si>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</si>
  <si>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</si>
  <si>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</si>
  <si>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</si>
  <si>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</si>
  <si>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</si>
  <si>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</si>
  <si>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</si>
  <si>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</si>
  <si>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</si>
  <si>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</si>
  <si>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</si>
  <si>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</si>
  <si>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</si>
  <si>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</si>
  <si>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</si>
  <si>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</si>
  <si>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</si>
  <si>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</si>
  <si>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</si>
  <si>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</si>
  <si>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</si>
  <si>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</si>
  <si>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</si>
  <si>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</si>
  <si>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</si>
  <si>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</si>
  <si>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</si>
  <si>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</si>
  <si>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</si>
  <si>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</si>
  <si>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</si>
  <si>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</si>
  <si>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</si>
  <si>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</si>
  <si>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</si>
  <si>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</si>
  <si>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</si>
  <si>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</si>
  <si>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</si>
  <si>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</si>
  <si>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</si>
  <si>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</si>
  <si>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</si>
  <si>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</si>
  <si>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</si>
  <si>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</si>
  <si>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</si>
  <si>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</si>
  <si>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</si>
  <si>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</si>
  <si>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</si>
  <si>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</si>
  <si>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</si>
  <si>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</si>
  <si>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</si>
  <si>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</si>
  <si>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</si>
  <si>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</si>
  <si>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</si>
  <si>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</si>
  <si>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</si>
  <si>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</si>
  <si>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</si>
  <si>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</si>
  <si>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</si>
  <si>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</si>
  <si>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</si>
  <si>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</si>
  <si>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</si>
  <si>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</si>
  <si>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</si>
  <si>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</si>
  <si>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</si>
  <si>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</si>
  <si>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</si>
  <si>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</si>
  <si>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</si>
  <si>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</si>
  <si>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</si>
  <si>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</si>
  <si>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</si>
  <si>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</si>
  <si>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</si>
  <si>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</si>
  <si>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</si>
  <si>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</si>
  <si>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</si>
  <si>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</si>
  <si>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</si>
  <si>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</si>
  <si>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</si>
  <si>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</si>
  <si>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</si>
  <si>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</si>
  <si>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</si>
  <si>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</si>
  <si>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</si>
  <si>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</si>
  <si>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</si>
  <si>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</si>
  <si>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</si>
  <si>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</si>
  <si>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</si>
  <si>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</si>
  <si>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</si>
  <si>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</si>
  <si>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</si>
  <si>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</si>
  <si>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</si>
  <si>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</si>
  <si>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</si>
  <si>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</si>
  <si>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</si>
  <si>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</si>
  <si>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</si>
  <si>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</si>
  <si>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</si>
  <si>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</si>
  <si>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</si>
  <si>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</si>
  <si>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</si>
  <si>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</si>
  <si>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</si>
  <si>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</si>
  <si>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</si>
  <si>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</si>
  <si>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</si>
  <si>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</si>
  <si>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</si>
  <si>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</si>
  <si>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</si>
  <si>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</si>
  <si>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</si>
  <si>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</si>
  <si>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</si>
  <si>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</si>
  <si>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</si>
  <si>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</si>
  <si>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</si>
  <si>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</si>
  <si>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</si>
  <si>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</si>
  <si>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</si>
  <si>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</si>
  <si>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</si>
  <si>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</si>
  <si>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</si>
  <si>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</si>
  <si>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</si>
  <si>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</si>
  <si>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</si>
  <si>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</si>
  <si>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</si>
  <si>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</si>
  <si>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</si>
  <si>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</si>
  <si>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</si>
  <si>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</si>
  <si>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</si>
  <si>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</si>
  <si>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</si>
  <si>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</si>
  <si>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</si>
  <si>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</si>
  <si>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</si>
  <si>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</si>
  <si>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</si>
  <si>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</si>
  <si>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</si>
  <si>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</si>
  <si>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</si>
  <si>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</si>
  <si>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</si>
  <si>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</si>
  <si>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</si>
  <si>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</si>
  <si>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</si>
  <si>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</si>
  <si>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</si>
  <si>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</si>
  <si>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</si>
  <si>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</si>
  <si>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</si>
  <si>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</si>
  <si>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</si>
  <si>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</si>
  <si>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</si>
  <si>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</si>
  <si>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</si>
  <si>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</si>
  <si>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</si>
  <si>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</si>
  <si>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</si>
  <si>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</si>
  <si>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</si>
  <si>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</si>
  <si>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</si>
  <si>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</si>
  <si>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</si>
  <si>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</si>
  <si>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</si>
  <si>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</si>
  <si>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</si>
  <si>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</si>
  <si>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</si>
  <si>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</si>
  <si>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</si>
  <si>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</si>
  <si>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</si>
  <si>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</si>
  <si>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</si>
  <si>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</si>
  <si>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</si>
  <si>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</si>
  <si>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</si>
  <si>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</si>
  <si>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</si>
  <si>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</si>
  <si>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</si>
  <si>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</si>
  <si>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</si>
  <si>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</si>
  <si>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</si>
  <si>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</si>
  <si>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</si>
  <si>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</si>
  <si>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</si>
  <si>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</si>
  <si>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</si>
  <si>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</si>
  <si>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</si>
  <si>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</si>
  <si>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</si>
  <si>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</si>
  <si>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</si>
  <si>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</si>
  <si>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</si>
  <si>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</si>
  <si>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</si>
  <si>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</si>
  <si>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</si>
  <si>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</si>
  <si>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</si>
  <si>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</si>
  <si>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</si>
  <si>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</si>
  <si>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</si>
  <si>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</si>
  <si>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</si>
  <si>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</si>
  <si>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</si>
  <si>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</si>
  <si>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</si>
  <si>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</si>
  <si>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</si>
  <si>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</si>
  <si>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</si>
  <si>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</si>
  <si>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</si>
  <si>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</si>
  <si>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</si>
  <si>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</si>
  <si>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</si>
  <si>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</si>
  <si>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</si>
  <si>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</si>
  <si>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</si>
  <si>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</si>
  <si>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</si>
  <si>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</si>
  <si>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</si>
  <si>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</si>
  <si>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</si>
  <si>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</si>
  <si>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</si>
  <si>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</si>
  <si>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</si>
  <si>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</si>
  <si>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</si>
  <si>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</si>
  <si>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</si>
  <si>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</si>
  <si>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</si>
  <si>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</si>
  <si>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</si>
  <si>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</si>
  <si>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</si>
  <si>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</si>
  <si>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</si>
  <si>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</si>
  <si>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</si>
  <si>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</si>
  <si>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</si>
  <si>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</si>
  <si>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</si>
  <si>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</si>
  <si>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</si>
  <si>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</si>
  <si>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</si>
  <si>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</si>
  <si>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</si>
  <si>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</si>
  <si>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</si>
  <si>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</si>
  <si>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</si>
  <si>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</si>
  <si>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</si>
  <si>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</si>
  <si>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</si>
  <si>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</si>
  <si>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</si>
  <si>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</si>
  <si>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</si>
  <si>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</si>
  <si>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</si>
  <si>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</si>
  <si>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</si>
  <si>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</si>
  <si>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</si>
  <si>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</si>
  <si>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</si>
  <si>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</si>
  <si>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</si>
  <si>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</si>
  <si>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</si>
  <si>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</si>
  <si>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</si>
  <si>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</si>
  <si>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</si>
  <si>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</si>
  <si>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</si>
  <si>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</si>
  <si>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</si>
  <si>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</si>
  <si>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</si>
  <si>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</si>
  <si>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</si>
  <si>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</si>
  <si>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</si>
  <si>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</si>
  <si>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</si>
  <si>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</si>
  <si>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</si>
  <si>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</si>
  <si>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</si>
  <si>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</si>
  <si>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</si>
  <si>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</si>
  <si>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</si>
  <si>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</si>
  <si>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</si>
  <si>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</si>
  <si>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</si>
  <si>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</si>
  <si>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</si>
  <si>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</si>
  <si>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</si>
  <si>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</si>
  <si>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</si>
  <si>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</si>
  <si>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</si>
  <si>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</si>
  <si>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</si>
  <si>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</si>
  <si>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</si>
  <si>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</si>
  <si>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</si>
  <si>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</si>
  <si>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</si>
  <si>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</si>
  <si>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</si>
  <si>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</si>
  <si>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</si>
  <si>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</si>
  <si>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</si>
  <si>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</si>
  <si>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</si>
  <si>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</si>
  <si>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</si>
  <si>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</si>
  <si>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</si>
  <si>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</si>
  <si>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</si>
  <si>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</si>
  <si>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</si>
  <si>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</si>
  <si>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</si>
  <si>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</si>
  <si>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</si>
  <si>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</si>
  <si>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</si>
  <si>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</si>
  <si>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</si>
  <si>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</si>
  <si>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</si>
  <si>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</si>
  <si>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</si>
  <si>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</si>
  <si>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</si>
  <si>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</si>
  <si>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</si>
  <si>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</si>
  <si>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</si>
  <si>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</si>
  <si>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</si>
  <si>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</si>
  <si>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</si>
  <si>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</si>
  <si>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</si>
  <si>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</si>
  <si>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</si>
  <si>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</si>
  <si>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</si>
  <si>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</si>
  <si>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</si>
  <si>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</si>
  <si>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</si>
  <si>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</si>
  <si>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</si>
  <si>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</si>
  <si>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</si>
  <si>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</si>
  <si>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</si>
  <si>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</si>
  <si>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</si>
  <si>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</si>
  <si>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</si>
  <si>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</si>
  <si>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</si>
  <si>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</si>
  <si>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</si>
  <si>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</si>
  <si>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</si>
  <si>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</si>
  <si>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</si>
  <si>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</si>
  <si>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</si>
  <si>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</si>
  <si>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</si>
  <si>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</si>
  <si>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</si>
  <si>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</si>
  <si>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</si>
  <si>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</si>
  <si>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</si>
  <si>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</si>
  <si>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</si>
  <si>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</si>
  <si>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</si>
  <si>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</si>
  <si>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</si>
  <si>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</si>
  <si>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</si>
  <si>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</si>
  <si>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</si>
  <si>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</si>
  <si>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</si>
  <si>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</si>
  <si>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</si>
  <si>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</si>
  <si>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</si>
  <si>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</si>
  <si>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</si>
  <si>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</si>
  <si>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</si>
  <si>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</si>
  <si>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</si>
  <si>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</si>
  <si>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</si>
  <si>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</si>
  <si>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</si>
  <si>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</si>
  <si>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</si>
  <si>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</si>
  <si>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</si>
  <si>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</si>
  <si>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</si>
  <si>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</si>
  <si>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</si>
  <si>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</si>
  <si>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</si>
  <si>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</si>
  <si>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</si>
  <si>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</si>
  <si>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</si>
  <si>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</si>
  <si>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</si>
  <si>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</si>
  <si>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</si>
  <si>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</si>
  <si>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</si>
  <si>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</si>
  <si>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</si>
  <si>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</si>
  <si>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</si>
  <si>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</si>
  <si>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</si>
  <si>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</si>
  <si>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</si>
  <si>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</si>
  <si>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</si>
  <si>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</si>
  <si>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</si>
  <si>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</si>
  <si>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</si>
  <si>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</si>
  <si>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</si>
  <si>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</si>
  <si>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</si>
  <si>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</si>
  <si>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</si>
  <si>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</si>
  <si>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</si>
  <si>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</si>
  <si>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</si>
  <si>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</si>
  <si>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</si>
  <si>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</si>
  <si>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</si>
  <si>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</si>
  <si>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</si>
  <si>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</si>
  <si>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</si>
  <si>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</si>
  <si>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</si>
  <si>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</si>
  <si>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</si>
  <si>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</si>
  <si>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</si>
  <si>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</si>
  <si>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</si>
  <si>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</si>
  <si>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</si>
  <si>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</si>
  <si>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</si>
  <si>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</si>
  <si>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</si>
  <si>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</si>
  <si>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</si>
  <si>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</si>
  <si>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</si>
  <si>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</si>
  <si>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</si>
  <si>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</si>
  <si>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</si>
  <si>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</si>
  <si>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</si>
  <si>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</si>
  <si>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</si>
  <si>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</si>
  <si>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</si>
  <si>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</si>
  <si>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</si>
  <si>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</si>
  <si>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</si>
  <si>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</si>
  <si>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</si>
  <si>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</si>
  <si>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</si>
  <si>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</si>
  <si>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</si>
  <si>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</si>
  <si>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</si>
  <si>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</si>
  <si>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</si>
  <si>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</si>
  <si>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</si>
  <si>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</si>
  <si>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</si>
  <si>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</si>
  <si>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</si>
  <si>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</si>
  <si>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</si>
  <si>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</si>
  <si>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</si>
  <si>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</si>
  <si>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</si>
  <si>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</si>
  <si>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</si>
  <si>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</si>
  <si>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</si>
  <si>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</si>
  <si>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</si>
  <si>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</si>
  <si>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</si>
  <si>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</si>
  <si>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</si>
  <si>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</si>
  <si>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</si>
  <si>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</si>
  <si>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</si>
  <si>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</si>
  <si>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</si>
  <si>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</si>
  <si>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</si>
  <si>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</si>
  <si>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</si>
  <si>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</si>
  <si>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</si>
  <si>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</si>
  <si>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</si>
  <si>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</si>
  <si>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</si>
  <si>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</si>
  <si>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</si>
  <si>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</si>
  <si>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</si>
  <si>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</si>
  <si>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</si>
  <si>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</si>
  <si>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</si>
  <si>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</si>
  <si>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</si>
  <si>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</si>
  <si>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</si>
  <si>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</si>
  <si>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</si>
  <si>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</si>
  <si>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</si>
  <si>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</si>
  <si>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</si>
  <si>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</si>
  <si>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</si>
  <si>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</si>
  <si>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</si>
  <si>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</si>
  <si>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</si>
  <si>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</si>
  <si>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</si>
  <si>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</si>
  <si>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</si>
  <si>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</si>
  <si>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</si>
  <si>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</si>
  <si>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</si>
  <si>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</si>
  <si>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</si>
  <si>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</si>
  <si>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</si>
  <si>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</si>
  <si>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</si>
  <si>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</si>
  <si>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</si>
  <si>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</si>
  <si>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</si>
  <si>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</si>
  <si>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</si>
  <si>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</si>
  <si>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</si>
  <si>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</si>
  <si>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</si>
  <si>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</si>
  <si>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</si>
  <si>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</si>
  <si>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</si>
  <si>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</si>
  <si>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</si>
  <si>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</si>
  <si>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</si>
  <si>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</si>
  <si>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</si>
  <si>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</si>
  <si>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</si>
  <si>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</si>
  <si>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</si>
  <si>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</si>
  <si>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</si>
  <si>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</si>
  <si>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</si>
  <si>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</si>
  <si>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</si>
  <si>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</si>
  <si>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</si>
  <si>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</si>
  <si>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</si>
  <si>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</si>
  <si>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</si>
  <si>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</si>
  <si>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</si>
  <si>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</si>
  <si>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</si>
  <si>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</si>
  <si>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</si>
  <si>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</si>
  <si>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</si>
  <si>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</si>
  <si>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</si>
  <si>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</si>
  <si>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</si>
  <si>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</si>
  <si>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</si>
  <si>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</si>
  <si>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</si>
  <si>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</si>
  <si>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</si>
  <si>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</si>
  <si>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</si>
  <si>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</si>
  <si>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</si>
  <si>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</si>
  <si>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</si>
  <si>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</si>
  <si>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</si>
  <si>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</si>
  <si>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</si>
  <si>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</si>
  <si>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</si>
  <si>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</si>
  <si>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</si>
  <si>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</si>
  <si>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</si>
  <si>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</si>
  <si>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</si>
  <si>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</si>
  <si>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</si>
  <si>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</si>
  <si>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</si>
  <si>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</si>
  <si>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</si>
  <si>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</si>
  <si>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</si>
  <si>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</si>
  <si>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</si>
  <si>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</si>
  <si>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</si>
  <si>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</si>
  <si>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</si>
  <si>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</si>
  <si>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</si>
  <si>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</si>
  <si>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</si>
  <si>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</si>
  <si>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</si>
  <si>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</si>
  <si>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</si>
  <si>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</si>
  <si>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</si>
  <si>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</si>
  <si>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</si>
  <si>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</si>
  <si>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</si>
  <si>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</si>
  <si>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</si>
  <si>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</si>
  <si>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</si>
  <si>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</si>
  <si>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</si>
  <si>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</si>
  <si>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</si>
  <si>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</si>
  <si>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</si>
  <si>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</si>
  <si>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</si>
  <si>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</si>
  <si>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</si>
  <si>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</si>
  <si>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</si>
  <si>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</si>
  <si>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</si>
  <si>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</si>
  <si>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</si>
  <si>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</si>
  <si>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</si>
  <si>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</si>
  <si>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</si>
  <si>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</si>
  <si>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</si>
  <si>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</si>
  <si>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</si>
  <si>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</si>
  <si>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</si>
  <si>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</si>
  <si>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</si>
  <si>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</si>
  <si>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</si>
  <si>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</si>
  <si>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</si>
  <si>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</si>
  <si>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</si>
  <si>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</si>
  <si>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</si>
  <si>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</si>
  <si>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</si>
  <si>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</si>
  <si>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</si>
  <si>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</si>
  <si>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</si>
  <si>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</si>
  <si>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</si>
  <si>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</si>
  <si>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</si>
  <si>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</si>
  <si>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</si>
  <si>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</si>
  <si>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</si>
  <si>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</si>
  <si>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</si>
  <si>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</si>
  <si>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</si>
  <si>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</si>
  <si>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</si>
  <si>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</si>
  <si>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</si>
  <si>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</si>
  <si>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</si>
  <si>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</si>
  <si>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</si>
  <si>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</si>
  <si>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</si>
  <si>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</si>
  <si>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</si>
  <si>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</si>
  <si>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</si>
  <si>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</si>
  <si>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</si>
  <si>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</si>
  <si>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</si>
  <si>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</si>
  <si>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</si>
  <si>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</si>
  <si>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</si>
  <si>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</si>
  <si>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</si>
  <si>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</si>
  <si>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</si>
  <si>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</si>
  <si>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</si>
  <si>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</si>
  <si>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</si>
  <si>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</si>
  <si>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</si>
  <si>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</si>
  <si>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</si>
  <si>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</si>
  <si>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</si>
  <si>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</si>
  <si>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</si>
  <si>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</si>
  <si>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</si>
  <si>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</si>
  <si>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</si>
  <si>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</si>
  <si>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</si>
  <si>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</si>
  <si>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</si>
  <si>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</si>
  <si>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</si>
  <si>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</si>
  <si>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</si>
  <si>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</si>
  <si>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</si>
  <si>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</si>
  <si>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</si>
  <si>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</si>
  <si>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</si>
  <si>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</si>
  <si>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</si>
  <si>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</si>
  <si>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</si>
  <si>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</si>
  <si>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</si>
  <si>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</si>
  <si>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</si>
  <si>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</si>
  <si>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</si>
  <si>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</si>
  <si>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</si>
  <si>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</si>
  <si>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</si>
  <si>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</si>
  <si>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</si>
  <si>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</si>
  <si>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</si>
  <si>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</si>
  <si>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</si>
  <si>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</si>
  <si>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</si>
  <si>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</si>
  <si>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</si>
  <si>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</si>
  <si>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</si>
  <si>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</si>
  <si>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</si>
  <si>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</si>
  <si>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</si>
  <si>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</si>
  <si>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</si>
  <si>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</si>
  <si>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</si>
  <si>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</si>
  <si>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</si>
  <si>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</si>
  <si>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</si>
  <si>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</si>
  <si>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</si>
  <si>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</si>
  <si>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</si>
  <si>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</si>
  <si>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</si>
  <si>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</si>
  <si>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</si>
  <si>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</si>
  <si>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</si>
  <si>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</si>
  <si>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</si>
  <si>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</si>
  <si>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</si>
  <si>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</si>
  <si>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</si>
  <si>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</si>
  <si>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</si>
  <si>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</si>
  <si>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</si>
  <si>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</si>
  <si>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</si>
  <si>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</si>
  <si>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</si>
  <si>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</si>
  <si>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</si>
  <si>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</si>
  <si>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</si>
  <si>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</si>
  <si>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</si>
  <si>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</si>
  <si>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</si>
  <si>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</si>
  <si>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</si>
  <si>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</si>
  <si>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</si>
  <si>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</si>
  <si>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</si>
  <si>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</si>
  <si>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</si>
  <si>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</si>
  <si>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</si>
  <si>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</si>
  <si>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</si>
  <si>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</si>
  <si>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</si>
  <si>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</si>
  <si>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</si>
  <si>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</si>
  <si>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</si>
  <si>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</si>
  <si>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</si>
  <si>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</si>
  <si>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</si>
  <si>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</si>
  <si>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</si>
  <si>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</si>
  <si>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</si>
  <si>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</si>
  <si>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</si>
  <si>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</si>
  <si>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</si>
  <si>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</si>
  <si>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</si>
  <si>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</si>
  <si>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</si>
  <si>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</si>
  <si>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</si>
  <si>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</si>
  <si>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</si>
  <si>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</si>
  <si>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</si>
  <si>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</si>
  <si>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</si>
  <si>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</si>
  <si>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</si>
  <si>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</si>
  <si>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</si>
  <si>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</si>
  <si>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</si>
  <si>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</si>
  <si>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</si>
  <si>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</si>
  <si>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</si>
  <si>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</si>
  <si>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</si>
  <si>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</si>
  <si>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</si>
  <si>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</si>
  <si>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</si>
  <si>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</si>
  <si>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</si>
  <si>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</si>
  <si>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</si>
  <si>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</si>
  <si>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</si>
  <si>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</si>
  <si>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</si>
  <si>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</si>
  <si>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</si>
  <si>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</si>
  <si>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</si>
  <si>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</si>
  <si>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</si>
  <si>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</si>
  <si>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</si>
  <si>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</si>
  <si>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</si>
  <si>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</si>
  <si>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</si>
  <si>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</si>
  <si>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</si>
  <si>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</si>
  <si>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</si>
  <si>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</si>
  <si>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</si>
  <si>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</si>
  <si>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</si>
  <si>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</si>
  <si>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</si>
  <si>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</si>
  <si>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</si>
  <si>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</si>
  <si>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</si>
  <si>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</si>
  <si>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</si>
  <si>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</si>
  <si>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</si>
  <si>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</si>
  <si>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</si>
  <si>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</si>
  <si>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</si>
  <si>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</si>
  <si>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</si>
  <si>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</si>
  <si>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</si>
  <si>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</si>
  <si>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</si>
  <si>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</si>
  <si>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</si>
  <si>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</si>
  <si>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</si>
  <si>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</si>
  <si>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</si>
  <si>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</si>
  <si>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</si>
  <si>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</si>
  <si>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</si>
  <si>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</si>
  <si>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</si>
  <si>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</si>
  <si>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</si>
  <si>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</si>
  <si>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</si>
  <si>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</si>
  <si>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</si>
  <si>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</si>
  <si>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</si>
  <si>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</si>
  <si>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</si>
  <si>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</si>
  <si>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</si>
  <si>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</si>
  <si>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</si>
  <si>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</si>
  <si>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</si>
  <si>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</si>
  <si>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</si>
  <si>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</si>
  <si>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</si>
  <si>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</si>
  <si>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</si>
  <si>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</si>
  <si>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</si>
  <si>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</si>
  <si>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</si>
  <si>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</si>
  <si>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</si>
  <si>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</si>
  <si>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</si>
  <si>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</si>
  <si>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</si>
  <si>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</si>
  <si>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</si>
  <si>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</si>
  <si>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</si>
  <si>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</si>
  <si>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</si>
  <si>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</si>
  <si>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</si>
  <si>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</si>
  <si>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</si>
  <si>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</si>
  <si>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</si>
  <si>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</si>
  <si>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</si>
  <si>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</si>
  <si>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</si>
  <si>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</si>
  <si>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</si>
  <si>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</si>
  <si>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</si>
  <si>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</si>
  <si>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</si>
  <si>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</si>
  <si>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</si>
  <si>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</si>
  <si>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</si>
  <si>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</si>
  <si>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</si>
  <si>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</si>
  <si>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</si>
  <si>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</si>
  <si>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</si>
  <si>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</si>
  <si>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</si>
  <si>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</si>
  <si>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</si>
  <si>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</si>
  <si>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</si>
  <si>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</si>
  <si>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</si>
  <si>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</si>
  <si>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</si>
  <si>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</si>
  <si>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</si>
  <si>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</si>
  <si>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</si>
  <si>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</si>
  <si>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</si>
  <si>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</si>
  <si>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</si>
  <si>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</si>
  <si>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</si>
  <si>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</si>
  <si>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</si>
  <si>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</si>
  <si>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</si>
  <si>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</si>
  <si>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</si>
  <si>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</si>
  <si>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</si>
  <si>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</si>
  <si>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</si>
  <si>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</si>
  <si>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</si>
  <si>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</si>
  <si>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</si>
  <si>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</si>
  <si>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</si>
  <si>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</si>
  <si>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</si>
  <si>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</si>
  <si>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</si>
  <si>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</si>
  <si>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</si>
  <si>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</si>
  <si>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Not in the game anymore</t>
  </si>
  <si>
    <t>PVP: Rewards for the Worthy</t>
  </si>
  <si>
    <t>PVP: Battleground</t>
  </si>
  <si>
    <t>PVP: Cyrodiil</t>
  </si>
  <si>
    <t>PVP: Imperial City</t>
  </si>
  <si>
    <t>Daily random dungeon &amp; PVP: Imperial city</t>
  </si>
  <si>
    <t>Multi-Trial</t>
  </si>
  <si>
    <t>Special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</si>
  <si>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</si>
  <si>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</si>
  <si>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</si>
  <si>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</si>
  <si>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</si>
  <si>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</si>
  <si>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</si>
  <si>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</si>
  <si>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</si>
  <si>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</si>
  <si>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Ergebenheit des falschen Gottes (vollendet)</t>
  </si>
  <si>
    <t>????</t>
  </si>
  <si>
    <t>??? 443</t>
  </si>
  <si>
    <t>Kralle von Yolnahkriin (vollendet)</t>
  </si>
  <si>
    <t>Zahn von Lokkestiiz (vollendet)</t>
  </si>
  <si>
    <t>???  (vollendet)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</si>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</sst>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  <xf numFmtId="0" fontId="6" fillId="0" borderId="1" xfId="0" applyFont="1" applyBorder="1"/>
    <xf numFmtId="0" fontId="0" fillId="0" borderId="1" xfId="0" quotePrefix="1" applyBorder="1"/>
    <xf numFmtId="0" fontId="0" fillId="0" borderId="0" xfId="0" quotePrefix="1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2"/>
  <sheetViews>
    <sheetView tabSelected="1" zoomScale="85" zoomScaleNormal="85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I342" sqref="I342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2.5703125" customWidth="1"/>
    <col min="11" max="11" width="8.140625" customWidth="1"/>
    <col min="12" max="12" width="10.855468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hidden="1" customWidth="1"/>
    <col min="23" max="23" width="17.7109375" hidden="1" customWidth="1"/>
    <col min="24" max="24" width="19.85546875" style="3" customWidth="1"/>
    <col min="25" max="25" width="19.42578125" bestFit="1" customWidth="1"/>
    <col min="26" max="27" width="17.7109375" hidden="1" customWidth="1"/>
    <col min="28" max="29" width="17.7109375" customWidth="1"/>
    <col min="30" max="31" width="17.7109375" hidden="1" customWidth="1"/>
    <col min="32" max="33" width="17.7109375" customWidth="1"/>
    <col min="34" max="35" width="17.7109375" hidden="1" customWidth="1"/>
    <col min="36" max="36" width="19.85546875" style="3" customWidth="1"/>
    <col min="37" max="37" width="17.140625" bestFit="1" customWidth="1"/>
    <col min="38" max="39" width="17.7109375" hidden="1" customWidth="1"/>
    <col min="40" max="40" width="19.85546875" style="3" customWidth="1"/>
    <col min="41" max="41" width="17.140625" bestFit="1" customWidth="1"/>
    <col min="42" max="43" width="17.7109375" hidden="1" customWidth="1"/>
    <col min="44" max="44" width="56.5703125" style="27" bestFit="1" customWidth="1"/>
    <col min="45" max="45" width="75.5703125" style="27" bestFit="1" customWidth="1"/>
    <col min="46" max="46" width="44.85546875" style="27" bestFit="1" customWidth="1"/>
    <col min="47" max="47" width="67.140625" style="27" bestFit="1" customWidth="1"/>
    <col min="48" max="48" width="63.5703125" style="27" bestFit="1" customWidth="1"/>
  </cols>
  <sheetData>
    <row r="1" spans="1:48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4302</v>
      </c>
      <c r="H1" s="1" t="s">
        <v>2460</v>
      </c>
      <c r="I1" s="1" t="s">
        <v>2509</v>
      </c>
      <c r="J1" s="1" t="s">
        <v>4257</v>
      </c>
      <c r="K1" s="12" t="s">
        <v>4071</v>
      </c>
      <c r="L1" s="12" t="s">
        <v>2463</v>
      </c>
      <c r="M1" s="12" t="s">
        <v>4070</v>
      </c>
      <c r="N1" s="12" t="s">
        <v>4304</v>
      </c>
      <c r="O1" s="12" t="s">
        <v>4068</v>
      </c>
      <c r="P1" s="12" t="s">
        <v>4069</v>
      </c>
      <c r="Q1" s="12" t="s">
        <v>4067</v>
      </c>
      <c r="R1" s="14" t="s">
        <v>2453</v>
      </c>
      <c r="S1" s="31" t="s">
        <v>4072</v>
      </c>
      <c r="T1" s="30" t="s">
        <v>4258</v>
      </c>
      <c r="U1" s="3" t="s">
        <v>75</v>
      </c>
      <c r="V1" s="12" t="s">
        <v>4074</v>
      </c>
      <c r="W1" s="12" t="s">
        <v>4073</v>
      </c>
      <c r="X1" s="14" t="s">
        <v>2454</v>
      </c>
      <c r="Y1" s="31" t="s">
        <v>4075</v>
      </c>
      <c r="Z1" s="31" t="s">
        <v>4076</v>
      </c>
      <c r="AA1" s="31" t="s">
        <v>4077</v>
      </c>
      <c r="AB1" s="14" t="s">
        <v>2455</v>
      </c>
      <c r="AC1" s="31" t="s">
        <v>4078</v>
      </c>
      <c r="AD1" s="31" t="s">
        <v>4079</v>
      </c>
      <c r="AE1" s="31" t="s">
        <v>4080</v>
      </c>
      <c r="AF1" s="14" t="s">
        <v>4265</v>
      </c>
      <c r="AG1" s="31" t="s">
        <v>4266</v>
      </c>
      <c r="AH1" s="31" t="s">
        <v>4267</v>
      </c>
      <c r="AI1" s="31" t="s">
        <v>4268</v>
      </c>
      <c r="AJ1" s="14" t="s">
        <v>4269</v>
      </c>
      <c r="AK1" s="31" t="s">
        <v>4270</v>
      </c>
      <c r="AL1" s="31" t="s">
        <v>4271</v>
      </c>
      <c r="AM1" s="31" t="s">
        <v>4272</v>
      </c>
      <c r="AN1" s="14" t="s">
        <v>4298</v>
      </c>
      <c r="AO1" s="31" t="s">
        <v>4299</v>
      </c>
      <c r="AP1" s="31" t="s">
        <v>4300</v>
      </c>
      <c r="AQ1" s="31" t="s">
        <v>4301</v>
      </c>
      <c r="AR1" s="26" t="s">
        <v>2456</v>
      </c>
      <c r="AS1" s="26" t="s">
        <v>2457</v>
      </c>
      <c r="AT1" s="26" t="s">
        <v>2458</v>
      </c>
      <c r="AU1" s="26" t="s">
        <v>2459</v>
      </c>
      <c r="AV1" s="26" t="s">
        <v>95</v>
      </c>
    </row>
    <row r="2" spans="1:48" x14ac:dyDescent="0.25">
      <c r="A2" s="13">
        <v>23</v>
      </c>
      <c r="B2" t="s">
        <v>1401</v>
      </c>
      <c r="C2" t="s">
        <v>1403</v>
      </c>
      <c r="D2" t="s">
        <v>1402</v>
      </c>
      <c r="G2" s="3">
        <f t="shared" ref="G2:G65" si="0">A2</f>
        <v>23</v>
      </c>
      <c r="J2" t="s">
        <v>2465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635</v>
      </c>
      <c r="S2" t="s">
        <v>489</v>
      </c>
      <c r="T2" s="24">
        <f>VLOOKUP(R2,'ESO zone constants'!$L$2:$N$9999,3,FALSE)</f>
        <v>0</v>
      </c>
      <c r="U2" s="3" t="str">
        <f>VLOOKUP(T2,'LibSets constants'!$A$2:$B$16,2,FALSE)</f>
        <v>Included in base game</v>
      </c>
      <c r="V2" t="s">
        <v>2585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7" t="str">
        <f t="shared" ref="AR2:AR65" si="1"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[23] = {wayshrines={-1,-1,-1,}, dlcId=0</v>
      </c>
      <c r="AS2" s="27" t="str">
        <f t="shared" ref="AS2:AS33" si="2">IF(A2&lt;&gt;"",IF(R2&lt;&gt;"",CONCATENATE(", zoneIds={",R2),"")&amp;IF(X2&lt;&gt;"",CONCATENATE(",",X2),"")&amp;IF(AN2&lt;&gt;"",CONCATENATE(",",AN2),"")&amp;IF(R2&lt;&gt;"",CONCATENATE("}",""),"")&amp;IF(OR(L2="true",L2="false",L2&lt;&gt;""), CONCATENATE(", veteran=", L2), ""),"")</f>
        <v>, zoneIds={635}, veteran=false</v>
      </c>
      <c r="AT2" s="27" t="str">
        <f>IF(A2&lt;&gt;"",IF(J2="Trial",", isTrial=true",IF(J2="Arena",", isArena=true", IF(J2="Monster",", isMonster=true",IF(J2="Crafted",", isCrafted=true",IF(J2="Cyrodiil",", isCyrodiil=true",IF(J2="Dungeon",", isDungeon=true",IF(J2="PVP: Battleground",", isBattleground=true",IF(J2="PVP: Cyrodiil",", isCyrodiil=true",IF(J2="PVP: Imperial City",", isImperialCity=true",IF(J2="Special",", isSpecial=true",IF(J2="Daily random dungeon &amp; PVP: Imperial City",", isDailRandomDungeonAndImperialCityReward=true",""))))))))))) &amp; IF(M2="true", CONCATENATE(", multiTrialSet=true"), ""),"")</f>
        <v>, isArena=true</v>
      </c>
      <c r="AU2" s="27" t="str">
        <f t="shared" ref="AU2:AU65" si="3">IF(C2&lt;&gt;"",CONCATENATE(" --",C2," / ",B2),"")</f>
        <v xml:space="preserve"> --Archer's Mind / Schützensinn</v>
      </c>
      <c r="AV2" s="27" t="str">
        <f t="shared" ref="AV2:AV65" si="4">IF(A2&lt;&gt;"",IF(VALUE(Q2)&gt;0,CONCATENATE("[",A2,"] = true,        --",C2, " / ", B2), ""),"")</f>
        <v/>
      </c>
    </row>
    <row r="3" spans="1:48" x14ac:dyDescent="0.25">
      <c r="A3" s="13">
        <v>316</v>
      </c>
      <c r="B3" t="s">
        <v>2130</v>
      </c>
      <c r="C3" t="s">
        <v>2132</v>
      </c>
      <c r="D3" t="s">
        <v>2131</v>
      </c>
      <c r="G3" s="3">
        <f t="shared" si="0"/>
        <v>316</v>
      </c>
      <c r="J3" t="s">
        <v>2465</v>
      </c>
      <c r="L3" t="s">
        <v>102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635</v>
      </c>
      <c r="S3" t="s">
        <v>489</v>
      </c>
      <c r="T3" s="24">
        <f>VLOOKUP(R3,'ESO zone constants'!$L$2:$N$9999,3,FALSE)</f>
        <v>0</v>
      </c>
      <c r="U3" s="3" t="str">
        <f>VLOOKUP(T3,'LibSets constants'!$A$2:$B$16,2,FALSE)</f>
        <v>Included in base game</v>
      </c>
      <c r="V3" t="s">
        <v>2585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constants'!$E$3:$L$1002,6,FALSE),"")</f>
        <v/>
      </c>
      <c r="AN3" s="3" t="str">
        <f>IF(AO3&lt;&gt;"",VLOOKUP(AO3,'ESO zone constants'!$E$3:$L$1002,6,FALSE),"")</f>
        <v/>
      </c>
      <c r="AR3" s="27" t="str">
        <f t="shared" si="1"/>
        <v>[316] = {wayshrines={-1,-1,-1,}, dlcId=0</v>
      </c>
      <c r="AS3" s="27" t="str">
        <f t="shared" si="2"/>
        <v>, zoneIds={635}, veteran=true</v>
      </c>
      <c r="AT3" s="27" t="str">
        <f t="shared" ref="AT3:AT66" si="5">IF(A3&lt;&gt;"",IF(J3="Trial",", isTrial=true",IF(J3="Arena",", isArena=true", IF(J3="Monster",", isMonster=true",IF(J3="Crafted",", isCrafted=true",IF(J3="Cyrodiil",", isCyrodiil=true",IF(J3="Dungeon",", isDungeon=true",IF(J3="PVP: Battleground",", isBattleground=true",IF(J3="PVP: Cyrodiil",", isCyrodiil=true",IF(J3="PVP: Imperial City",", isImperialCity=true",IF(J3="Special",", isSpecial=true",IF(J3="Daily random dungeon &amp; PVP: Imperial City",", isDailRandomDungeonAndImperialCityReward=true",""))))))))))) &amp; IF(M3="true", CONCATENATE(", multiTrialSet=true"), ""),"")</f>
        <v>, isArena=true</v>
      </c>
      <c r="AU3" s="27" t="str">
        <f t="shared" si="3"/>
        <v xml:space="preserve"> --Caustic Arrow / Beißender Pfeil</v>
      </c>
      <c r="AV3" s="27" t="str">
        <f t="shared" si="4"/>
        <v/>
      </c>
    </row>
    <row r="4" spans="1:48" x14ac:dyDescent="0.25">
      <c r="A4" s="13">
        <v>371</v>
      </c>
      <c r="B4" t="s">
        <v>2281</v>
      </c>
      <c r="C4" t="s">
        <v>2283</v>
      </c>
      <c r="D4" t="s">
        <v>2282</v>
      </c>
      <c r="G4" s="3">
        <f t="shared" si="0"/>
        <v>371</v>
      </c>
      <c r="J4" t="s">
        <v>2465</v>
      </c>
      <c r="L4" t="s">
        <v>102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677</v>
      </c>
      <c r="S4" t="s">
        <v>499</v>
      </c>
      <c r="T4" s="24">
        <f>VLOOKUP(R4,'ESO zone constants'!$L$2:$N$9999,3,FALSE)</f>
        <v>2</v>
      </c>
      <c r="U4" s="3" t="str">
        <f>VLOOKUP(T4,'LibSets constants'!$A$2:$B$16,2,FALSE)</f>
        <v>Orsinium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7" t="str">
        <f t="shared" si="1"/>
        <v>[371] = {wayshrines={-1,-1,-1,}, dlcId=2</v>
      </c>
      <c r="AS4" s="27" t="str">
        <f t="shared" si="2"/>
        <v>, zoneIds={677}, veteran=true</v>
      </c>
      <c r="AT4" s="27" t="str">
        <f t="shared" si="5"/>
        <v>, isArena=true</v>
      </c>
      <c r="AU4" s="27" t="str">
        <f t="shared" si="3"/>
        <v xml:space="preserve"> --Cruel Flurry / Grausamer Schlaghagel</v>
      </c>
      <c r="AV4" s="27" t="str">
        <f t="shared" si="4"/>
        <v/>
      </c>
    </row>
    <row r="5" spans="1:48" x14ac:dyDescent="0.25">
      <c r="A5" s="13">
        <v>373</v>
      </c>
      <c r="B5" t="s">
        <v>2287</v>
      </c>
      <c r="C5" t="s">
        <v>2289</v>
      </c>
      <c r="D5" t="s">
        <v>2288</v>
      </c>
      <c r="G5" s="3">
        <f t="shared" si="0"/>
        <v>373</v>
      </c>
      <c r="J5" t="s">
        <v>2465</v>
      </c>
      <c r="L5" t="s">
        <v>102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677</v>
      </c>
      <c r="S5" t="s">
        <v>499</v>
      </c>
      <c r="T5" s="24">
        <f>VLOOKUP(R5,'ESO zone constants'!$L$2:$N$9999,3,FALSE)</f>
        <v>2</v>
      </c>
      <c r="U5" s="3" t="str">
        <f>VLOOKUP(T5,'LibSets constants'!$A$2:$B$16,2,FALSE)</f>
        <v>Orsinium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3" t="str">
        <f>IF(AO5&lt;&gt;"",VLOOKUP(AO5,'ESO zone constants'!$E$3:$L$5000,8,FALSE),"")</f>
        <v/>
      </c>
      <c r="AR5" s="27" t="str">
        <f t="shared" si="1"/>
        <v>[373] = {wayshrines={-1,-1,-1,}, dlcId=2</v>
      </c>
      <c r="AS5" s="27" t="str">
        <f t="shared" si="2"/>
        <v>, zoneIds={677}, veteran=true</v>
      </c>
      <c r="AT5" s="27" t="str">
        <f t="shared" si="5"/>
        <v>, isArena=true</v>
      </c>
      <c r="AU5" s="27" t="str">
        <f t="shared" si="3"/>
        <v xml:space="preserve"> --Crushing Wall / Zermalmende Mauer</v>
      </c>
      <c r="AV5" s="27" t="str">
        <f t="shared" si="4"/>
        <v/>
      </c>
    </row>
    <row r="6" spans="1:48" x14ac:dyDescent="0.25">
      <c r="A6" s="13">
        <v>317</v>
      </c>
      <c r="B6" t="s">
        <v>2133</v>
      </c>
      <c r="C6" t="s">
        <v>2135</v>
      </c>
      <c r="D6" t="s">
        <v>2134</v>
      </c>
      <c r="G6" s="3">
        <f t="shared" si="0"/>
        <v>317</v>
      </c>
      <c r="J6" t="s">
        <v>2465</v>
      </c>
      <c r="L6" t="s">
        <v>102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635</v>
      </c>
      <c r="S6" t="s">
        <v>489</v>
      </c>
      <c r="T6" s="24">
        <f>VLOOKUP(R6,'ESO zone constants'!$L$2:$N$9999,3,FALSE)</f>
        <v>0</v>
      </c>
      <c r="U6" s="3" t="str">
        <f>VLOOKUP(T6,'LibSets constants'!$A$2:$B$16,2,FALSE)</f>
        <v>Included in base game</v>
      </c>
      <c r="V6" t="s">
        <v>2585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constants'!$E$3:$L$1002,6,FALSE),"")</f>
        <v/>
      </c>
      <c r="AN6" s="3" t="str">
        <f>IF(AO6&lt;&gt;"",VLOOKUP(AO6,'ESO zone constants'!$E$3:$L$1002,6,FALSE),"")</f>
        <v/>
      </c>
      <c r="AR6" s="27" t="str">
        <f t="shared" si="1"/>
        <v>[317] = {wayshrines={-1,-1,-1,}, dlcId=0</v>
      </c>
      <c r="AS6" s="27" t="str">
        <f t="shared" si="2"/>
        <v>, zoneIds={635}, veteran=true</v>
      </c>
      <c r="AT6" s="27" t="str">
        <f t="shared" si="5"/>
        <v>, isArena=true</v>
      </c>
      <c r="AU6" s="27" t="str">
        <f t="shared" si="3"/>
        <v xml:space="preserve"> --Destructive Impact / Zerstörerischer Einschlag</v>
      </c>
      <c r="AV6" s="27" t="str">
        <f t="shared" si="4"/>
        <v/>
      </c>
    </row>
    <row r="7" spans="1:48" x14ac:dyDescent="0.25">
      <c r="A7" s="13">
        <v>215</v>
      </c>
      <c r="B7" t="s">
        <v>1897</v>
      </c>
      <c r="C7" t="s">
        <v>1899</v>
      </c>
      <c r="D7" t="s">
        <v>1898</v>
      </c>
      <c r="G7" s="3">
        <f t="shared" si="0"/>
        <v>215</v>
      </c>
      <c r="J7" t="s">
        <v>2465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677</v>
      </c>
      <c r="S7" t="s">
        <v>499</v>
      </c>
      <c r="T7" s="24">
        <f>VLOOKUP(R7,'ESO zone constants'!$L$2:$N$9999,3,FALSE)</f>
        <v>2</v>
      </c>
      <c r="U7" s="3" t="str">
        <f>VLOOKUP(T7,'LibSets constants'!$A$2:$B$16,2,FALSE)</f>
        <v>Orsinium</v>
      </c>
      <c r="V7" t="s">
        <v>2585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constants'!$E$3:$L$1002,6,FALSE),"")</f>
        <v/>
      </c>
      <c r="AN7" s="3" t="str">
        <f>IF(AO7&lt;&gt;"",VLOOKUP(AO7,'ESO zone constants'!$E$3:$L$1002,6,FALSE),"")</f>
        <v/>
      </c>
      <c r="AR7" s="27" t="str">
        <f t="shared" si="1"/>
        <v>[215] = {wayshrines={-1,-1,-1,}, dlcId=2</v>
      </c>
      <c r="AS7" s="27" t="str">
        <f t="shared" si="2"/>
        <v>, zoneIds={677}, veteran=false</v>
      </c>
      <c r="AT7" s="27" t="str">
        <f t="shared" si="5"/>
        <v>, isArena=true</v>
      </c>
      <c r="AU7" s="27" t="str">
        <f t="shared" si="3"/>
        <v xml:space="preserve"> --Elemental Succession / Elementarfolge</v>
      </c>
      <c r="AV7" s="27" t="str">
        <f t="shared" si="4"/>
        <v/>
      </c>
    </row>
    <row r="8" spans="1:48" x14ac:dyDescent="0.25">
      <c r="A8" s="13">
        <v>24</v>
      </c>
      <c r="B8" t="s">
        <v>1404</v>
      </c>
      <c r="C8" t="s">
        <v>1406</v>
      </c>
      <c r="D8" t="s">
        <v>1405</v>
      </c>
      <c r="G8" s="3">
        <f t="shared" si="0"/>
        <v>24</v>
      </c>
      <c r="J8" t="s">
        <v>2465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635</v>
      </c>
      <c r="S8" t="s">
        <v>489</v>
      </c>
      <c r="T8" s="24">
        <f>VLOOKUP(R8,'ESO zone constants'!$L$2:$N$9999,3,FALSE)</f>
        <v>0</v>
      </c>
      <c r="U8" s="3" t="str">
        <f>VLOOKUP(T8,'LibSets constants'!$A$2:$B$16,2,FALSE)</f>
        <v>Included in base game</v>
      </c>
      <c r="V8" t="s">
        <v>2585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2" t="str">
        <f>IF(AK8&lt;&gt;"",VLOOKUP(AK8,'ESO zone constants'!$E$3:$L$1002,6,FALSE),"")</f>
        <v/>
      </c>
      <c r="AN8" s="32" t="str">
        <f>IF(AO8&lt;&gt;"",VLOOKUP(AO8,'ESO zone constants'!$E$3:$L$1002,6,FALSE),"")</f>
        <v/>
      </c>
      <c r="AR8" s="27" t="str">
        <f t="shared" si="1"/>
        <v>[24] = {wayshrines={-1,-1,-1,}, dlcId=0</v>
      </c>
      <c r="AS8" s="27" t="str">
        <f t="shared" si="2"/>
        <v>, zoneIds={635}, veteran=false</v>
      </c>
      <c r="AT8" s="27" t="str">
        <f t="shared" si="5"/>
        <v>, isArena=true</v>
      </c>
      <c r="AU8" s="27" t="str">
        <f t="shared" si="3"/>
        <v xml:space="preserve"> --Footman's Fortune / Geschick des Fußsoldaten</v>
      </c>
      <c r="AV8" s="27" t="str">
        <f t="shared" si="4"/>
        <v/>
      </c>
    </row>
    <row r="9" spans="1:48" x14ac:dyDescent="0.25">
      <c r="A9" s="13">
        <v>411</v>
      </c>
      <c r="B9" t="s">
        <v>2377</v>
      </c>
      <c r="C9" t="s">
        <v>2379</v>
      </c>
      <c r="D9" t="s">
        <v>2378</v>
      </c>
      <c r="G9" s="3">
        <f t="shared" si="0"/>
        <v>411</v>
      </c>
      <c r="J9" t="s">
        <v>2465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1082</v>
      </c>
      <c r="S9" t="s">
        <v>804</v>
      </c>
      <c r="T9" s="24">
        <f>VLOOKUP(R9,'ESO zone constants'!$L$2:$N$9999,3,FALSE)</f>
        <v>12</v>
      </c>
      <c r="U9" s="3" t="str">
        <f>VLOOKUP(T9,'LibSets constants'!$A$2:$B$16,2,FALSE)</f>
        <v>Murkmire</v>
      </c>
      <c r="V9" t="s">
        <v>2585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2" t="str">
        <f>IF(AK9&lt;&gt;"",VLOOKUP(AK9,'ESO zone constants'!$E$3:$L$1002,6,FALSE),"")</f>
        <v/>
      </c>
      <c r="AN9" s="32" t="str">
        <f>IF(AO9&lt;&gt;"",VLOOKUP(AO9,'ESO zone constants'!$E$3:$L$1002,6,FALSE),"")</f>
        <v/>
      </c>
      <c r="AR9" s="27" t="str">
        <f t="shared" si="1"/>
        <v>[411] = {wayshrines={-1,-1,-1,}, dlcId=12</v>
      </c>
      <c r="AS9" s="27" t="str">
        <f t="shared" si="2"/>
        <v>, zoneIds={1082}, veteran=false</v>
      </c>
      <c r="AT9" s="27" t="str">
        <f t="shared" si="5"/>
        <v>, isArena=true</v>
      </c>
      <c r="AU9" s="27" t="str">
        <f t="shared" si="3"/>
        <v xml:space="preserve"> --Gallant Charge / Galanter Ansturm</v>
      </c>
      <c r="AV9" s="27" t="str">
        <f t="shared" si="4"/>
        <v/>
      </c>
    </row>
    <row r="10" spans="1:48" x14ac:dyDescent="0.25">
      <c r="A10" s="13">
        <v>213</v>
      </c>
      <c r="B10" t="s">
        <v>1893</v>
      </c>
      <c r="C10" t="s">
        <v>1895</v>
      </c>
      <c r="D10" t="s">
        <v>1894</v>
      </c>
      <c r="G10" s="3">
        <f t="shared" si="0"/>
        <v>213</v>
      </c>
      <c r="J10" t="s">
        <v>2465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677</v>
      </c>
      <c r="S10" t="s">
        <v>499</v>
      </c>
      <c r="T10" s="24">
        <f>VLOOKUP(R10,'ESO zone constants'!$L$2:$N$9999,3,FALSE)</f>
        <v>2</v>
      </c>
      <c r="U10" s="3" t="str">
        <f>VLOOKUP(T10,'LibSets constants'!$A$2:$B$16,2,FALSE)</f>
        <v>Orsinium</v>
      </c>
      <c r="V10" t="s">
        <v>2585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2" t="str">
        <f>IF(AK10&lt;&gt;"",VLOOKUP(AK10,'ESO zone constants'!$E$3:$L$1002,6,FALSE),"")</f>
        <v/>
      </c>
      <c r="AN10" s="32" t="str">
        <f>IF(AO10&lt;&gt;"",VLOOKUP(AO10,'ESO zone constants'!$E$3:$L$1002,6,FALSE),"")</f>
        <v/>
      </c>
      <c r="AR10" s="27" t="str">
        <f t="shared" si="1"/>
        <v>[213] = {wayshrines={-1,-1,-1,}, dlcId=2</v>
      </c>
      <c r="AS10" s="27" t="str">
        <f t="shared" si="2"/>
        <v>, zoneIds={677}, veteran=false</v>
      </c>
      <c r="AT10" s="27" t="str">
        <f t="shared" si="5"/>
        <v>, isArena=true</v>
      </c>
      <c r="AU10" s="27" t="str">
        <f t="shared" si="3"/>
        <v xml:space="preserve"> --Glorious Defender / Ruhmreicher Verteidiger</v>
      </c>
      <c r="AV10" s="27" t="str">
        <f t="shared" si="4"/>
        <v/>
      </c>
    </row>
    <row r="11" spans="1:48" x14ac:dyDescent="0.25">
      <c r="A11" s="13">
        <v>318</v>
      </c>
      <c r="B11" t="s">
        <v>2136</v>
      </c>
      <c r="C11" t="s">
        <v>2138</v>
      </c>
      <c r="D11" t="s">
        <v>2137</v>
      </c>
      <c r="G11" s="3">
        <f t="shared" si="0"/>
        <v>318</v>
      </c>
      <c r="J11" t="s">
        <v>2465</v>
      </c>
      <c r="L11" t="s">
        <v>102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635</v>
      </c>
      <c r="S11" t="s">
        <v>489</v>
      </c>
      <c r="T11" s="24">
        <f>VLOOKUP(R11,'ESO zone constants'!$L$2:$N$9999,3,FALSE)</f>
        <v>0</v>
      </c>
      <c r="U11" s="3" t="str">
        <f>VLOOKUP(T11,'LibSets constants'!$A$2:$B$16,2,FALSE)</f>
        <v>Included in base game</v>
      </c>
      <c r="V11" t="s">
        <v>2585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2" t="str">
        <f>IF(AK11&lt;&gt;"",VLOOKUP(AK11,'ESO zone constants'!$E$3:$L$1002,6,FALSE),"")</f>
        <v/>
      </c>
      <c r="AN11" s="32" t="str">
        <f>IF(AO11&lt;&gt;"",VLOOKUP(AO11,'ESO zone constants'!$E$3:$L$1002,6,FALSE),"")</f>
        <v/>
      </c>
      <c r="AR11" s="27" t="str">
        <f t="shared" si="1"/>
        <v>[318] = {wayshrines={-1,-1,-1,}, dlcId=0</v>
      </c>
      <c r="AS11" s="27" t="str">
        <f t="shared" si="2"/>
        <v>, zoneIds={635}, veteran=true</v>
      </c>
      <c r="AT11" s="27" t="str">
        <f t="shared" si="5"/>
        <v>, isArena=true</v>
      </c>
      <c r="AU11" s="27" t="str">
        <f t="shared" si="3"/>
        <v xml:space="preserve"> --Grand Rejuvenation / Große Verjüngung</v>
      </c>
      <c r="AV11" s="27" t="str">
        <f t="shared" si="4"/>
        <v/>
      </c>
    </row>
    <row r="12" spans="1:48" x14ac:dyDescent="0.25">
      <c r="A12" s="13">
        <v>32</v>
      </c>
      <c r="B12" t="s">
        <v>1428</v>
      </c>
      <c r="C12" t="s">
        <v>1430</v>
      </c>
      <c r="D12" t="s">
        <v>1429</v>
      </c>
      <c r="G12" s="3">
        <f t="shared" si="0"/>
        <v>32</v>
      </c>
      <c r="J12" t="s">
        <v>2465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635</v>
      </c>
      <c r="S12" t="s">
        <v>489</v>
      </c>
      <c r="T12" s="24">
        <f>VLOOKUP(R12,'ESO zone constants'!$L$2:$N$9999,3,FALSE)</f>
        <v>0</v>
      </c>
      <c r="U12" s="3" t="str">
        <f>VLOOKUP(T12,'LibSets constants'!$A$2:$B$16,2,FALSE)</f>
        <v>Included in base game</v>
      </c>
      <c r="V12" t="s">
        <v>2585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2" t="str">
        <f>IF(AK12&lt;&gt;"",VLOOKUP(AK12,'ESO zone constants'!$E$3:$L$1002,6,FALSE),"")</f>
        <v/>
      </c>
      <c r="AN12" s="32" t="str">
        <f>IF(AO12&lt;&gt;"",VLOOKUP(AO12,'ESO zone constants'!$E$3:$L$1002,6,FALSE),"")</f>
        <v/>
      </c>
      <c r="AR12" s="27" t="str">
        <f t="shared" si="1"/>
        <v>[32] = {wayshrines={-1,-1,-1,}, dlcId=0</v>
      </c>
      <c r="AS12" s="27" t="str">
        <f t="shared" si="2"/>
        <v>, zoneIds={635}, veteran=false</v>
      </c>
      <c r="AT12" s="27" t="str">
        <f t="shared" si="5"/>
        <v>, isArena=true</v>
      </c>
      <c r="AU12" s="27" t="str">
        <f t="shared" si="3"/>
        <v xml:space="preserve"> --Healer's Habit / Bräuche des Heilers</v>
      </c>
      <c r="AV12" s="27" t="str">
        <f t="shared" si="4"/>
        <v/>
      </c>
    </row>
    <row r="13" spans="1:48" s="15" customFormat="1" x14ac:dyDescent="0.25">
      <c r="A13" s="13">
        <v>216</v>
      </c>
      <c r="B13" t="s">
        <v>1900</v>
      </c>
      <c r="C13" t="s">
        <v>1902</v>
      </c>
      <c r="D13" t="s">
        <v>1901</v>
      </c>
      <c r="E13"/>
      <c r="F13"/>
      <c r="G13" s="3">
        <f t="shared" si="0"/>
        <v>216</v>
      </c>
      <c r="H13"/>
      <c r="I13"/>
      <c r="J13" t="s">
        <v>2465</v>
      </c>
      <c r="K13"/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677</v>
      </c>
      <c r="S13" t="s">
        <v>499</v>
      </c>
      <c r="T13" s="24">
        <f>VLOOKUP(R13,'ESO zone constants'!$L$2:$N$9999,3,FALSE)</f>
        <v>2</v>
      </c>
      <c r="U13" s="3" t="str">
        <f>VLOOKUP(T13,'LibSets constants'!$A$2:$B$16,2,FALSE)</f>
        <v>Orsinium</v>
      </c>
      <c r="V13" t="s">
        <v>2585</v>
      </c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2" t="str">
        <f>IF(AK13&lt;&gt;"",VLOOKUP(AK13,'ESO zone constants'!$E$3:$L$1002,6,FALSE),"")</f>
        <v/>
      </c>
      <c r="AK13"/>
      <c r="AL13"/>
      <c r="AM13"/>
      <c r="AN13" s="32" t="str">
        <f>IF(AO13&lt;&gt;"",VLOOKUP(AO13,'ESO zone constants'!$E$3:$L$1002,6,FALSE),"")</f>
        <v/>
      </c>
      <c r="AO13"/>
      <c r="AP13"/>
      <c r="AQ13"/>
      <c r="AR13" s="27" t="str">
        <f t="shared" si="1"/>
        <v>[216] = {wayshrines={-1,-1,-1,}, dlcId=2</v>
      </c>
      <c r="AS13" s="27" t="str">
        <f t="shared" si="2"/>
        <v>, zoneIds={677}, veteran=false</v>
      </c>
      <c r="AT13" s="27" t="str">
        <f t="shared" si="5"/>
        <v>, isArena=true</v>
      </c>
      <c r="AU13" s="27" t="str">
        <f t="shared" si="3"/>
        <v xml:space="preserve"> --Hunt Leader / Jagdleiter</v>
      </c>
      <c r="AV13" s="27" t="str">
        <f t="shared" si="4"/>
        <v/>
      </c>
    </row>
    <row r="14" spans="1:48" x14ac:dyDescent="0.25">
      <c r="A14" s="13">
        <v>416</v>
      </c>
      <c r="B14" t="s">
        <v>2392</v>
      </c>
      <c r="C14" t="s">
        <v>2394</v>
      </c>
      <c r="D14" t="s">
        <v>2393</v>
      </c>
      <c r="G14" s="3">
        <f t="shared" si="0"/>
        <v>416</v>
      </c>
      <c r="J14" t="s">
        <v>2465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1082</v>
      </c>
      <c r="S14" t="s">
        <v>804</v>
      </c>
      <c r="T14" s="24">
        <f>VLOOKUP(R14,'ESO zone constants'!$L$2:$N$9999,3,FALSE)</f>
        <v>12</v>
      </c>
      <c r="U14" s="3" t="str">
        <f>VLOOKUP(T14,'LibSets constants'!$A$2:$B$16,2,FALSE)</f>
        <v>Murkmire</v>
      </c>
      <c r="V14" t="s">
        <v>2585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constants'!$E$3:$L$1002,6,FALSE),"")</f>
        <v/>
      </c>
      <c r="AN14" s="3" t="str">
        <f>IF(AO14&lt;&gt;"",VLOOKUP(AO14,'ESO zone constants'!$E$3:$L$1002,6,FALSE),"")</f>
        <v/>
      </c>
      <c r="AR14" s="27" t="str">
        <f t="shared" si="1"/>
        <v>[416] = {wayshrines={-1,-1,-1,}, dlcId=12</v>
      </c>
      <c r="AS14" s="27" t="str">
        <f t="shared" si="2"/>
        <v>, zoneIds={1082}, veteran=false</v>
      </c>
      <c r="AT14" s="27" t="str">
        <f t="shared" si="5"/>
        <v>, isArena=true</v>
      </c>
      <c r="AU14" s="27" t="str">
        <f t="shared" si="3"/>
        <v xml:space="preserve"> --Mender's Ward / Schutz des Pflegers</v>
      </c>
      <c r="AV14" s="27" t="str">
        <f t="shared" si="4"/>
        <v/>
      </c>
    </row>
    <row r="15" spans="1:48" x14ac:dyDescent="0.25">
      <c r="A15" s="13">
        <v>369</v>
      </c>
      <c r="B15" t="s">
        <v>2275</v>
      </c>
      <c r="C15" t="s">
        <v>2277</v>
      </c>
      <c r="D15" t="s">
        <v>2276</v>
      </c>
      <c r="G15" s="3">
        <f t="shared" si="0"/>
        <v>369</v>
      </c>
      <c r="J15" t="s">
        <v>2465</v>
      </c>
      <c r="L15" t="s">
        <v>102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677</v>
      </c>
      <c r="S15" t="s">
        <v>499</v>
      </c>
      <c r="T15" s="24">
        <f>VLOOKUP(R15,'ESO zone constants'!$L$2:$N$9999,3,FALSE)</f>
        <v>2</v>
      </c>
      <c r="U15" s="3" t="str">
        <f>VLOOKUP(T15,'LibSets constants'!$A$2:$B$16,2,FALSE)</f>
        <v>Orsinium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 t="str">
        <f>IF(AK15&lt;&gt;"",VLOOKUP(AK15,'ESO zone constants'!$E$3:$L$5000,8,FALSE),"")</f>
        <v/>
      </c>
      <c r="AN15" s="3" t="str">
        <f>IF(AO15&lt;&gt;"",VLOOKUP(AO15,'ESO zone constants'!$E$3:$L$5000,8,FALSE),"")</f>
        <v/>
      </c>
      <c r="AR15" s="27" t="str">
        <f t="shared" si="1"/>
        <v>[369] = {wayshrines={-1,-1,-1,}, dlcId=2</v>
      </c>
      <c r="AS15" s="27" t="str">
        <f t="shared" si="2"/>
        <v>, zoneIds={677}, veteran=true</v>
      </c>
      <c r="AT15" s="27" t="str">
        <f t="shared" si="5"/>
        <v>, isArena=true</v>
      </c>
      <c r="AU15" s="27" t="str">
        <f t="shared" si="3"/>
        <v xml:space="preserve"> --Merciless Charge / Gnadenloser Ansturm</v>
      </c>
      <c r="AV15" s="27" t="str">
        <f t="shared" si="4"/>
        <v/>
      </c>
    </row>
    <row r="16" spans="1:48" x14ac:dyDescent="0.25">
      <c r="A16" s="13">
        <v>214</v>
      </c>
      <c r="B16" t="s">
        <v>1896</v>
      </c>
      <c r="C16" t="s">
        <v>1896</v>
      </c>
      <c r="D16" t="s">
        <v>1896</v>
      </c>
      <c r="G16" s="3">
        <f t="shared" si="0"/>
        <v>214</v>
      </c>
      <c r="J16" t="s">
        <v>2465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677</v>
      </c>
      <c r="S16" t="s">
        <v>499</v>
      </c>
      <c r="T16" s="24">
        <f>VLOOKUP(R16,'ESO zone constants'!$L$2:$N$9999,3,FALSE)</f>
        <v>2</v>
      </c>
      <c r="U16" s="3" t="str">
        <f>VLOOKUP(T16,'LibSets constants'!$A$2:$B$16,2,FALSE)</f>
        <v>Orsinium</v>
      </c>
      <c r="V16" t="s">
        <v>2585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constants'!$E$3:$L$1002,6,FALSE),"")</f>
        <v/>
      </c>
      <c r="AN16" s="3" t="str">
        <f>IF(AO16&lt;&gt;"",VLOOKUP(AO16,'ESO zone constants'!$E$3:$L$1002,6,FALSE),"")</f>
        <v/>
      </c>
      <c r="AR16" s="27" t="str">
        <f t="shared" si="1"/>
        <v>[214] = {wayshrines={-1,-1,-1,}, dlcId=2</v>
      </c>
      <c r="AS16" s="27" t="str">
        <f t="shared" si="2"/>
        <v>, zoneIds={677}, veteran=false</v>
      </c>
      <c r="AT16" s="27" t="str">
        <f t="shared" si="5"/>
        <v>, isArena=true</v>
      </c>
      <c r="AU16" s="27" t="str">
        <f t="shared" si="3"/>
        <v xml:space="preserve"> --Para Bellum / Para Bellum</v>
      </c>
      <c r="AV16" s="27" t="str">
        <f t="shared" si="4"/>
        <v/>
      </c>
    </row>
    <row r="17" spans="1:48" x14ac:dyDescent="0.25">
      <c r="A17" s="13">
        <v>423</v>
      </c>
      <c r="B17" t="s">
        <v>2413</v>
      </c>
      <c r="C17" t="s">
        <v>2415</v>
      </c>
      <c r="D17" t="s">
        <v>2414</v>
      </c>
      <c r="G17" s="3">
        <f t="shared" si="0"/>
        <v>423</v>
      </c>
      <c r="J17" t="s">
        <v>2465</v>
      </c>
      <c r="L17" t="s">
        <v>102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1082</v>
      </c>
      <c r="S17" t="s">
        <v>804</v>
      </c>
      <c r="T17" s="24">
        <f>VLOOKUP(R17,'ESO zone constants'!$L$2:$N$9999,3,FALSE)</f>
        <v>12</v>
      </c>
      <c r="U17" s="3" t="str">
        <f>VLOOKUP(T17,'LibSets constants'!$A$2:$B$16,2,FALSE)</f>
        <v>Murkmire</v>
      </c>
      <c r="V17" t="s">
        <v>2585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constants'!$E$3:$L$1002,6,FALSE),"")</f>
        <v/>
      </c>
      <c r="AN17" s="3" t="str">
        <f>IF(AO17&lt;&gt;"",VLOOKUP(AO17,'ESO zone constants'!$E$3:$L$1002,6,FALSE),"")</f>
        <v/>
      </c>
      <c r="AR17" s="27" t="str">
        <f t="shared" si="1"/>
        <v>[423] = {wayshrines={-1,-1,-1,}, dlcId=12</v>
      </c>
      <c r="AS17" s="27" t="str">
        <f t="shared" si="2"/>
        <v>, zoneIds={1082}, veteran=true</v>
      </c>
      <c r="AT17" s="27" t="str">
        <f t="shared" si="5"/>
        <v>, isArena=true</v>
      </c>
      <c r="AU17" s="27" t="str">
        <f t="shared" si="3"/>
        <v xml:space="preserve"> --Perfect Gallant Charge / Perfekter galanter Ansturm</v>
      </c>
      <c r="AV17" s="27" t="str">
        <f t="shared" si="4"/>
        <v/>
      </c>
    </row>
    <row r="18" spans="1:48" x14ac:dyDescent="0.25">
      <c r="A18" s="13">
        <v>428</v>
      </c>
      <c r="B18" t="s">
        <v>2428</v>
      </c>
      <c r="C18" t="s">
        <v>2430</v>
      </c>
      <c r="D18" t="s">
        <v>2429</v>
      </c>
      <c r="G18" s="3">
        <f t="shared" si="0"/>
        <v>428</v>
      </c>
      <c r="J18" t="s">
        <v>2465</v>
      </c>
      <c r="L18" t="s">
        <v>102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1082</v>
      </c>
      <c r="S18" t="s">
        <v>804</v>
      </c>
      <c r="T18" s="24">
        <f>VLOOKUP(R18,'ESO zone constants'!$L$2:$N$9999,3,FALSE)</f>
        <v>12</v>
      </c>
      <c r="U18" s="3" t="str">
        <f>VLOOKUP(T18,'LibSets constants'!$A$2:$B$16,2,FALSE)</f>
        <v>Murkmire</v>
      </c>
      <c r="V18" t="s">
        <v>2585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constants'!$E$3:$L$1002,6,FALSE),"")</f>
        <v/>
      </c>
      <c r="AN18" s="3" t="str">
        <f>IF(AO18&lt;&gt;"",VLOOKUP(AO18,'ESO zone constants'!$E$3:$L$1002,6,FALSE),"")</f>
        <v/>
      </c>
      <c r="AR18" s="27" t="str">
        <f t="shared" si="1"/>
        <v>[428] = {wayshrines={-1,-1,-1,}, dlcId=12</v>
      </c>
      <c r="AS18" s="27" t="str">
        <f t="shared" si="2"/>
        <v>, zoneIds={1082}, veteran=true</v>
      </c>
      <c r="AT18" s="27" t="str">
        <f t="shared" si="5"/>
        <v>, isArena=true</v>
      </c>
      <c r="AU18" s="27" t="str">
        <f t="shared" si="3"/>
        <v xml:space="preserve"> --Perfect Mender's Ward / Perfekter Schutz des Pflegers</v>
      </c>
      <c r="AV18" s="27" t="str">
        <f t="shared" si="4"/>
        <v/>
      </c>
    </row>
    <row r="19" spans="1:48" x14ac:dyDescent="0.25">
      <c r="A19" s="13">
        <v>424</v>
      </c>
      <c r="B19" t="s">
        <v>2416</v>
      </c>
      <c r="C19" t="s">
        <v>2418</v>
      </c>
      <c r="D19" t="s">
        <v>2417</v>
      </c>
      <c r="G19" s="3">
        <f t="shared" si="0"/>
        <v>424</v>
      </c>
      <c r="J19" t="s">
        <v>2465</v>
      </c>
      <c r="L19" t="s">
        <v>102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1082</v>
      </c>
      <c r="S19" t="s">
        <v>804</v>
      </c>
      <c r="T19" s="24">
        <f>VLOOKUP(R19,'ESO zone constants'!$L$2:$N$9999,3,FALSE)</f>
        <v>12</v>
      </c>
      <c r="U19" s="3" t="str">
        <f>VLOOKUP(T19,'LibSets constants'!$A$2:$B$16,2,FALSE)</f>
        <v>Murkmire</v>
      </c>
      <c r="V19" t="s">
        <v>2585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constants'!$E$3:$L$1002,6,FALSE),"")</f>
        <v/>
      </c>
      <c r="AN19" s="3" t="str">
        <f>IF(AO19&lt;&gt;"",VLOOKUP(AO19,'ESO zone constants'!$E$3:$L$1002,6,FALSE),"")</f>
        <v/>
      </c>
      <c r="AR19" s="27" t="str">
        <f t="shared" si="1"/>
        <v>[424] = {wayshrines={-1,-1,-1,}, dlcId=12</v>
      </c>
      <c r="AS19" s="27" t="str">
        <f t="shared" si="2"/>
        <v>, zoneIds={1082}, veteran=true</v>
      </c>
      <c r="AT19" s="27" t="str">
        <f t="shared" si="5"/>
        <v>, isArena=true</v>
      </c>
      <c r="AU19" s="27" t="str">
        <f t="shared" si="3"/>
        <v xml:space="preserve"> --Perfect Radial Uppercut / Perfekter Rundum-Aufwärtsschnitt</v>
      </c>
      <c r="AV19" s="27" t="str">
        <f t="shared" si="4"/>
        <v/>
      </c>
    </row>
    <row r="20" spans="1:48" x14ac:dyDescent="0.25">
      <c r="A20" s="13">
        <v>425</v>
      </c>
      <c r="B20" t="s">
        <v>2419</v>
      </c>
      <c r="C20" t="s">
        <v>2421</v>
      </c>
      <c r="D20" t="s">
        <v>2420</v>
      </c>
      <c r="G20" s="3">
        <f t="shared" si="0"/>
        <v>425</v>
      </c>
      <c r="J20" t="s">
        <v>2465</v>
      </c>
      <c r="L20" t="s">
        <v>102</v>
      </c>
      <c r="M20" t="s">
        <v>101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1082</v>
      </c>
      <c r="S20" t="s">
        <v>804</v>
      </c>
      <c r="T20" s="24">
        <f>VLOOKUP(R20,'ESO zone constants'!$L$2:$N$9999,3,FALSE)</f>
        <v>12</v>
      </c>
      <c r="U20" s="3" t="str">
        <f>VLOOKUP(T20,'LibSets constants'!$A$2:$B$16,2,FALSE)</f>
        <v>Murkmire</v>
      </c>
      <c r="V20" t="s">
        <v>2585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constants'!$E$3:$L$1002,6,FALSE),"")</f>
        <v/>
      </c>
      <c r="AN20" s="3" t="str">
        <f>IF(AO20&lt;&gt;"",VLOOKUP(AO20,'ESO zone constants'!$E$3:$L$1002,6,FALSE),"")</f>
        <v/>
      </c>
      <c r="AR20" s="27" t="str">
        <f t="shared" si="1"/>
        <v>[425] = {wayshrines={-1,-1,-1,}, dlcId=12</v>
      </c>
      <c r="AS20" s="27" t="str">
        <f t="shared" si="2"/>
        <v>, zoneIds={1082}, veteran=true</v>
      </c>
      <c r="AT20" s="27" t="str">
        <f t="shared" si="5"/>
        <v>, isArena=true</v>
      </c>
      <c r="AU20" s="27" t="str">
        <f t="shared" si="3"/>
        <v xml:space="preserve"> --Perfect Spectral Cloak / Perfekter spektraler Mantel</v>
      </c>
      <c r="AV20" s="27" t="str">
        <f t="shared" si="4"/>
        <v/>
      </c>
    </row>
    <row r="21" spans="1:48" x14ac:dyDescent="0.25">
      <c r="A21" s="13">
        <v>426</v>
      </c>
      <c r="B21" t="s">
        <v>2422</v>
      </c>
      <c r="C21" t="s">
        <v>2424</v>
      </c>
      <c r="D21" t="s">
        <v>2423</v>
      </c>
      <c r="G21" s="3">
        <f t="shared" si="0"/>
        <v>426</v>
      </c>
      <c r="J21" t="s">
        <v>2465</v>
      </c>
      <c r="L21" t="s">
        <v>102</v>
      </c>
      <c r="M21" t="s">
        <v>101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1082</v>
      </c>
      <c r="S21" t="s">
        <v>804</v>
      </c>
      <c r="T21" s="24">
        <f>VLOOKUP(R21,'ESO zone constants'!$L$2:$N$9999,3,FALSE)</f>
        <v>12</v>
      </c>
      <c r="U21" s="3" t="str">
        <f>VLOOKUP(T21,'LibSets constants'!$A$2:$B$16,2,FALSE)</f>
        <v>Murkmire</v>
      </c>
      <c r="V21" t="s">
        <v>2585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constants'!$E$3:$L$1002,6,FALSE),"")</f>
        <v/>
      </c>
      <c r="AN21" s="3" t="str">
        <f>IF(AO21&lt;&gt;"",VLOOKUP(AO21,'ESO zone constants'!$E$3:$L$1002,6,FALSE),"")</f>
        <v/>
      </c>
      <c r="AR21" s="27" t="str">
        <f t="shared" si="1"/>
        <v>[426] = {wayshrines={-1,-1,-1,}, dlcId=12</v>
      </c>
      <c r="AS21" s="27" t="str">
        <f t="shared" si="2"/>
        <v>, zoneIds={1082}, veteran=true</v>
      </c>
      <c r="AT21" s="27" t="str">
        <f t="shared" si="5"/>
        <v>, isArena=true</v>
      </c>
      <c r="AU21" s="27" t="str">
        <f t="shared" si="3"/>
        <v xml:space="preserve"> --Perfect Virulent Shot / Perfekter virulenter Schuss</v>
      </c>
      <c r="AV21" s="27" t="str">
        <f t="shared" si="4"/>
        <v/>
      </c>
    </row>
    <row r="22" spans="1:48" x14ac:dyDescent="0.25">
      <c r="A22" s="13">
        <v>427</v>
      </c>
      <c r="B22" t="s">
        <v>2425</v>
      </c>
      <c r="C22" t="s">
        <v>2427</v>
      </c>
      <c r="D22" t="s">
        <v>2426</v>
      </c>
      <c r="G22" s="3">
        <f t="shared" si="0"/>
        <v>427</v>
      </c>
      <c r="J22" t="s">
        <v>2465</v>
      </c>
      <c r="L22" t="s">
        <v>102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1082</v>
      </c>
      <c r="S22" t="s">
        <v>804</v>
      </c>
      <c r="T22" s="24">
        <f>VLOOKUP(R22,'ESO zone constants'!$L$2:$N$9999,3,FALSE)</f>
        <v>12</v>
      </c>
      <c r="U22" s="3" t="str">
        <f>VLOOKUP(T22,'LibSets constants'!$A$2:$B$16,2,FALSE)</f>
        <v>Murkmire</v>
      </c>
      <c r="V22" t="s">
        <v>2585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constants'!$E$3:$L$1002,6,FALSE),"")</f>
        <v/>
      </c>
      <c r="AN22" s="3" t="str">
        <f>IF(AO22&lt;&gt;"",VLOOKUP(AO22,'ESO zone constants'!$E$3:$L$1002,6,FALSE),"")</f>
        <v/>
      </c>
      <c r="AR22" s="27" t="str">
        <f t="shared" si="1"/>
        <v>[427] = {wayshrines={-1,-1,-1,}, dlcId=12</v>
      </c>
      <c r="AS22" s="27" t="str">
        <f t="shared" si="2"/>
        <v>, zoneIds={1082}, veteran=true</v>
      </c>
      <c r="AT22" s="27" t="str">
        <f t="shared" si="5"/>
        <v>, isArena=true</v>
      </c>
      <c r="AU22" s="27" t="str">
        <f t="shared" si="3"/>
        <v xml:space="preserve"> --Perfect Wild Impulse / Perfekter wilder Impuls</v>
      </c>
      <c r="AV22" s="27" t="str">
        <f t="shared" si="4"/>
        <v/>
      </c>
    </row>
    <row r="23" spans="1:48" x14ac:dyDescent="0.25">
      <c r="A23" s="13">
        <v>211</v>
      </c>
      <c r="B23" t="s">
        <v>1888</v>
      </c>
      <c r="C23" t="s">
        <v>1888</v>
      </c>
      <c r="D23" t="s">
        <v>1889</v>
      </c>
      <c r="G23" s="3">
        <f t="shared" si="0"/>
        <v>211</v>
      </c>
      <c r="J23" t="s">
        <v>2465</v>
      </c>
      <c r="L23" t="s">
        <v>101</v>
      </c>
      <c r="M23" t="s">
        <v>101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constants'!$E$2:$L$5000,8,FALSE),"")</f>
        <v>677</v>
      </c>
      <c r="S23" t="s">
        <v>499</v>
      </c>
      <c r="T23" s="24">
        <f>VLOOKUP(R23,'ESO zone constants'!$L$2:$N$9999,3,FALSE)</f>
        <v>2</v>
      </c>
      <c r="U23" s="3" t="str">
        <f>VLOOKUP(T23,'LibSets constants'!$A$2:$B$16,2,FALSE)</f>
        <v>Orsinium</v>
      </c>
      <c r="V23" t="s">
        <v>2585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constants'!$E$3:$L$1002,6,FALSE),"")</f>
        <v/>
      </c>
      <c r="AN23" s="3" t="str">
        <f>IF(AO23&lt;&gt;"",VLOOKUP(AO23,'ESO zone constants'!$E$3:$L$1002,6,FALSE),"")</f>
        <v/>
      </c>
      <c r="AR23" s="27" t="str">
        <f t="shared" si="1"/>
        <v>[211] = {wayshrines={-1,-1,-1,}, dlcId=2</v>
      </c>
      <c r="AS23" s="27" t="str">
        <f t="shared" si="2"/>
        <v>, zoneIds={677}, veteran=false</v>
      </c>
      <c r="AT23" s="27" t="str">
        <f t="shared" si="5"/>
        <v>, isArena=true</v>
      </c>
      <c r="AU23" s="27" t="str">
        <f t="shared" si="3"/>
        <v xml:space="preserve"> --Permafrost / Permafrost</v>
      </c>
      <c r="AV23" s="27" t="str">
        <f t="shared" si="4"/>
        <v/>
      </c>
    </row>
    <row r="24" spans="1:48" x14ac:dyDescent="0.25">
      <c r="A24" s="13">
        <v>374</v>
      </c>
      <c r="B24" t="s">
        <v>2290</v>
      </c>
      <c r="C24" t="s">
        <v>2292</v>
      </c>
      <c r="D24" t="s">
        <v>2291</v>
      </c>
      <c r="G24" s="3">
        <f t="shared" si="0"/>
        <v>374</v>
      </c>
      <c r="J24" t="s">
        <v>2465</v>
      </c>
      <c r="L24" t="s">
        <v>102</v>
      </c>
      <c r="M24" t="s">
        <v>101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677</v>
      </c>
      <c r="S24" t="s">
        <v>499</v>
      </c>
      <c r="T24" s="24">
        <f>VLOOKUP(R24,'ESO zone constants'!$L$2:$N$9999,3,FALSE)</f>
        <v>2</v>
      </c>
      <c r="U24" s="3" t="str">
        <f>VLOOKUP(T24,'LibSets constants'!$A$2:$B$16,2,FALSE)</f>
        <v>Orsinium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7" t="str">
        <f t="shared" si="1"/>
        <v>[374] = {wayshrines={-1,-1,-1,}, dlcId=2</v>
      </c>
      <c r="AS24" s="27" t="str">
        <f t="shared" si="2"/>
        <v>, zoneIds={677}, veteran=true</v>
      </c>
      <c r="AT24" s="27" t="str">
        <f t="shared" si="5"/>
        <v>, isArena=true</v>
      </c>
      <c r="AU24" s="27" t="str">
        <f t="shared" si="3"/>
        <v xml:space="preserve"> --Precise Regeneration / Präzise Regeneration</v>
      </c>
      <c r="AV24" s="27" t="str">
        <f t="shared" si="4"/>
        <v/>
      </c>
    </row>
    <row r="25" spans="1:48" x14ac:dyDescent="0.25">
      <c r="A25" s="13">
        <v>314</v>
      </c>
      <c r="B25" t="s">
        <v>2124</v>
      </c>
      <c r="C25" t="s">
        <v>2126</v>
      </c>
      <c r="D25" t="s">
        <v>2125</v>
      </c>
      <c r="G25" s="3">
        <f t="shared" si="0"/>
        <v>314</v>
      </c>
      <c r="J25" t="s">
        <v>2465</v>
      </c>
      <c r="L25" t="s">
        <v>102</v>
      </c>
      <c r="M25" t="s">
        <v>101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635</v>
      </c>
      <c r="S25" t="s">
        <v>489</v>
      </c>
      <c r="T25" s="24">
        <f>VLOOKUP(R25,'ESO zone constants'!$L$2:$N$9999,3,FALSE)</f>
        <v>0</v>
      </c>
      <c r="U25" s="3" t="str">
        <f>VLOOKUP(T25,'LibSets constants'!$A$2:$B$16,2,FALSE)</f>
        <v>Included in base game</v>
      </c>
      <c r="V25" t="s">
        <v>2585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constants'!$E$3:$L$1002,6,FALSE),"")</f>
        <v/>
      </c>
      <c r="AN25" s="3" t="str">
        <f>IF(AO25&lt;&gt;"",VLOOKUP(AO25,'ESO zone constants'!$E$3:$L$1002,6,FALSE),"")</f>
        <v/>
      </c>
      <c r="AR25" s="27" t="str">
        <f t="shared" si="1"/>
        <v>[314] = {wayshrines={-1,-1,-1,}, dlcId=0</v>
      </c>
      <c r="AS25" s="27" t="str">
        <f t="shared" si="2"/>
        <v>, zoneIds={635}, veteran=true</v>
      </c>
      <c r="AT25" s="27" t="str">
        <f t="shared" si="5"/>
        <v>, isArena=true</v>
      </c>
      <c r="AU25" s="27" t="str">
        <f t="shared" si="3"/>
        <v xml:space="preserve"> --Puncturing Remedy / Durchschlagende Genesung</v>
      </c>
      <c r="AV25" s="27" t="str">
        <f t="shared" si="4"/>
        <v/>
      </c>
    </row>
    <row r="26" spans="1:48" x14ac:dyDescent="0.25">
      <c r="A26" s="13">
        <v>412</v>
      </c>
      <c r="B26" t="s">
        <v>2380</v>
      </c>
      <c r="C26" t="s">
        <v>2382</v>
      </c>
      <c r="D26" t="s">
        <v>2381</v>
      </c>
      <c r="G26" s="3">
        <f t="shared" si="0"/>
        <v>412</v>
      </c>
      <c r="J26" t="s">
        <v>2465</v>
      </c>
      <c r="L26" t="s">
        <v>101</v>
      </c>
      <c r="M26" t="s">
        <v>101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1082</v>
      </c>
      <c r="S26" t="s">
        <v>804</v>
      </c>
      <c r="T26" s="24">
        <f>VLOOKUP(R26,'ESO zone constants'!$L$2:$N$9999,3,FALSE)</f>
        <v>12</v>
      </c>
      <c r="U26" s="3" t="str">
        <f>VLOOKUP(T26,'LibSets constants'!$A$2:$B$16,2,FALSE)</f>
        <v>Murkmire</v>
      </c>
      <c r="V26" t="s">
        <v>2585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constants'!$E$3:$L$1002,6,FALSE),"")</f>
        <v/>
      </c>
      <c r="AN26" s="3" t="str">
        <f>IF(AO26&lt;&gt;"",VLOOKUP(AO26,'ESO zone constants'!$E$3:$L$1002,6,FALSE),"")</f>
        <v/>
      </c>
      <c r="AR26" s="27" t="str">
        <f t="shared" si="1"/>
        <v>[412] = {wayshrines={-1,-1,-1,}, dlcId=12</v>
      </c>
      <c r="AS26" s="27" t="str">
        <f t="shared" si="2"/>
        <v>, zoneIds={1082}, veteran=false</v>
      </c>
      <c r="AT26" s="27" t="str">
        <f t="shared" si="5"/>
        <v>, isArena=true</v>
      </c>
      <c r="AU26" s="27" t="str">
        <f t="shared" si="3"/>
        <v xml:space="preserve"> --Radial Uppercut / Rundum-Aufwärtsschnitt</v>
      </c>
      <c r="AV26" s="27" t="str">
        <f t="shared" si="4"/>
        <v/>
      </c>
    </row>
    <row r="27" spans="1:48" x14ac:dyDescent="0.25">
      <c r="A27" s="13">
        <v>370</v>
      </c>
      <c r="B27" t="s">
        <v>2278</v>
      </c>
      <c r="C27" t="s">
        <v>2280</v>
      </c>
      <c r="D27" t="s">
        <v>2279</v>
      </c>
      <c r="G27" s="3">
        <f t="shared" si="0"/>
        <v>370</v>
      </c>
      <c r="J27" t="s">
        <v>2465</v>
      </c>
      <c r="L27" t="s">
        <v>102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677</v>
      </c>
      <c r="S27" t="s">
        <v>499</v>
      </c>
      <c r="T27" s="24">
        <f>VLOOKUP(R27,'ESO zone constants'!$L$2:$N$9999,3,FALSE)</f>
        <v>2</v>
      </c>
      <c r="U27" s="3" t="str">
        <f>VLOOKUP(T27,'LibSets constants'!$A$2:$B$16,2,FALSE)</f>
        <v>Orsinium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7" t="str">
        <f t="shared" si="1"/>
        <v>[370] = {wayshrines={-1,-1,-1,}, dlcId=2</v>
      </c>
      <c r="AS27" s="27" t="str">
        <f t="shared" si="2"/>
        <v>, zoneIds={677}, veteran=true</v>
      </c>
      <c r="AT27" s="27" t="str">
        <f t="shared" si="5"/>
        <v>, isArena=true</v>
      </c>
      <c r="AU27" s="27" t="str">
        <f t="shared" si="3"/>
        <v xml:space="preserve"> --Rampaging Slash / Tobender Schnitt</v>
      </c>
      <c r="AV27" s="27" t="str">
        <f t="shared" si="4"/>
        <v/>
      </c>
    </row>
    <row r="28" spans="1:48" x14ac:dyDescent="0.25">
      <c r="A28" s="13">
        <v>88</v>
      </c>
      <c r="B28" t="s">
        <v>1584</v>
      </c>
      <c r="C28" t="s">
        <v>1586</v>
      </c>
      <c r="D28" t="s">
        <v>1585</v>
      </c>
      <c r="G28" s="3">
        <f t="shared" si="0"/>
        <v>88</v>
      </c>
      <c r="J28" t="s">
        <v>2465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635</v>
      </c>
      <c r="S28" t="s">
        <v>489</v>
      </c>
      <c r="T28" s="24">
        <f>VLOOKUP(R28,'ESO zone constants'!$L$2:$N$9999,3,FALSE)</f>
        <v>0</v>
      </c>
      <c r="U28" s="3" t="str">
        <f>VLOOKUP(T28,'LibSets constants'!$A$2:$B$16,2,FALSE)</f>
        <v>Included in base game</v>
      </c>
      <c r="V28" t="s">
        <v>2585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constants'!$E$3:$L$1002,6,FALSE),"")</f>
        <v/>
      </c>
      <c r="AN28" s="3" t="str">
        <f>IF(AO28&lt;&gt;"",VLOOKUP(AO28,'ESO zone constants'!$E$3:$L$1002,6,FALSE),"")</f>
        <v/>
      </c>
      <c r="AR28" s="27" t="str">
        <f t="shared" si="1"/>
        <v>[88] = {wayshrines={-1,-1,-1,}, dlcId=0</v>
      </c>
      <c r="AS28" s="27" t="str">
        <f t="shared" si="2"/>
        <v>, zoneIds={635}, veteran=false</v>
      </c>
      <c r="AT28" s="27" t="str">
        <f t="shared" si="5"/>
        <v>, isArena=true</v>
      </c>
      <c r="AU28" s="27" t="str">
        <f t="shared" si="3"/>
        <v xml:space="preserve"> --Robes of Destruction Mastery / Roben der Zerstörungsbeherrschung</v>
      </c>
      <c r="AV28" s="27" t="str">
        <f t="shared" si="4"/>
        <v/>
      </c>
    </row>
    <row r="29" spans="1:48" x14ac:dyDescent="0.25">
      <c r="A29" s="13">
        <v>413</v>
      </c>
      <c r="B29" t="s">
        <v>2383</v>
      </c>
      <c r="C29" t="s">
        <v>2385</v>
      </c>
      <c r="D29" t="s">
        <v>2384</v>
      </c>
      <c r="G29" s="3">
        <f t="shared" si="0"/>
        <v>413</v>
      </c>
      <c r="J29" t="s">
        <v>2465</v>
      </c>
      <c r="L29" t="s">
        <v>101</v>
      </c>
      <c r="M29" t="s">
        <v>101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1082</v>
      </c>
      <c r="S29" t="s">
        <v>804</v>
      </c>
      <c r="T29" s="24">
        <f>VLOOKUP(R29,'ESO zone constants'!$L$2:$N$9999,3,FALSE)</f>
        <v>12</v>
      </c>
      <c r="U29" s="3" t="str">
        <f>VLOOKUP(T29,'LibSets constants'!$A$2:$B$16,2,FALSE)</f>
        <v>Murkmire</v>
      </c>
      <c r="V29" t="s">
        <v>2585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constants'!$E$3:$L$1002,6,FALSE),"")</f>
        <v/>
      </c>
      <c r="AN29" s="3" t="str">
        <f>IF(AO29&lt;&gt;"",VLOOKUP(AO29,'ESO zone constants'!$E$3:$L$1002,6,FALSE),"")</f>
        <v/>
      </c>
      <c r="AR29" s="27" t="str">
        <f t="shared" si="1"/>
        <v>[413] = {wayshrines={-1,-1,-1,}, dlcId=12</v>
      </c>
      <c r="AS29" s="27" t="str">
        <f t="shared" si="2"/>
        <v>, zoneIds={1082}, veteran=false</v>
      </c>
      <c r="AT29" s="27" t="str">
        <f t="shared" si="5"/>
        <v>, isArena=true</v>
      </c>
      <c r="AU29" s="27" t="str">
        <f t="shared" si="3"/>
        <v xml:space="preserve"> --Spectral Cloak / Spektraler Mantel</v>
      </c>
      <c r="AV29" s="27" t="str">
        <f t="shared" si="4"/>
        <v/>
      </c>
    </row>
    <row r="30" spans="1:48" x14ac:dyDescent="0.25">
      <c r="A30" s="13">
        <v>315</v>
      </c>
      <c r="B30" t="s">
        <v>2127</v>
      </c>
      <c r="C30" t="s">
        <v>2129</v>
      </c>
      <c r="D30" t="s">
        <v>2128</v>
      </c>
      <c r="G30" s="3">
        <f t="shared" si="0"/>
        <v>315</v>
      </c>
      <c r="J30" t="s">
        <v>2465</v>
      </c>
      <c r="L30" t="s">
        <v>102</v>
      </c>
      <c r="M30" t="s">
        <v>101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635</v>
      </c>
      <c r="S30" t="s">
        <v>489</v>
      </c>
      <c r="T30" s="24">
        <f>VLOOKUP(R30,'ESO zone constants'!$L$2:$N$9999,3,FALSE)</f>
        <v>0</v>
      </c>
      <c r="U30" s="3" t="str">
        <f>VLOOKUP(T30,'LibSets constants'!$A$2:$B$16,2,FALSE)</f>
        <v>Included in base game</v>
      </c>
      <c r="V30" t="s">
        <v>2585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constants'!$E$3:$L$1002,6,FALSE),"")</f>
        <v/>
      </c>
      <c r="AN30" s="3" t="str">
        <f>IF(AO30&lt;&gt;"",VLOOKUP(AO30,'ESO zone constants'!$E$3:$L$1002,6,FALSE),"")</f>
        <v/>
      </c>
      <c r="AR30" s="27" t="str">
        <f t="shared" si="1"/>
        <v>[315] = {wayshrines={-1,-1,-1,}, dlcId=0</v>
      </c>
      <c r="AS30" s="27" t="str">
        <f t="shared" si="2"/>
        <v>, zoneIds={635}, veteran=true</v>
      </c>
      <c r="AT30" s="27" t="str">
        <f t="shared" si="5"/>
        <v>, isArena=true</v>
      </c>
      <c r="AU30" s="27" t="str">
        <f t="shared" si="3"/>
        <v xml:space="preserve"> --Stinging Slashes / Stechende Schnitte</v>
      </c>
      <c r="AV30" s="27" t="str">
        <f t="shared" si="4"/>
        <v/>
      </c>
    </row>
    <row r="31" spans="1:48" x14ac:dyDescent="0.25">
      <c r="A31" s="5" t="s">
        <v>2464</v>
      </c>
      <c r="B31" t="s">
        <v>2468</v>
      </c>
      <c r="C31" t="s">
        <v>2467</v>
      </c>
      <c r="G31" s="3" t="str">
        <f t="shared" si="0"/>
        <v>???</v>
      </c>
      <c r="I31" t="s">
        <v>2507</v>
      </c>
      <c r="J31" t="s">
        <v>2465</v>
      </c>
      <c r="L31" t="s">
        <v>102</v>
      </c>
      <c r="M31" t="s">
        <v>101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677</v>
      </c>
      <c r="S31" t="s">
        <v>499</v>
      </c>
      <c r="T31" s="24">
        <f>VLOOKUP(R31,'ESO zone constants'!$L$2:$N$9999,3,FALSE)</f>
        <v>2</v>
      </c>
      <c r="U31" s="3" t="str">
        <f>VLOOKUP(T31,'LibSets constants'!$A$2:$B$16,2,FALSE)</f>
        <v>Orsinium</v>
      </c>
      <c r="V31" t="s">
        <v>2585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constants'!$E$3:$L$1002,6,FALSE),"")</f>
        <v/>
      </c>
      <c r="AN31" s="3" t="str">
        <f>IF(AO31&lt;&gt;"",VLOOKUP(AO31,'ESO zone constants'!$E$3:$L$1002,6,FALSE),"")</f>
        <v/>
      </c>
      <c r="AR31" s="27" t="str">
        <f t="shared" si="1"/>
        <v>[???] = {wayshrines={-1,-1,-1,}, dlcId=2</v>
      </c>
      <c r="AS31" s="27" t="str">
        <f t="shared" si="2"/>
        <v>, zoneIds={677}, veteran=true</v>
      </c>
      <c r="AT31" s="27" t="str">
        <f t="shared" si="5"/>
        <v>, isArena=true</v>
      </c>
      <c r="AU31" s="27" t="str">
        <f t="shared" si="3"/>
        <v xml:space="preserve"> --The Maelstrom's Axe / Axt des Mahlstroms</v>
      </c>
      <c r="AV31" s="27" t="str">
        <f t="shared" si="4"/>
        <v/>
      </c>
    </row>
    <row r="32" spans="1:48" x14ac:dyDescent="0.25">
      <c r="A32" s="5" t="s">
        <v>2464</v>
      </c>
      <c r="B32" t="s">
        <v>2503</v>
      </c>
      <c r="C32" t="s">
        <v>2504</v>
      </c>
      <c r="G32" s="3" t="str">
        <f t="shared" si="0"/>
        <v>???</v>
      </c>
      <c r="I32" t="s">
        <v>2507</v>
      </c>
      <c r="J32" t="s">
        <v>2465</v>
      </c>
      <c r="L32" t="s">
        <v>102</v>
      </c>
      <c r="M32" t="s">
        <v>101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677</v>
      </c>
      <c r="S32" t="s">
        <v>499</v>
      </c>
      <c r="T32" s="24">
        <f>VLOOKUP(R32,'ESO zone constants'!$L$2:$N$9999,3,FALSE)</f>
        <v>2</v>
      </c>
      <c r="U32" s="3" t="str">
        <f>VLOOKUP(T32,'LibSets constants'!$A$2:$B$16,2,FALSE)</f>
        <v>Orsinium</v>
      </c>
      <c r="V32" t="s">
        <v>2585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constants'!$E$3:$L$1002,6,FALSE),"")</f>
        <v/>
      </c>
      <c r="AN32" s="3" t="str">
        <f>IF(AO32&lt;&gt;"",VLOOKUP(AO32,'ESO zone constants'!$E$3:$L$1002,6,FALSE),"")</f>
        <v/>
      </c>
      <c r="AR32" s="27" t="str">
        <f t="shared" si="1"/>
        <v>[???] = {wayshrines={-1,-1,-1,}, dlcId=2</v>
      </c>
      <c r="AS32" s="27" t="str">
        <f t="shared" si="2"/>
        <v>, zoneIds={677}, veteran=true</v>
      </c>
      <c r="AT32" s="27" t="str">
        <f t="shared" si="5"/>
        <v>, isArena=true</v>
      </c>
      <c r="AU32" s="27" t="str">
        <f t="shared" si="3"/>
        <v xml:space="preserve"> --The Maelstrom's Battle Axe / Streitaxt des Mahlstroms</v>
      </c>
      <c r="AV32" s="27" t="str">
        <f t="shared" si="4"/>
        <v/>
      </c>
    </row>
    <row r="33" spans="1:48" x14ac:dyDescent="0.25">
      <c r="A33" s="5" t="s">
        <v>2464</v>
      </c>
      <c r="B33" t="s">
        <v>2477</v>
      </c>
      <c r="C33" t="s">
        <v>2478</v>
      </c>
      <c r="G33" s="3" t="str">
        <f t="shared" si="0"/>
        <v>???</v>
      </c>
      <c r="I33" t="s">
        <v>2507</v>
      </c>
      <c r="J33" t="s">
        <v>2465</v>
      </c>
      <c r="L33" t="s">
        <v>102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677</v>
      </c>
      <c r="S33" t="s">
        <v>499</v>
      </c>
      <c r="T33" s="24">
        <f>VLOOKUP(R33,'ESO zone constants'!$L$2:$N$9999,3,FALSE)</f>
        <v>2</v>
      </c>
      <c r="U33" s="3" t="str">
        <f>VLOOKUP(T33,'LibSets constants'!$A$2:$B$16,2,FALSE)</f>
        <v>Orsinium</v>
      </c>
      <c r="V33" t="s">
        <v>2585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constants'!$E$3:$L$1002,6,FALSE),"")</f>
        <v/>
      </c>
      <c r="AN33" s="3" t="str">
        <f>IF(AO33&lt;&gt;"",VLOOKUP(AO33,'ESO zone constants'!$E$3:$L$1002,6,FALSE),"")</f>
        <v/>
      </c>
      <c r="AR33" s="27" t="str">
        <f t="shared" si="1"/>
        <v>[???] = {wayshrines={-1,-1,-1,}, dlcId=2</v>
      </c>
      <c r="AS33" s="27" t="str">
        <f t="shared" si="2"/>
        <v>, zoneIds={677}, veteran=true</v>
      </c>
      <c r="AT33" s="27" t="str">
        <f t="shared" si="5"/>
        <v>, isArena=true</v>
      </c>
      <c r="AU33" s="27" t="str">
        <f t="shared" si="3"/>
        <v xml:space="preserve"> --The Maelstrom's Bow / Bogen des Mahlstroms</v>
      </c>
      <c r="AV33" s="27" t="str">
        <f t="shared" si="4"/>
        <v/>
      </c>
    </row>
    <row r="34" spans="1:48" x14ac:dyDescent="0.25">
      <c r="A34" s="5" t="s">
        <v>2464</v>
      </c>
      <c r="B34" t="s">
        <v>2481</v>
      </c>
      <c r="C34" t="s">
        <v>2482</v>
      </c>
      <c r="G34" s="3" t="str">
        <f t="shared" si="0"/>
        <v>???</v>
      </c>
      <c r="I34" t="s">
        <v>2507</v>
      </c>
      <c r="J34" t="s">
        <v>2465</v>
      </c>
      <c r="L34" t="s">
        <v>102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677</v>
      </c>
      <c r="S34" t="s">
        <v>499</v>
      </c>
      <c r="T34" s="24">
        <f>VLOOKUP(R34,'ESO zone constants'!$L$2:$N$9999,3,FALSE)</f>
        <v>2</v>
      </c>
      <c r="U34" s="3" t="str">
        <f>VLOOKUP(T34,'LibSets constants'!$A$2:$B$16,2,FALSE)</f>
        <v>Orsinium</v>
      </c>
      <c r="V34" t="s">
        <v>2585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constants'!$E$3:$L$1002,6,FALSE),"")</f>
        <v/>
      </c>
      <c r="AN34" s="3" t="str">
        <f>IF(AO34&lt;&gt;"",VLOOKUP(AO34,'ESO zone constants'!$E$3:$L$1002,6,FALSE),"")</f>
        <v/>
      </c>
      <c r="AR34" s="27" t="str">
        <f t="shared" si="1"/>
        <v>[???] = {wayshrines={-1,-1,-1,}, dlcId=2</v>
      </c>
      <c r="AS34" s="27" t="str">
        <f t="shared" ref="AS34:AS65" si="6">IF(A34&lt;&gt;"",IF(R34&lt;&gt;"",CONCATENATE(", zoneIds={",R34),"")&amp;IF(X34&lt;&gt;"",CONCATENATE(",",X34),"")&amp;IF(AN34&lt;&gt;"",CONCATENATE(",",AN34),"")&amp;IF(R34&lt;&gt;"",CONCATENATE("}",""),"")&amp;IF(OR(L34="true",L34="false",L34&lt;&gt;""), CONCATENATE(", veteran=", L34), ""),"")</f>
        <v>, zoneIds={677}, veteran=true</v>
      </c>
      <c r="AT34" s="27" t="str">
        <f t="shared" si="5"/>
        <v>, isArena=true</v>
      </c>
      <c r="AU34" s="27" t="str">
        <f t="shared" si="3"/>
        <v xml:space="preserve"> --The Maelstrom's Dagger / Dolch des Mahlstroms</v>
      </c>
      <c r="AV34" s="27" t="str">
        <f t="shared" si="4"/>
        <v/>
      </c>
    </row>
    <row r="35" spans="1:48" x14ac:dyDescent="0.25">
      <c r="A35" s="5" t="s">
        <v>2464</v>
      </c>
      <c r="B35" t="s">
        <v>2469</v>
      </c>
      <c r="C35" t="s">
        <v>2470</v>
      </c>
      <c r="G35" s="3" t="str">
        <f t="shared" si="0"/>
        <v>???</v>
      </c>
      <c r="I35" t="s">
        <v>2507</v>
      </c>
      <c r="J35" t="s">
        <v>2465</v>
      </c>
      <c r="L35" t="s">
        <v>102</v>
      </c>
      <c r="M35" t="s">
        <v>101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677</v>
      </c>
      <c r="S35" t="s">
        <v>499</v>
      </c>
      <c r="T35" s="24">
        <f>VLOOKUP(R35,'ESO zone constants'!$L$2:$N$9999,3,FALSE)</f>
        <v>2</v>
      </c>
      <c r="U35" s="3" t="str">
        <f>VLOOKUP(T35,'LibSets constants'!$A$2:$B$16,2,FALSE)</f>
        <v>Orsinium</v>
      </c>
      <c r="V35" t="s">
        <v>2585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constants'!$E$3:$L$1002,6,FALSE),"")</f>
        <v/>
      </c>
      <c r="AN35" s="3" t="str">
        <f>IF(AO35&lt;&gt;"",VLOOKUP(AO35,'ESO zone constants'!$E$3:$L$1002,6,FALSE),"")</f>
        <v/>
      </c>
      <c r="AR35" s="27" t="str">
        <f t="shared" si="1"/>
        <v>[???] = {wayshrines={-1,-1,-1,}, dlcId=2</v>
      </c>
      <c r="AS35" s="27" t="str">
        <f t="shared" si="6"/>
        <v>, zoneIds={677}, veteran=true</v>
      </c>
      <c r="AT35" s="27" t="str">
        <f t="shared" si="5"/>
        <v>, isArena=true</v>
      </c>
      <c r="AU35" s="27" t="str">
        <f t="shared" si="3"/>
        <v xml:space="preserve"> --The Maelstrom's Greatsword / Bidenhänder des Mahlstroms</v>
      </c>
      <c r="AV35" s="27" t="str">
        <f t="shared" si="4"/>
        <v/>
      </c>
    </row>
    <row r="36" spans="1:48" x14ac:dyDescent="0.25">
      <c r="A36" s="5" t="s">
        <v>2464</v>
      </c>
      <c r="B36" t="s">
        <v>2491</v>
      </c>
      <c r="C36" t="s">
        <v>2492</v>
      </c>
      <c r="G36" s="3" t="str">
        <f t="shared" si="0"/>
        <v>???</v>
      </c>
      <c r="I36" t="s">
        <v>2507</v>
      </c>
      <c r="J36" t="s">
        <v>2465</v>
      </c>
      <c r="L36" t="s">
        <v>102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677</v>
      </c>
      <c r="S36" t="s">
        <v>499</v>
      </c>
      <c r="T36" s="24">
        <f>VLOOKUP(R36,'ESO zone constants'!$L$2:$N$9999,3,FALSE)</f>
        <v>2</v>
      </c>
      <c r="U36" s="3" t="str">
        <f>VLOOKUP(T36,'LibSets constants'!$A$2:$B$16,2,FALSE)</f>
        <v>Orsinium</v>
      </c>
      <c r="V36" t="s">
        <v>2585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constants'!$E$3:$L$1002,6,FALSE),"")</f>
        <v/>
      </c>
      <c r="AN36" s="3" t="str">
        <f>IF(AO36&lt;&gt;"",VLOOKUP(AO36,'ESO zone constants'!$E$3:$L$1002,6,FALSE),"")</f>
        <v/>
      </c>
      <c r="AR36" s="27" t="str">
        <f t="shared" si="1"/>
        <v>[???] = {wayshrines={-1,-1,-1,}, dlcId=2</v>
      </c>
      <c r="AS36" s="27" t="str">
        <f t="shared" si="6"/>
        <v>, zoneIds={677}, veteran=true</v>
      </c>
      <c r="AT36" s="27" t="str">
        <f t="shared" si="5"/>
        <v>, isArena=true</v>
      </c>
      <c r="AU36" s="27" t="str">
        <f t="shared" si="3"/>
        <v xml:space="preserve"> --The Maelstrom's Ice Staff / Froststab des Mahlstroms</v>
      </c>
      <c r="AV36" s="27" t="str">
        <f t="shared" si="4"/>
        <v/>
      </c>
    </row>
    <row r="37" spans="1:48" x14ac:dyDescent="0.25">
      <c r="A37" s="5" t="s">
        <v>2464</v>
      </c>
      <c r="B37" t="s">
        <v>2487</v>
      </c>
      <c r="C37" t="s">
        <v>2488</v>
      </c>
      <c r="G37" s="3" t="str">
        <f t="shared" si="0"/>
        <v>???</v>
      </c>
      <c r="I37" t="s">
        <v>2507</v>
      </c>
      <c r="J37" t="s">
        <v>2465</v>
      </c>
      <c r="L37" t="s">
        <v>102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677</v>
      </c>
      <c r="S37" t="s">
        <v>499</v>
      </c>
      <c r="T37" s="24">
        <f>VLOOKUP(R37,'ESO zone constants'!$L$2:$N$9999,3,FALSE)</f>
        <v>2</v>
      </c>
      <c r="U37" s="3" t="str">
        <f>VLOOKUP(T37,'LibSets constants'!$A$2:$B$16,2,FALSE)</f>
        <v>Orsinium</v>
      </c>
      <c r="V37" t="s">
        <v>2585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constants'!$E$3:$L$1002,6,FALSE),"")</f>
        <v/>
      </c>
      <c r="AN37" s="3" t="str">
        <f>IF(AO37&lt;&gt;"",VLOOKUP(AO37,'ESO zone constants'!$E$3:$L$1002,6,FALSE),"")</f>
        <v/>
      </c>
      <c r="AR37" s="27" t="str">
        <f t="shared" si="1"/>
        <v>[???] = {wayshrines={-1,-1,-1,}, dlcId=2</v>
      </c>
      <c r="AS37" s="27" t="str">
        <f t="shared" si="6"/>
        <v>, zoneIds={677}, veteran=true</v>
      </c>
      <c r="AT37" s="27" t="str">
        <f t="shared" si="5"/>
        <v>, isArena=true</v>
      </c>
      <c r="AU37" s="27" t="str">
        <f t="shared" si="3"/>
        <v xml:space="preserve"> --The Maelstrom's Inferno Staff / Flammenstab des Mahlstroms</v>
      </c>
      <c r="AV37" s="27" t="str">
        <f t="shared" si="4"/>
        <v/>
      </c>
    </row>
    <row r="38" spans="1:48" x14ac:dyDescent="0.25">
      <c r="A38" s="5" t="s">
        <v>2464</v>
      </c>
      <c r="B38" t="s">
        <v>2473</v>
      </c>
      <c r="C38" t="s">
        <v>2474</v>
      </c>
      <c r="G38" s="3" t="str">
        <f t="shared" si="0"/>
        <v>???</v>
      </c>
      <c r="I38" t="s">
        <v>2507</v>
      </c>
      <c r="J38" t="s">
        <v>2465</v>
      </c>
      <c r="L38" t="s">
        <v>102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677</v>
      </c>
      <c r="S38" t="s">
        <v>499</v>
      </c>
      <c r="T38" s="24">
        <f>VLOOKUP(R38,'ESO zone constants'!$L$2:$N$9999,3,FALSE)</f>
        <v>2</v>
      </c>
      <c r="U38" s="3" t="str">
        <f>VLOOKUP(T38,'LibSets constants'!$A$2:$B$16,2,FALSE)</f>
        <v>Orsinium</v>
      </c>
      <c r="V38" t="s">
        <v>2585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constants'!$E$3:$L$1002,6,FALSE),"")</f>
        <v/>
      </c>
      <c r="AN38" s="3" t="str">
        <f>IF(AO38&lt;&gt;"",VLOOKUP(AO38,'ESO zone constants'!$E$3:$L$1002,6,FALSE),"")</f>
        <v/>
      </c>
      <c r="AR38" s="27" t="str">
        <f t="shared" si="1"/>
        <v>[???] = {wayshrines={-1,-1,-1,}, dlcId=2</v>
      </c>
      <c r="AS38" s="27" t="str">
        <f t="shared" si="6"/>
        <v>, zoneIds={677}, veteran=true</v>
      </c>
      <c r="AT38" s="27" t="str">
        <f t="shared" si="5"/>
        <v>, isArena=true</v>
      </c>
      <c r="AU38" s="27" t="str">
        <f t="shared" si="3"/>
        <v xml:space="preserve"> --The Maelstrom's Lightning Staff / Blitzstab des Mahlstroms</v>
      </c>
      <c r="AV38" s="27" t="str">
        <f t="shared" si="4"/>
        <v/>
      </c>
    </row>
    <row r="39" spans="1:48" x14ac:dyDescent="0.25">
      <c r="A39" s="5" t="s">
        <v>2464</v>
      </c>
      <c r="B39" t="s">
        <v>2497</v>
      </c>
      <c r="C39" t="s">
        <v>2498</v>
      </c>
      <c r="G39" s="3" t="str">
        <f t="shared" si="0"/>
        <v>???</v>
      </c>
      <c r="I39" t="s">
        <v>2507</v>
      </c>
      <c r="J39" t="s">
        <v>2465</v>
      </c>
      <c r="L39" t="s">
        <v>102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677</v>
      </c>
      <c r="S39" t="s">
        <v>499</v>
      </c>
      <c r="T39" s="24">
        <f>VLOOKUP(R39,'ESO zone constants'!$L$2:$N$9999,3,FALSE)</f>
        <v>2</v>
      </c>
      <c r="U39" s="3" t="str">
        <f>VLOOKUP(T39,'LibSets constants'!$A$2:$B$16,2,FALSE)</f>
        <v>Orsinium</v>
      </c>
      <c r="V39" t="s">
        <v>2585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constants'!$E$3:$L$1002,6,FALSE),"")</f>
        <v/>
      </c>
      <c r="AN39" s="3" t="str">
        <f>IF(AO39&lt;&gt;"",VLOOKUP(AO39,'ESO zone constants'!$E$3:$L$1002,6,FALSE),"")</f>
        <v/>
      </c>
      <c r="AR39" s="27" t="str">
        <f t="shared" si="1"/>
        <v>[???] = {wayshrines={-1,-1,-1,}, dlcId=2</v>
      </c>
      <c r="AS39" s="27" t="str">
        <f t="shared" si="6"/>
        <v>, zoneIds={677}, veteran=true</v>
      </c>
      <c r="AT39" s="27" t="str">
        <f t="shared" si="5"/>
        <v>, isArena=true</v>
      </c>
      <c r="AU39" s="27" t="str">
        <f t="shared" si="3"/>
        <v xml:space="preserve"> --The Maelstrom's Mace / Keule des Mahlstroms</v>
      </c>
      <c r="AV39" s="27" t="str">
        <f t="shared" si="4"/>
        <v/>
      </c>
    </row>
    <row r="40" spans="1:48" x14ac:dyDescent="0.25">
      <c r="A40" s="5" t="s">
        <v>2464</v>
      </c>
      <c r="B40" t="s">
        <v>2505</v>
      </c>
      <c r="C40" t="s">
        <v>2506</v>
      </c>
      <c r="G40" s="3" t="str">
        <f t="shared" si="0"/>
        <v>???</v>
      </c>
      <c r="I40" t="s">
        <v>2507</v>
      </c>
      <c r="J40" t="s">
        <v>2465</v>
      </c>
      <c r="L40" t="s">
        <v>102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677</v>
      </c>
      <c r="S40" t="s">
        <v>499</v>
      </c>
      <c r="T40" s="24">
        <f>VLOOKUP(R40,'ESO zone constants'!$L$2:$N$9999,3,FALSE)</f>
        <v>2</v>
      </c>
      <c r="U40" s="3" t="str">
        <f>VLOOKUP(T40,'LibSets constants'!$A$2:$B$16,2,FALSE)</f>
        <v>Orsinium</v>
      </c>
      <c r="V40" t="s">
        <v>2585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constants'!$E$3:$L$1002,6,FALSE),"")</f>
        <v/>
      </c>
      <c r="AN40" s="3" t="str">
        <f>IF(AO40&lt;&gt;"",VLOOKUP(AO40,'ESO zone constants'!$E$3:$L$1002,6,FALSE),"")</f>
        <v/>
      </c>
      <c r="AR40" s="27" t="str">
        <f t="shared" si="1"/>
        <v>[???] = {wayshrines={-1,-1,-1,}, dlcId=2</v>
      </c>
      <c r="AS40" s="27" t="str">
        <f t="shared" si="6"/>
        <v>, zoneIds={677}, veteran=true</v>
      </c>
      <c r="AT40" s="27" t="str">
        <f t="shared" si="5"/>
        <v>, isArena=true</v>
      </c>
      <c r="AU40" s="27" t="str">
        <f t="shared" si="3"/>
        <v xml:space="preserve"> --The Maelstrom's Maul / Streitkolben des Mahlstroms</v>
      </c>
      <c r="AV40" s="27" t="str">
        <f t="shared" si="4"/>
        <v/>
      </c>
    </row>
    <row r="41" spans="1:48" x14ac:dyDescent="0.25">
      <c r="A41" s="5" t="s">
        <v>2464</v>
      </c>
      <c r="B41" t="s">
        <v>2493</v>
      </c>
      <c r="C41" t="s">
        <v>2494</v>
      </c>
      <c r="G41" s="3" t="str">
        <f t="shared" si="0"/>
        <v>???</v>
      </c>
      <c r="I41" t="s">
        <v>2507</v>
      </c>
      <c r="J41" t="s">
        <v>2465</v>
      </c>
      <c r="L41" t="s">
        <v>102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677</v>
      </c>
      <c r="S41" t="s">
        <v>499</v>
      </c>
      <c r="T41" s="24">
        <f>VLOOKUP(R41,'ESO zone constants'!$L$2:$N$9999,3,FALSE)</f>
        <v>2</v>
      </c>
      <c r="U41" s="3" t="str">
        <f>VLOOKUP(T41,'LibSets constants'!$A$2:$B$16,2,FALSE)</f>
        <v>Orsinium</v>
      </c>
      <c r="V41" t="s">
        <v>2585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constants'!$E$3:$L$1002,6,FALSE),"")</f>
        <v/>
      </c>
      <c r="AN41" s="3" t="str">
        <f>IF(AO41&lt;&gt;"",VLOOKUP(AO41,'ESO zone constants'!$E$3:$L$1002,6,FALSE),"")</f>
        <v/>
      </c>
      <c r="AR41" s="27" t="str">
        <f t="shared" si="1"/>
        <v>[???] = {wayshrines={-1,-1,-1,}, dlcId=2</v>
      </c>
      <c r="AS41" s="27" t="str">
        <f t="shared" si="6"/>
        <v>, zoneIds={677}, veteran=true</v>
      </c>
      <c r="AT41" s="27" t="str">
        <f t="shared" si="5"/>
        <v>, isArena=true</v>
      </c>
      <c r="AU41" s="27" t="str">
        <f t="shared" si="3"/>
        <v xml:space="preserve"> --The Maelstrom's Restoration Staff / Heilungsstab des Mahlstroms</v>
      </c>
      <c r="AV41" s="27" t="str">
        <f t="shared" si="4"/>
        <v/>
      </c>
    </row>
    <row r="42" spans="1:48" x14ac:dyDescent="0.25">
      <c r="A42" s="5" t="s">
        <v>2464</v>
      </c>
      <c r="B42" t="s">
        <v>2516</v>
      </c>
      <c r="C42" t="s">
        <v>2517</v>
      </c>
      <c r="G42" s="3" t="str">
        <f t="shared" si="0"/>
        <v>???</v>
      </c>
      <c r="I42" t="s">
        <v>2507</v>
      </c>
      <c r="J42" t="s">
        <v>2465</v>
      </c>
      <c r="L42" t="s">
        <v>102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677</v>
      </c>
      <c r="S42" t="s">
        <v>499</v>
      </c>
      <c r="T42" s="24">
        <f>VLOOKUP(R42,'ESO zone constants'!$L$2:$N$9999,3,FALSE)</f>
        <v>2</v>
      </c>
      <c r="U42" s="3" t="str">
        <f>VLOOKUP(T42,'LibSets constants'!$A$2:$B$16,2,FALSE)</f>
        <v>Orsinium</v>
      </c>
      <c r="V42" t="s">
        <v>2585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constants'!$E$3:$L$1002,6,FALSE),"")</f>
        <v/>
      </c>
      <c r="AN42" s="3" t="str">
        <f>IF(AO42&lt;&gt;"",VLOOKUP(AO42,'ESO zone constants'!$E$3:$L$1002,6,FALSE),"")</f>
        <v/>
      </c>
      <c r="AR42" s="27" t="str">
        <f t="shared" si="1"/>
        <v>[???] = {wayshrines={-1,-1,-1,}, dlcId=2</v>
      </c>
      <c r="AS42" s="27" t="str">
        <f t="shared" si="6"/>
        <v>, zoneIds={677}, veteran=true</v>
      </c>
      <c r="AT42" s="27" t="str">
        <f t="shared" si="5"/>
        <v>, isArena=true</v>
      </c>
      <c r="AU42" s="27" t="str">
        <f t="shared" si="3"/>
        <v xml:space="preserve"> --The Maelstrom's Shield / Schild des Mahlstroms</v>
      </c>
      <c r="AV42" s="27" t="str">
        <f t="shared" si="4"/>
        <v/>
      </c>
    </row>
    <row r="43" spans="1:48" x14ac:dyDescent="0.25">
      <c r="A43" s="5" t="s">
        <v>2464</v>
      </c>
      <c r="B43" t="s">
        <v>2499</v>
      </c>
      <c r="C43" t="s">
        <v>2500</v>
      </c>
      <c r="G43" s="3" t="str">
        <f t="shared" si="0"/>
        <v>???</v>
      </c>
      <c r="I43" t="s">
        <v>2507</v>
      </c>
      <c r="J43" t="s">
        <v>2465</v>
      </c>
      <c r="L43" t="s">
        <v>102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677</v>
      </c>
      <c r="S43" t="s">
        <v>499</v>
      </c>
      <c r="T43" s="24">
        <f>VLOOKUP(R43,'ESO zone constants'!$L$2:$N$9999,3,FALSE)</f>
        <v>2</v>
      </c>
      <c r="U43" s="3" t="str">
        <f>VLOOKUP(T43,'LibSets constants'!$A$2:$B$16,2,FALSE)</f>
        <v>Orsinium</v>
      </c>
      <c r="V43" t="s">
        <v>2585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constants'!$E$3:$L$1002,6,FALSE),"")</f>
        <v/>
      </c>
      <c r="AN43" s="3" t="str">
        <f>IF(AO43&lt;&gt;"",VLOOKUP(AO43,'ESO zone constants'!$E$3:$L$1002,6,FALSE),"")</f>
        <v/>
      </c>
      <c r="AR43" s="27" t="str">
        <f t="shared" si="1"/>
        <v>[???] = {wayshrines={-1,-1,-1,}, dlcId=2</v>
      </c>
      <c r="AS43" s="27" t="str">
        <f t="shared" si="6"/>
        <v>, zoneIds={677}, veteran=true</v>
      </c>
      <c r="AT43" s="27" t="str">
        <f t="shared" si="5"/>
        <v>, isArena=true</v>
      </c>
      <c r="AU43" s="27" t="str">
        <f t="shared" si="3"/>
        <v xml:space="preserve"> --The Maelstrom's Sword / Schwert des Mahlstroms</v>
      </c>
      <c r="AV43" s="27" t="str">
        <f t="shared" si="4"/>
        <v/>
      </c>
    </row>
    <row r="44" spans="1:48" x14ac:dyDescent="0.25">
      <c r="A44" s="5" t="s">
        <v>2464</v>
      </c>
      <c r="B44" t="s">
        <v>2510</v>
      </c>
      <c r="C44" t="s">
        <v>2511</v>
      </c>
      <c r="G44" s="3" t="str">
        <f t="shared" si="0"/>
        <v>???</v>
      </c>
      <c r="I44" t="s">
        <v>2508</v>
      </c>
      <c r="J44" t="s">
        <v>2465</v>
      </c>
      <c r="L44" t="s">
        <v>102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635</v>
      </c>
      <c r="S44" t="s">
        <v>489</v>
      </c>
      <c r="T44" s="24">
        <f>VLOOKUP(R44,'ESO zone constants'!$L$2:$N$9999,3,FALSE)</f>
        <v>0</v>
      </c>
      <c r="U44" s="3" t="str">
        <f>VLOOKUP(T44,'LibSets constants'!$A$2:$B$16,2,FALSE)</f>
        <v>Included in base game</v>
      </c>
      <c r="V44" t="s">
        <v>2585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constants'!$E$3:$L$1002,6,FALSE),"")</f>
        <v/>
      </c>
      <c r="AN44" s="3" t="str">
        <f>IF(AO44&lt;&gt;"",VLOOKUP(AO44,'ESO zone constants'!$E$3:$L$1002,6,FALSE),"")</f>
        <v/>
      </c>
      <c r="AR44" s="27" t="str">
        <f t="shared" si="1"/>
        <v>[???] = {wayshrines={-1,-1,-1,}, dlcId=0</v>
      </c>
      <c r="AS44" s="27" t="str">
        <f t="shared" si="6"/>
        <v>, zoneIds={635}, veteran=true</v>
      </c>
      <c r="AT44" s="27" t="str">
        <f t="shared" si="5"/>
        <v>, isArena=true</v>
      </c>
      <c r="AU44" s="27" t="str">
        <f t="shared" si="3"/>
        <v xml:space="preserve"> --The Master's Axe / Axt des Meisters</v>
      </c>
      <c r="AV44" s="27" t="str">
        <f t="shared" si="4"/>
        <v/>
      </c>
    </row>
    <row r="45" spans="1:48" x14ac:dyDescent="0.25">
      <c r="A45" s="5" t="s">
        <v>2464</v>
      </c>
      <c r="B45" t="s">
        <v>2518</v>
      </c>
      <c r="C45" t="s">
        <v>2520</v>
      </c>
      <c r="G45" s="3" t="str">
        <f t="shared" si="0"/>
        <v>???</v>
      </c>
      <c r="I45" t="s">
        <v>2508</v>
      </c>
      <c r="J45" t="s">
        <v>2465</v>
      </c>
      <c r="L45" t="s">
        <v>102</v>
      </c>
      <c r="M45" t="s">
        <v>101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635</v>
      </c>
      <c r="S45" t="s">
        <v>489</v>
      </c>
      <c r="T45" s="24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2585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constants'!$E$3:$L$1002,6,FALSE),"")</f>
        <v/>
      </c>
      <c r="AN45" s="3" t="str">
        <f>IF(AO45&lt;&gt;"",VLOOKUP(AO45,'ESO zone constants'!$E$3:$L$1002,6,FALSE),"")</f>
        <v/>
      </c>
      <c r="AR45" s="27" t="str">
        <f t="shared" si="1"/>
        <v>[???] = {wayshrines={-1,-1,-1,}, dlcId=0</v>
      </c>
      <c r="AS45" s="27" t="str">
        <f t="shared" si="6"/>
        <v>, zoneIds={635}, veteran=true</v>
      </c>
      <c r="AT45" s="27" t="str">
        <f t="shared" si="5"/>
        <v>, isArena=true</v>
      </c>
      <c r="AU45" s="27" t="str">
        <f t="shared" si="3"/>
        <v xml:space="preserve"> --The Master's Battle Axe / Streitaxt des Meisters</v>
      </c>
      <c r="AV45" s="27" t="str">
        <f t="shared" si="4"/>
        <v/>
      </c>
    </row>
    <row r="46" spans="1:48" x14ac:dyDescent="0.25">
      <c r="A46" s="5" t="s">
        <v>2464</v>
      </c>
      <c r="B46" t="s">
        <v>2479</v>
      </c>
      <c r="C46" t="s">
        <v>2480</v>
      </c>
      <c r="G46" s="3" t="str">
        <f t="shared" si="0"/>
        <v>???</v>
      </c>
      <c r="I46" t="s">
        <v>2508</v>
      </c>
      <c r="J46" t="s">
        <v>2465</v>
      </c>
      <c r="L46" t="s">
        <v>102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635</v>
      </c>
      <c r="S46" t="s">
        <v>489</v>
      </c>
      <c r="T46" s="24">
        <f>VLOOKUP(R46,'ESO zone constants'!$L$2:$N$9999,3,FALSE)</f>
        <v>0</v>
      </c>
      <c r="U46" s="3" t="str">
        <f>VLOOKUP(T46,'LibSets constants'!$A$2:$B$16,2,FALSE)</f>
        <v>Included in base game</v>
      </c>
      <c r="V46" t="s">
        <v>2585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constants'!$E$3:$L$1002,6,FALSE),"")</f>
        <v/>
      </c>
      <c r="AN46" s="3" t="str">
        <f>IF(AO46&lt;&gt;"",VLOOKUP(AO46,'ESO zone constants'!$E$3:$L$1002,6,FALSE),"")</f>
        <v/>
      </c>
      <c r="AR46" s="27" t="str">
        <f t="shared" si="1"/>
        <v>[???] = {wayshrines={-1,-1,-1,}, dlcId=0</v>
      </c>
      <c r="AS46" s="27" t="str">
        <f t="shared" si="6"/>
        <v>, zoneIds={635}, veteran=true</v>
      </c>
      <c r="AT46" s="27" t="str">
        <f t="shared" si="5"/>
        <v>, isArena=true</v>
      </c>
      <c r="AU46" s="27" t="str">
        <f t="shared" si="3"/>
        <v xml:space="preserve"> --The Master's Bow / Bogen des Meisters</v>
      </c>
      <c r="AV46" s="27" t="str">
        <f t="shared" si="4"/>
        <v/>
      </c>
    </row>
    <row r="47" spans="1:48" x14ac:dyDescent="0.25">
      <c r="A47" s="5" t="s">
        <v>2464</v>
      </c>
      <c r="B47" t="s">
        <v>2483</v>
      </c>
      <c r="C47" t="s">
        <v>2484</v>
      </c>
      <c r="G47" s="3" t="str">
        <f t="shared" si="0"/>
        <v>???</v>
      </c>
      <c r="I47" t="s">
        <v>2508</v>
      </c>
      <c r="J47" t="s">
        <v>2465</v>
      </c>
      <c r="L47" t="s">
        <v>102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635</v>
      </c>
      <c r="S47" t="s">
        <v>489</v>
      </c>
      <c r="T47" s="24">
        <f>VLOOKUP(R47,'ESO zone constants'!$L$2:$N$9999,3,FALSE)</f>
        <v>0</v>
      </c>
      <c r="U47" s="3" t="str">
        <f>VLOOKUP(T47,'LibSets constants'!$A$2:$B$16,2,FALSE)</f>
        <v>Included in base game</v>
      </c>
      <c r="V47" t="s">
        <v>2585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constants'!$E$3:$L$1002,6,FALSE),"")</f>
        <v/>
      </c>
      <c r="AN47" s="3" t="str">
        <f>IF(AO47&lt;&gt;"",VLOOKUP(AO47,'ESO zone constants'!$E$3:$L$1002,6,FALSE),"")</f>
        <v/>
      </c>
      <c r="AR47" s="27" t="str">
        <f t="shared" si="1"/>
        <v>[???] = {wayshrines={-1,-1,-1,}, dlcId=0</v>
      </c>
      <c r="AS47" s="27" t="str">
        <f t="shared" si="6"/>
        <v>, zoneIds={635}, veteran=true</v>
      </c>
      <c r="AT47" s="27" t="str">
        <f t="shared" si="5"/>
        <v>, isArena=true</v>
      </c>
      <c r="AU47" s="27" t="str">
        <f t="shared" si="3"/>
        <v xml:space="preserve"> --The Master's Dagger / Dolch des Meisters</v>
      </c>
      <c r="AV47" s="27" t="str">
        <f t="shared" si="4"/>
        <v/>
      </c>
    </row>
    <row r="48" spans="1:48" x14ac:dyDescent="0.25">
      <c r="A48" s="5" t="s">
        <v>2464</v>
      </c>
      <c r="B48" t="s">
        <v>2471</v>
      </c>
      <c r="C48" t="s">
        <v>2472</v>
      </c>
      <c r="G48" s="3" t="str">
        <f t="shared" si="0"/>
        <v>???</v>
      </c>
      <c r="I48" t="s">
        <v>2508</v>
      </c>
      <c r="J48" t="s">
        <v>2465</v>
      </c>
      <c r="L48" t="s">
        <v>102</v>
      </c>
      <c r="M48" t="s">
        <v>101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635</v>
      </c>
      <c r="S48" t="s">
        <v>489</v>
      </c>
      <c r="T48" s="24">
        <f>VLOOKUP(R48,'ESO zone constants'!$L$2:$N$9999,3,FALSE)</f>
        <v>0</v>
      </c>
      <c r="U48" s="3" t="str">
        <f>VLOOKUP(T48,'LibSets constants'!$A$2:$B$16,2,FALSE)</f>
        <v>Included in base game</v>
      </c>
      <c r="V48" t="s">
        <v>2585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constants'!$E$3:$L$1002,6,FALSE),"")</f>
        <v/>
      </c>
      <c r="AN48" s="3" t="str">
        <f>IF(AO48&lt;&gt;"",VLOOKUP(AO48,'ESO zone constants'!$E$3:$L$1002,6,FALSE),"")</f>
        <v/>
      </c>
      <c r="AR48" s="27" t="str">
        <f t="shared" si="1"/>
        <v>[???] = {wayshrines={-1,-1,-1,}, dlcId=0</v>
      </c>
      <c r="AS48" s="27" t="str">
        <f t="shared" si="6"/>
        <v>, zoneIds={635}, veteran=true</v>
      </c>
      <c r="AT48" s="27" t="str">
        <f t="shared" si="5"/>
        <v>, isArena=true</v>
      </c>
      <c r="AU48" s="27" t="str">
        <f t="shared" si="3"/>
        <v xml:space="preserve"> --The Master's Greatsword / Bidenhänder des Meisters</v>
      </c>
      <c r="AV48" s="27" t="str">
        <f t="shared" si="4"/>
        <v/>
      </c>
    </row>
    <row r="49" spans="1:48" x14ac:dyDescent="0.25">
      <c r="A49" s="5" t="s">
        <v>2464</v>
      </c>
      <c r="B49" t="s">
        <v>2485</v>
      </c>
      <c r="C49" t="s">
        <v>2486</v>
      </c>
      <c r="G49" s="3" t="str">
        <f t="shared" si="0"/>
        <v>???</v>
      </c>
      <c r="I49" t="s">
        <v>2508</v>
      </c>
      <c r="J49" t="s">
        <v>2465</v>
      </c>
      <c r="L49" t="s">
        <v>102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635</v>
      </c>
      <c r="S49" t="s">
        <v>489</v>
      </c>
      <c r="T49" s="24">
        <f>VLOOKUP(R49,'ESO zone constants'!$L$2:$N$9999,3,FALSE)</f>
        <v>0</v>
      </c>
      <c r="U49" s="3" t="str">
        <f>VLOOKUP(T49,'LibSets constants'!$A$2:$B$16,2,FALSE)</f>
        <v>Included in base game</v>
      </c>
      <c r="V49" t="s">
        <v>2585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3" t="str">
        <f>IF(AO49&lt;&gt;"",VLOOKUP(AO49,'ESO zone constants'!$E$3:$L$1002,6,FALSE),"")</f>
        <v/>
      </c>
      <c r="AR49" s="27" t="str">
        <f t="shared" si="1"/>
        <v>[???] = {wayshrines={-1,-1,-1,}, dlcId=0</v>
      </c>
      <c r="AS49" s="27" t="str">
        <f t="shared" si="6"/>
        <v>, zoneIds={635}, veteran=true</v>
      </c>
      <c r="AT49" s="27" t="str">
        <f t="shared" si="5"/>
        <v>, isArena=true</v>
      </c>
      <c r="AU49" s="27" t="str">
        <f t="shared" si="3"/>
        <v xml:space="preserve"> --The Master's Ice Staff / Eisstab des Meisters</v>
      </c>
      <c r="AV49" s="27" t="str">
        <f t="shared" si="4"/>
        <v/>
      </c>
    </row>
    <row r="50" spans="1:48" x14ac:dyDescent="0.25">
      <c r="A50" s="5" t="s">
        <v>2464</v>
      </c>
      <c r="B50" t="s">
        <v>2489</v>
      </c>
      <c r="C50" t="s">
        <v>2490</v>
      </c>
      <c r="G50" s="3" t="str">
        <f t="shared" si="0"/>
        <v>???</v>
      </c>
      <c r="I50" t="s">
        <v>2508</v>
      </c>
      <c r="J50" t="s">
        <v>2465</v>
      </c>
      <c r="L50" t="s">
        <v>102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635</v>
      </c>
      <c r="S50" t="s">
        <v>489</v>
      </c>
      <c r="T50" s="24">
        <f>VLOOKUP(R50,'ESO zone constants'!$L$2:$N$9999,3,FALSE)</f>
        <v>0</v>
      </c>
      <c r="U50" s="3" t="str">
        <f>VLOOKUP(T50,'LibSets constants'!$A$2:$B$16,2,FALSE)</f>
        <v>Included in base game</v>
      </c>
      <c r="V50" t="s">
        <v>2585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3" t="str">
        <f>IF(AO50&lt;&gt;"",VLOOKUP(AO50,'ESO zone constants'!$E$3:$L$1002,6,FALSE),"")</f>
        <v/>
      </c>
      <c r="AR50" s="27" t="str">
        <f t="shared" si="1"/>
        <v>[???] = {wayshrines={-1,-1,-1,}, dlcId=0</v>
      </c>
      <c r="AS50" s="27" t="str">
        <f t="shared" si="6"/>
        <v>, zoneIds={635}, veteran=true</v>
      </c>
      <c r="AT50" s="27" t="str">
        <f t="shared" si="5"/>
        <v>, isArena=true</v>
      </c>
      <c r="AU50" s="27" t="str">
        <f t="shared" si="3"/>
        <v xml:space="preserve"> --The Master's Inferno Staff / Flammenstab des Meisters</v>
      </c>
      <c r="AV50" s="27" t="str">
        <f t="shared" si="4"/>
        <v/>
      </c>
    </row>
    <row r="51" spans="1:48" x14ac:dyDescent="0.25">
      <c r="A51" s="5" t="s">
        <v>2464</v>
      </c>
      <c r="B51" t="s">
        <v>2475</v>
      </c>
      <c r="C51" t="s">
        <v>2476</v>
      </c>
      <c r="G51" s="3" t="str">
        <f t="shared" si="0"/>
        <v>???</v>
      </c>
      <c r="I51" t="s">
        <v>2508</v>
      </c>
      <c r="J51" t="s">
        <v>2465</v>
      </c>
      <c r="L51" t="s">
        <v>102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635</v>
      </c>
      <c r="S51" t="s">
        <v>489</v>
      </c>
      <c r="T51" s="24">
        <f>VLOOKUP(R51,'ESO zone constants'!$L$2:$N$9999,3,FALSE)</f>
        <v>0</v>
      </c>
      <c r="U51" s="3" t="str">
        <f>VLOOKUP(T51,'LibSets constants'!$A$2:$B$16,2,FALSE)</f>
        <v>Included in base game</v>
      </c>
      <c r="V51" t="s">
        <v>2585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3" t="str">
        <f>IF(AO51&lt;&gt;"",VLOOKUP(AO51,'ESO zone constants'!$E$3:$L$1002,6,FALSE),"")</f>
        <v/>
      </c>
      <c r="AR51" s="27" t="str">
        <f t="shared" si="1"/>
        <v>[???] = {wayshrines={-1,-1,-1,}, dlcId=0</v>
      </c>
      <c r="AS51" s="27" t="str">
        <f t="shared" si="6"/>
        <v>, zoneIds={635}, veteran=true</v>
      </c>
      <c r="AT51" s="27" t="str">
        <f t="shared" si="5"/>
        <v>, isArena=true</v>
      </c>
      <c r="AU51" s="27" t="str">
        <f t="shared" si="3"/>
        <v xml:space="preserve"> --The Master's Lightning Staff / Blitzstab des Meisters</v>
      </c>
      <c r="AV51" s="27" t="str">
        <f t="shared" si="4"/>
        <v/>
      </c>
    </row>
    <row r="52" spans="1:48" x14ac:dyDescent="0.25">
      <c r="A52" s="5" t="s">
        <v>2464</v>
      </c>
      <c r="B52" t="s">
        <v>2512</v>
      </c>
      <c r="C52" t="s">
        <v>2513</v>
      </c>
      <c r="G52" s="3" t="str">
        <f t="shared" si="0"/>
        <v>???</v>
      </c>
      <c r="I52" t="s">
        <v>2508</v>
      </c>
      <c r="J52" t="s">
        <v>2465</v>
      </c>
      <c r="L52" t="s">
        <v>102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635</v>
      </c>
      <c r="S52" t="s">
        <v>489</v>
      </c>
      <c r="T52" s="24">
        <f>VLOOKUP(R52,'ESO zone constants'!$L$2:$N$9999,3,FALSE)</f>
        <v>0</v>
      </c>
      <c r="U52" s="3" t="str">
        <f>VLOOKUP(T52,'LibSets constants'!$A$2:$B$16,2,FALSE)</f>
        <v>Included in base game</v>
      </c>
      <c r="V52" t="s">
        <v>2585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3" t="str">
        <f>IF(AO52&lt;&gt;"",VLOOKUP(AO52,'ESO zone constants'!$E$3:$L$1002,6,FALSE),"")</f>
        <v/>
      </c>
      <c r="AR52" s="27" t="str">
        <f t="shared" si="1"/>
        <v>[???] = {wayshrines={-1,-1,-1,}, dlcId=0</v>
      </c>
      <c r="AS52" s="27" t="str">
        <f t="shared" si="6"/>
        <v>, zoneIds={635}, veteran=true</v>
      </c>
      <c r="AT52" s="27" t="str">
        <f t="shared" si="5"/>
        <v>, isArena=true</v>
      </c>
      <c r="AU52" s="27" t="str">
        <f t="shared" si="3"/>
        <v xml:space="preserve"> --The Master's Mace / Keule des Meisters</v>
      </c>
      <c r="AV52" s="27" t="str">
        <f t="shared" si="4"/>
        <v/>
      </c>
    </row>
    <row r="53" spans="1:48" x14ac:dyDescent="0.25">
      <c r="A53" s="5" t="s">
        <v>2464</v>
      </c>
      <c r="B53" t="s">
        <v>2519</v>
      </c>
      <c r="C53" t="s">
        <v>2521</v>
      </c>
      <c r="G53" s="3" t="str">
        <f t="shared" si="0"/>
        <v>???</v>
      </c>
      <c r="I53" t="s">
        <v>2508</v>
      </c>
      <c r="J53" t="s">
        <v>2465</v>
      </c>
      <c r="L53" t="s">
        <v>102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635</v>
      </c>
      <c r="S53" t="s">
        <v>489</v>
      </c>
      <c r="T53" s="24">
        <f>VLOOKUP(R53,'ESO zone constants'!$L$2:$N$9999,3,FALSE)</f>
        <v>0</v>
      </c>
      <c r="U53" s="3" t="str">
        <f>VLOOKUP(T53,'LibSets constants'!$A$2:$B$16,2,FALSE)</f>
        <v>Included in base game</v>
      </c>
      <c r="V53" t="s">
        <v>2585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3" t="str">
        <f>IF(AO53&lt;&gt;"",VLOOKUP(AO53,'ESO zone constants'!$E$3:$L$1002,6,FALSE),"")</f>
        <v/>
      </c>
      <c r="AR53" s="27" t="str">
        <f t="shared" si="1"/>
        <v>[???] = {wayshrines={-1,-1,-1,}, dlcId=0</v>
      </c>
      <c r="AS53" s="27" t="str">
        <f t="shared" si="6"/>
        <v>, zoneIds={635}, veteran=true</v>
      </c>
      <c r="AT53" s="27" t="str">
        <f t="shared" si="5"/>
        <v>, isArena=true</v>
      </c>
      <c r="AU53" s="27" t="str">
        <f t="shared" si="3"/>
        <v xml:space="preserve"> --The Master's Maul / Streitkolben des Meisters</v>
      </c>
      <c r="AV53" s="27" t="str">
        <f t="shared" si="4"/>
        <v/>
      </c>
    </row>
    <row r="54" spans="1:48" x14ac:dyDescent="0.25">
      <c r="A54" s="5" t="s">
        <v>2464</v>
      </c>
      <c r="B54" t="s">
        <v>2495</v>
      </c>
      <c r="C54" t="s">
        <v>2496</v>
      </c>
      <c r="G54" s="3" t="str">
        <f t="shared" si="0"/>
        <v>???</v>
      </c>
      <c r="I54" t="s">
        <v>2508</v>
      </c>
      <c r="J54" t="s">
        <v>2465</v>
      </c>
      <c r="L54" t="s">
        <v>102</v>
      </c>
      <c r="M54" t="s">
        <v>101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635</v>
      </c>
      <c r="S54" t="s">
        <v>489</v>
      </c>
      <c r="T54" s="24">
        <f>VLOOKUP(R54,'ESO zone constants'!$L$2:$N$9999,3,FALSE)</f>
        <v>0</v>
      </c>
      <c r="U54" s="3" t="str">
        <f>VLOOKUP(T54,'LibSets constants'!$A$2:$B$16,2,FALSE)</f>
        <v>Included in base game</v>
      </c>
      <c r="V54" t="s">
        <v>2585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constants'!$E$3:$L$1002,6,FALSE),"")</f>
        <v/>
      </c>
      <c r="AN54" s="3" t="str">
        <f>IF(AO54&lt;&gt;"",VLOOKUP(AO54,'ESO zone constants'!$E$3:$L$1002,6,FALSE),"")</f>
        <v/>
      </c>
      <c r="AR54" s="27" t="str">
        <f t="shared" si="1"/>
        <v>[???] = {wayshrines={-1,-1,-1,}, dlcId=0</v>
      </c>
      <c r="AS54" s="27" t="str">
        <f t="shared" si="6"/>
        <v>, zoneIds={635}, veteran=true</v>
      </c>
      <c r="AT54" s="27" t="str">
        <f t="shared" si="5"/>
        <v>, isArena=true</v>
      </c>
      <c r="AU54" s="27" t="str">
        <f t="shared" si="3"/>
        <v xml:space="preserve"> --The Master's Restoration Staff / Heilungsstab des Meisters</v>
      </c>
      <c r="AV54" s="27" t="str">
        <f t="shared" si="4"/>
        <v/>
      </c>
    </row>
    <row r="55" spans="1:48" x14ac:dyDescent="0.25">
      <c r="A55" s="5" t="s">
        <v>2464</v>
      </c>
      <c r="B55" t="s">
        <v>2514</v>
      </c>
      <c r="C55" t="s">
        <v>2515</v>
      </c>
      <c r="G55" s="3" t="str">
        <f t="shared" si="0"/>
        <v>???</v>
      </c>
      <c r="I55" t="s">
        <v>2508</v>
      </c>
      <c r="J55" t="s">
        <v>2465</v>
      </c>
      <c r="L55" t="s">
        <v>102</v>
      </c>
      <c r="M55" t="s">
        <v>101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635</v>
      </c>
      <c r="S55" t="s">
        <v>489</v>
      </c>
      <c r="T55" s="24">
        <f>VLOOKUP(R55,'ESO zone constants'!$L$2:$N$9999,3,FALSE)</f>
        <v>0</v>
      </c>
      <c r="U55" s="3" t="str">
        <f>VLOOKUP(T55,'LibSets constants'!$A$2:$B$16,2,FALSE)</f>
        <v>Included in base game</v>
      </c>
      <c r="V55" t="s">
        <v>2585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constants'!$E$3:$L$1002,6,FALSE),"")</f>
        <v/>
      </c>
      <c r="AN55" s="3" t="str">
        <f>IF(AO55&lt;&gt;"",VLOOKUP(AO55,'ESO zone constants'!$E$3:$L$1002,6,FALSE),"")</f>
        <v/>
      </c>
      <c r="AR55" s="27" t="str">
        <f t="shared" si="1"/>
        <v>[???] = {wayshrines={-1,-1,-1,}, dlcId=0</v>
      </c>
      <c r="AS55" s="27" t="str">
        <f t="shared" si="6"/>
        <v>, zoneIds={635}, veteran=true</v>
      </c>
      <c r="AT55" s="27" t="str">
        <f t="shared" si="5"/>
        <v>, isArena=true</v>
      </c>
      <c r="AU55" s="27" t="str">
        <f t="shared" si="3"/>
        <v xml:space="preserve"> --The Master's Shield / Schild des Meisters</v>
      </c>
      <c r="AV55" s="27" t="str">
        <f t="shared" si="4"/>
        <v/>
      </c>
    </row>
    <row r="56" spans="1:48" x14ac:dyDescent="0.25">
      <c r="A56" s="5" t="s">
        <v>2464</v>
      </c>
      <c r="B56" t="s">
        <v>2501</v>
      </c>
      <c r="C56" t="s">
        <v>2502</v>
      </c>
      <c r="G56" s="3" t="str">
        <f t="shared" si="0"/>
        <v>???</v>
      </c>
      <c r="I56" t="s">
        <v>2508</v>
      </c>
      <c r="J56" t="s">
        <v>2465</v>
      </c>
      <c r="L56" t="s">
        <v>102</v>
      </c>
      <c r="M56" t="s">
        <v>101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635</v>
      </c>
      <c r="S56" t="s">
        <v>489</v>
      </c>
      <c r="T56" s="24">
        <f>VLOOKUP(R56,'ESO zone constants'!$L$2:$N$9999,3,FALSE)</f>
        <v>0</v>
      </c>
      <c r="U56" s="3" t="str">
        <f>VLOOKUP(T56,'LibSets constants'!$A$2:$B$16,2,FALSE)</f>
        <v>Included in base game</v>
      </c>
      <c r="V56" t="s">
        <v>2585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constants'!$E$3:$L$1002,6,FALSE),"")</f>
        <v/>
      </c>
      <c r="AN56" s="3" t="str">
        <f>IF(AO56&lt;&gt;"",VLOOKUP(AO56,'ESO zone constants'!$E$3:$L$1002,6,FALSE),"")</f>
        <v/>
      </c>
      <c r="AR56" s="27" t="str">
        <f t="shared" si="1"/>
        <v>[???] = {wayshrines={-1,-1,-1,}, dlcId=0</v>
      </c>
      <c r="AS56" s="27" t="str">
        <f t="shared" si="6"/>
        <v>, zoneIds={635}, veteran=true</v>
      </c>
      <c r="AT56" s="27" t="str">
        <f t="shared" si="5"/>
        <v>, isArena=true</v>
      </c>
      <c r="AU56" s="27" t="str">
        <f t="shared" si="3"/>
        <v xml:space="preserve"> --The Master's Sword / Schwert des Meisters</v>
      </c>
      <c r="AV56" s="27" t="str">
        <f t="shared" si="4"/>
        <v/>
      </c>
    </row>
    <row r="57" spans="1:48" x14ac:dyDescent="0.25">
      <c r="A57" s="13">
        <v>372</v>
      </c>
      <c r="B57" t="s">
        <v>2284</v>
      </c>
      <c r="C57" t="s">
        <v>2286</v>
      </c>
      <c r="D57" t="s">
        <v>2285</v>
      </c>
      <c r="G57" s="3">
        <f t="shared" si="0"/>
        <v>372</v>
      </c>
      <c r="J57" t="s">
        <v>2465</v>
      </c>
      <c r="L57" t="s">
        <v>102</v>
      </c>
      <c r="M57" t="s">
        <v>101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677</v>
      </c>
      <c r="S57" t="s">
        <v>499</v>
      </c>
      <c r="T57" s="24">
        <f>VLOOKUP(R57,'ESO zone constants'!$L$2:$N$9999,3,FALSE)</f>
        <v>2</v>
      </c>
      <c r="U57" s="3" t="str">
        <f>VLOOKUP(T57,'LibSets constants'!$A$2:$B$16,2,FALSE)</f>
        <v>Orsinium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7" t="str">
        <f t="shared" si="1"/>
        <v>[372] = {wayshrines={-1,-1,-1,}, dlcId=2</v>
      </c>
      <c r="AS57" s="27" t="str">
        <f t="shared" si="6"/>
        <v>, zoneIds={677}, veteran=true</v>
      </c>
      <c r="AT57" s="27" t="str">
        <f t="shared" si="5"/>
        <v>, isArena=true</v>
      </c>
      <c r="AU57" s="27" t="str">
        <f t="shared" si="3"/>
        <v xml:space="preserve"> --Thunderous Volley / Donnernde Salve</v>
      </c>
      <c r="AV57" s="27" t="str">
        <f t="shared" si="4"/>
        <v/>
      </c>
    </row>
    <row r="58" spans="1:48" x14ac:dyDescent="0.25">
      <c r="A58" s="13">
        <v>313</v>
      </c>
      <c r="B58" t="s">
        <v>2121</v>
      </c>
      <c r="C58" t="s">
        <v>2123</v>
      </c>
      <c r="D58" t="s">
        <v>2122</v>
      </c>
      <c r="G58" s="3">
        <f t="shared" si="0"/>
        <v>313</v>
      </c>
      <c r="J58" t="s">
        <v>2465</v>
      </c>
      <c r="L58" t="s">
        <v>102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635</v>
      </c>
      <c r="S58" t="s">
        <v>489</v>
      </c>
      <c r="T58" s="24">
        <f>VLOOKUP(R58,'ESO zone constants'!$L$2:$N$9999,3,FALSE)</f>
        <v>0</v>
      </c>
      <c r="U58" s="3" t="str">
        <f>VLOOKUP(T58,'LibSets constants'!$A$2:$B$16,2,FALSE)</f>
        <v>Included in base game</v>
      </c>
      <c r="V58" t="s">
        <v>2585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3" t="str">
        <f>IF(AO58&lt;&gt;"",VLOOKUP(AO58,'ESO zone constants'!$E$3:$L$1002,6,FALSE),"")</f>
        <v/>
      </c>
      <c r="AR58" s="27" t="str">
        <f t="shared" si="1"/>
        <v>[313] = {wayshrines={-1,-1,-1,}, dlcId=0</v>
      </c>
      <c r="AS58" s="27" t="str">
        <f t="shared" si="6"/>
        <v>, zoneIds={635}, veteran=true</v>
      </c>
      <c r="AT58" s="27" t="str">
        <f t="shared" si="5"/>
        <v>, isArena=true</v>
      </c>
      <c r="AU58" s="27" t="str">
        <f t="shared" si="3"/>
        <v xml:space="preserve"> --Titanic Cleave / Titanisches Trennen</v>
      </c>
      <c r="AV58" s="27" t="str">
        <f t="shared" si="4"/>
        <v/>
      </c>
    </row>
    <row r="59" spans="1:48" x14ac:dyDescent="0.25">
      <c r="A59" s="13">
        <v>414</v>
      </c>
      <c r="B59" t="s">
        <v>2386</v>
      </c>
      <c r="C59" t="s">
        <v>2388</v>
      </c>
      <c r="D59" t="s">
        <v>2387</v>
      </c>
      <c r="G59" s="3">
        <f t="shared" si="0"/>
        <v>414</v>
      </c>
      <c r="J59" t="s">
        <v>2465</v>
      </c>
      <c r="L59" t="s">
        <v>101</v>
      </c>
      <c r="M59" t="s">
        <v>101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1082</v>
      </c>
      <c r="S59" t="s">
        <v>804</v>
      </c>
      <c r="T59" s="24">
        <f>VLOOKUP(R59,'ESO zone constants'!$L$2:$N$9999,3,FALSE)</f>
        <v>12</v>
      </c>
      <c r="U59" s="3" t="str">
        <f>VLOOKUP(T59,'LibSets constants'!$A$2:$B$16,2,FALSE)</f>
        <v>Murkmire</v>
      </c>
      <c r="V59" t="s">
        <v>2585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constants'!$E$3:$L$1002,6,FALSE),"")</f>
        <v/>
      </c>
      <c r="AN59" s="3" t="str">
        <f>IF(AO59&lt;&gt;"",VLOOKUP(AO59,'ESO zone constants'!$E$3:$L$1002,6,FALSE),"")</f>
        <v/>
      </c>
      <c r="AR59" s="27" t="str">
        <f t="shared" si="1"/>
        <v>[414] = {wayshrines={-1,-1,-1,}, dlcId=12</v>
      </c>
      <c r="AS59" s="27" t="str">
        <f t="shared" si="6"/>
        <v>, zoneIds={1082}, veteran=false</v>
      </c>
      <c r="AT59" s="27" t="str">
        <f t="shared" si="5"/>
        <v>, isArena=true</v>
      </c>
      <c r="AU59" s="27" t="str">
        <f t="shared" si="3"/>
        <v xml:space="preserve"> --Virulent Shot / Virulenter Schuss</v>
      </c>
      <c r="AV59" s="27" t="str">
        <f t="shared" si="4"/>
        <v/>
      </c>
    </row>
    <row r="60" spans="1:48" x14ac:dyDescent="0.25">
      <c r="A60" s="13">
        <v>415</v>
      </c>
      <c r="B60" t="s">
        <v>2389</v>
      </c>
      <c r="C60" t="s">
        <v>2391</v>
      </c>
      <c r="D60" t="s">
        <v>2390</v>
      </c>
      <c r="G60" s="3">
        <f t="shared" si="0"/>
        <v>415</v>
      </c>
      <c r="J60" t="s">
        <v>2465</v>
      </c>
      <c r="L60" t="s">
        <v>101</v>
      </c>
      <c r="M60" t="s">
        <v>101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1082</v>
      </c>
      <c r="S60" t="s">
        <v>804</v>
      </c>
      <c r="T60" s="24">
        <f>VLOOKUP(R60,'ESO zone constants'!$L$2:$N$9999,3,FALSE)</f>
        <v>12</v>
      </c>
      <c r="U60" s="3" t="str">
        <f>VLOOKUP(T60,'LibSets constants'!$A$2:$B$16,2,FALSE)</f>
        <v>Murkmire</v>
      </c>
      <c r="V60" t="s">
        <v>2585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constants'!$E$3:$L$1002,6,FALSE),"")</f>
        <v/>
      </c>
      <c r="AN60" s="3" t="str">
        <f>IF(AO60&lt;&gt;"",VLOOKUP(AO60,'ESO zone constants'!$E$3:$L$1002,6,FALSE),"")</f>
        <v/>
      </c>
      <c r="AR60" s="27" t="str">
        <f t="shared" si="1"/>
        <v>[415] = {wayshrines={-1,-1,-1,}, dlcId=12</v>
      </c>
      <c r="AS60" s="27" t="str">
        <f t="shared" si="6"/>
        <v>, zoneIds={1082}, veteran=false</v>
      </c>
      <c r="AT60" s="27" t="str">
        <f t="shared" si="5"/>
        <v>, isArena=true</v>
      </c>
      <c r="AU60" s="27" t="str">
        <f t="shared" si="3"/>
        <v xml:space="preserve"> --Wild Impulse / Wilder Impuls</v>
      </c>
      <c r="AV60" s="27" t="str">
        <f t="shared" si="4"/>
        <v/>
      </c>
    </row>
    <row r="61" spans="1:48" x14ac:dyDescent="0.25">
      <c r="A61" s="13">
        <v>217</v>
      </c>
      <c r="B61" t="s">
        <v>1903</v>
      </c>
      <c r="C61" t="s">
        <v>1905</v>
      </c>
      <c r="D61" t="s">
        <v>1904</v>
      </c>
      <c r="G61" s="3">
        <f t="shared" si="0"/>
        <v>217</v>
      </c>
      <c r="J61" t="s">
        <v>2465</v>
      </c>
      <c r="L61" t="s">
        <v>101</v>
      </c>
      <c r="M61" t="s">
        <v>101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677</v>
      </c>
      <c r="S61" t="s">
        <v>499</v>
      </c>
      <c r="T61" s="24">
        <f>VLOOKUP(R61,'ESO zone constants'!$L$2:$N$9999,3,FALSE)</f>
        <v>2</v>
      </c>
      <c r="U61" s="3" t="str">
        <f>VLOOKUP(T61,'LibSets constants'!$A$2:$B$16,2,FALSE)</f>
        <v>Orsinium</v>
      </c>
      <c r="V61" t="s">
        <v>2585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constants'!$E$3:$L$1002,6,FALSE),"")</f>
        <v/>
      </c>
      <c r="AN61" s="3" t="str">
        <f>IF(AO61&lt;&gt;"",VLOOKUP(AO61,'ESO zone constants'!$E$3:$L$1002,6,FALSE),"")</f>
        <v/>
      </c>
      <c r="AR61" s="27" t="str">
        <f t="shared" si="1"/>
        <v>[217] = {wayshrines={-1,-1,-1,}, dlcId=2</v>
      </c>
      <c r="AS61" s="27" t="str">
        <f t="shared" si="6"/>
        <v>, zoneIds={677}, veteran=false</v>
      </c>
      <c r="AT61" s="27" t="str">
        <f t="shared" si="5"/>
        <v>, isArena=true</v>
      </c>
      <c r="AU61" s="27" t="str">
        <f t="shared" si="3"/>
        <v xml:space="preserve"> --Winterborn / Winterkind</v>
      </c>
      <c r="AV61" s="27" t="str">
        <f t="shared" si="4"/>
        <v/>
      </c>
    </row>
    <row r="62" spans="1:48" x14ac:dyDescent="0.25">
      <c r="A62" s="5">
        <v>385</v>
      </c>
      <c r="B62" t="s">
        <v>2308</v>
      </c>
      <c r="C62" t="s">
        <v>2310</v>
      </c>
      <c r="D62" t="s">
        <v>2309</v>
      </c>
      <c r="G62" s="3">
        <f t="shared" si="0"/>
        <v>385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constants'!#REF!)),"Overland","")))))</f>
        <v>Crafted</v>
      </c>
      <c r="L62" t="s">
        <v>101</v>
      </c>
      <c r="M62" t="s">
        <v>101</v>
      </c>
      <c r="N62">
        <v>359</v>
      </c>
      <c r="O62">
        <v>359</v>
      </c>
      <c r="P62">
        <v>359</v>
      </c>
      <c r="Q62">
        <v>3</v>
      </c>
      <c r="R62" s="3">
        <f>IF(S62&lt;&gt;"",VLOOKUP(S62,'ESO zone constants'!$E$2:$L$5000,8,FALSE),"")</f>
        <v>1011</v>
      </c>
      <c r="S62" t="str">
        <f>VLOOKUP(N62,'ESO wayshrine node constants'!$A$2:$E$10002,5,FALSE)</f>
        <v>Summerset</v>
      </c>
      <c r="T62" s="24">
        <f>VLOOKUP(R62,'ESO zone constants'!$L$2:$N$9999,3,FALSE)</f>
        <v>10</v>
      </c>
      <c r="U62" s="3" t="str">
        <f>VLOOKUP(T62,'LibSets constants'!$A$2:$B$16,2,FALSE)</f>
        <v>Summerset</v>
      </c>
      <c r="V62" s="20" t="s">
        <v>2586</v>
      </c>
      <c r="W62" t="s">
        <v>4282</v>
      </c>
      <c r="X62" s="3">
        <f>IF(Y62&lt;&gt;"",VLOOKUP(Y62,'ESO zone constants'!$E$3:$L$5000,8,FALSE),"")</f>
        <v>1011</v>
      </c>
      <c r="Y62" t="str">
        <f>VLOOKUP(O62,'ESO wayshrine node constants'!$A$2:$E$10002,5,FALSE)</f>
        <v>Summerset</v>
      </c>
      <c r="Z62" s="20" t="s">
        <v>2586</v>
      </c>
      <c r="AA62" t="s">
        <v>4282</v>
      </c>
      <c r="AB62" s="3">
        <f>IF(AC62&lt;&gt;"",VLOOKUP(AC62,'ESO zone constants'!$E$3:$L$5000,8,FALSE),"")</f>
        <v>1011</v>
      </c>
      <c r="AC62" t="str">
        <f>VLOOKUP(P62,'ESO wayshrine node constants'!$A$2:$E$10002,5,FALSE)</f>
        <v>Summerset</v>
      </c>
      <c r="AD62" s="20" t="s">
        <v>2586</v>
      </c>
      <c r="AE62" t="s">
        <v>4282</v>
      </c>
      <c r="AF62" s="3" t="str">
        <f>IF(AG62&lt;&gt;"",VLOOKUP(AG62,'ESO zone constants'!$E$3:$L$5000,8,FALSE),"")</f>
        <v/>
      </c>
      <c r="AH62" s="20" t="s">
        <v>2586</v>
      </c>
      <c r="AI62" t="s">
        <v>4282</v>
      </c>
      <c r="AJ62" s="3" t="str">
        <f>IF(AK62&lt;&gt;"",VLOOKUP(AK62,'ESO zone constants'!$E$3:$L$5000,8,FALSE),"")</f>
        <v/>
      </c>
      <c r="AL62" s="20" t="s">
        <v>2586</v>
      </c>
      <c r="AM62" t="s">
        <v>4282</v>
      </c>
      <c r="AN62" s="3" t="str">
        <f>IF(AO62&lt;&gt;"",VLOOKUP(AO62,'ESO zone constants'!$E$3:$L$5000,8,FALSE),"")</f>
        <v/>
      </c>
      <c r="AP62" s="20" t="s">
        <v>2586</v>
      </c>
      <c r="AQ62" t="s">
        <v>4282</v>
      </c>
      <c r="AR62" s="27" t="str">
        <f t="shared" si="1"/>
        <v>[385] = {wayshrines={359,359,359,}, traitsNeeded=3, dlcId=10</v>
      </c>
      <c r="AS62" s="27" t="str">
        <f t="shared" si="6"/>
        <v>, zoneIds={1011,1011}, veteran=false</v>
      </c>
      <c r="AT62" s="27" t="str">
        <f t="shared" si="5"/>
        <v>, isCrafted=true</v>
      </c>
      <c r="AU62" s="27" t="str">
        <f t="shared" si="3"/>
        <v xml:space="preserve"> --Adept Rider / Versierter Reiter</v>
      </c>
      <c r="AV62" s="27" t="str">
        <f t="shared" si="4"/>
        <v>[385] = true,        --Adept Rider / Versierter Reiter</v>
      </c>
    </row>
    <row r="63" spans="1:48" x14ac:dyDescent="0.25">
      <c r="A63" s="5">
        <v>82</v>
      </c>
      <c r="B63" t="s">
        <v>1566</v>
      </c>
      <c r="C63" t="s">
        <v>1568</v>
      </c>
      <c r="D63" t="s">
        <v>1567</v>
      </c>
      <c r="G63" s="3">
        <f t="shared" si="0"/>
        <v>82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constants'!#REF!)),"Overland","")))))</f>
        <v>Crafted</v>
      </c>
      <c r="L63" t="s">
        <v>101</v>
      </c>
      <c r="M63" t="s">
        <v>101</v>
      </c>
      <c r="N63">
        <v>155</v>
      </c>
      <c r="O63">
        <v>105</v>
      </c>
      <c r="P63">
        <v>95</v>
      </c>
      <c r="Q63">
        <v>5</v>
      </c>
      <c r="R63" s="3">
        <f>IF(S63&lt;&gt;"",VLOOKUP(S63,'ESO zone constants'!$E$2:$L$5000,8,FALSE),"")</f>
        <v>104</v>
      </c>
      <c r="S63" t="str">
        <f>VLOOKUP(N63,'ESO wayshrine node constants'!$A$2:$E$10002,5,FALSE)</f>
        <v>Alik'r Desert</v>
      </c>
      <c r="T63" s="24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2586</v>
      </c>
      <c r="W63" t="s">
        <v>4282</v>
      </c>
      <c r="X63" s="3">
        <f>IF(Y63&lt;&gt;"",VLOOKUP(Y63,'ESO zone constants'!$E$3:$L$5000,8,FALSE),"")</f>
        <v>58</v>
      </c>
      <c r="Y63" t="str">
        <f>VLOOKUP(O63,'ESO wayshrine node constants'!$A$2:$E$10002,5,FALSE)</f>
        <v>Malabal Tor</v>
      </c>
      <c r="Z63" s="20" t="s">
        <v>2586</v>
      </c>
      <c r="AA63" t="s">
        <v>4282</v>
      </c>
      <c r="AB63" s="3">
        <f>IF(AC63&lt;&gt;"",VLOOKUP(AC63,'ESO zone constants'!$E$3:$L$5000,8,FALSE),"")</f>
        <v>101</v>
      </c>
      <c r="AC63" t="str">
        <f>VLOOKUP(P63,'ESO wayshrine node constants'!$A$2:$E$10002,5,FALSE)</f>
        <v>Eastmarch</v>
      </c>
      <c r="AD63" s="20" t="s">
        <v>2586</v>
      </c>
      <c r="AE63" t="s">
        <v>4282</v>
      </c>
      <c r="AF63" s="3" t="str">
        <f>IF(AG63&lt;&gt;"",VLOOKUP(AG63,'ESO zone constants'!$E$3:$L$5000,8,FALSE),"")</f>
        <v/>
      </c>
      <c r="AH63" s="20" t="s">
        <v>2586</v>
      </c>
      <c r="AI63" t="s">
        <v>4282</v>
      </c>
      <c r="AJ63" s="3" t="str">
        <f>IF(AK63&lt;&gt;"",VLOOKUP(AK63,'ESO zone constants'!$E$3:$L$5000,8,FALSE),"")</f>
        <v/>
      </c>
      <c r="AL63" s="20" t="s">
        <v>2586</v>
      </c>
      <c r="AM63" t="s">
        <v>4282</v>
      </c>
      <c r="AN63" s="3" t="str">
        <f>IF(AO63&lt;&gt;"",VLOOKUP(AO63,'ESO zone constants'!$E$3:$L$5000,8,FALSE),"")</f>
        <v/>
      </c>
      <c r="AP63" s="20" t="s">
        <v>2586</v>
      </c>
      <c r="AQ63" t="s">
        <v>4282</v>
      </c>
      <c r="AR63" s="27" t="str">
        <f t="shared" si="1"/>
        <v>[82] = {wayshrines={155,105,95,}, traitsNeeded=5, dlcId=0</v>
      </c>
      <c r="AS63" s="27" t="str">
        <f t="shared" si="6"/>
        <v>, zoneIds={104,58}, veteran=false</v>
      </c>
      <c r="AT63" s="27" t="str">
        <f t="shared" si="5"/>
        <v>, isCrafted=true</v>
      </c>
      <c r="AU63" s="27" t="str">
        <f t="shared" si="3"/>
        <v xml:space="preserve"> --Alessia's Bulwark / Alessias Bollwerk</v>
      </c>
      <c r="AV63" s="27" t="str">
        <f t="shared" si="4"/>
        <v>[82] = true,        --Alessia's Bulwark / Alessias Bollwerk</v>
      </c>
    </row>
    <row r="64" spans="1:48" x14ac:dyDescent="0.25">
      <c r="A64" s="5">
        <v>178</v>
      </c>
      <c r="B64" t="s">
        <v>1813</v>
      </c>
      <c r="C64" t="s">
        <v>1815</v>
      </c>
      <c r="D64" t="s">
        <v>1814</v>
      </c>
      <c r="G64" s="3">
        <f t="shared" si="0"/>
        <v>178</v>
      </c>
      <c r="J64" t="str">
        <f t="array" ref="J64">IF(VALUE(Q64)&gt;0,"Crafted",IF(OR(EXACT(A64,'LibSets constants'!#REF!)),"Monster",IF(OR(EXACT(A64,'LibSets constants'!#REF!)),"Trial",IF(OR(EXACT(A64,'LibSets constants'!#REF!)),"Arena",IF(OR(EXACT(A64,'LibSets constants'!#REF!)),"Overland","")))))</f>
        <v>Crafted</v>
      </c>
      <c r="L64" t="s">
        <v>101</v>
      </c>
      <c r="M64" t="s">
        <v>101</v>
      </c>
      <c r="N64">
        <v>199</v>
      </c>
      <c r="O64">
        <v>201</v>
      </c>
      <c r="P64">
        <v>203</v>
      </c>
      <c r="Q64">
        <v>9</v>
      </c>
      <c r="R64" s="3">
        <f>IF(S64&lt;&gt;"",VLOOKUP(S64,'ESO zone constants'!$E$2:$L$5000,8,FALSE),"")</f>
        <v>584</v>
      </c>
      <c r="S64" t="str">
        <f>VLOOKUP(N64,'ESO wayshrine node constants'!$A$2:$E$10002,5,FALSE)</f>
        <v>Imperial City</v>
      </c>
      <c r="T64" s="24">
        <f>VLOOKUP(R64,'ESO zone constants'!$L$2:$N$9999,3,FALSE)</f>
        <v>1</v>
      </c>
      <c r="U64" s="3" t="str">
        <f>VLOOKUP(T64,'LibSets constants'!$A$2:$B$16,2,FALSE)</f>
        <v>Imperial City</v>
      </c>
      <c r="V64" s="20" t="s">
        <v>2586</v>
      </c>
      <c r="W64" t="s">
        <v>4282</v>
      </c>
      <c r="X64" s="3">
        <f>IF(Y64&lt;&gt;"",VLOOKUP(Y64,'ESO zone constants'!$E$3:$L$5000,8,FALSE),"")</f>
        <v>584</v>
      </c>
      <c r="Y64" t="str">
        <f>VLOOKUP(O64,'ESO wayshrine node constants'!$A$2:$E$10002,5,FALSE)</f>
        <v>Imperial City</v>
      </c>
      <c r="Z64" s="20" t="s">
        <v>2586</v>
      </c>
      <c r="AA64" t="s">
        <v>4282</v>
      </c>
      <c r="AB64" s="3">
        <f>IF(AC64&lt;&gt;"",VLOOKUP(AC64,'ESO zone constants'!$E$3:$L$5000,8,FALSE),"")</f>
        <v>584</v>
      </c>
      <c r="AC64" t="str">
        <f>VLOOKUP(P64,'ESO wayshrine node constants'!$A$2:$E$10002,5,FALSE)</f>
        <v>Imperial City</v>
      </c>
      <c r="AD64" s="20" t="s">
        <v>2586</v>
      </c>
      <c r="AE64" t="s">
        <v>4282</v>
      </c>
      <c r="AF64" s="3" t="str">
        <f>IF(AG64&lt;&gt;"",VLOOKUP(AG64,'ESO zone constants'!$E$3:$L$5000,8,FALSE),"")</f>
        <v/>
      </c>
      <c r="AH64" s="20" t="s">
        <v>2586</v>
      </c>
      <c r="AI64" t="s">
        <v>4282</v>
      </c>
      <c r="AJ64" s="3" t="str">
        <f>IF(AK64&lt;&gt;"",VLOOKUP(AK64,'ESO zone constants'!$E$3:$L$5000,8,FALSE),"")</f>
        <v/>
      </c>
      <c r="AL64" s="20" t="s">
        <v>2586</v>
      </c>
      <c r="AM64" t="s">
        <v>4282</v>
      </c>
      <c r="AN64" s="3" t="str">
        <f>IF(AO64&lt;&gt;"",VLOOKUP(AO64,'ESO zone constants'!$E$3:$L$5000,8,FALSE),"")</f>
        <v/>
      </c>
      <c r="AP64" s="20" t="s">
        <v>2586</v>
      </c>
      <c r="AQ64" t="s">
        <v>4282</v>
      </c>
      <c r="AR64" s="27" t="str">
        <f t="shared" si="1"/>
        <v>[178] = {wayshrines={199,201,203,}, traitsNeeded=9, dlcId=1</v>
      </c>
      <c r="AS64" s="27" t="str">
        <f t="shared" si="6"/>
        <v>, zoneIds={584,584}, veteran=false</v>
      </c>
      <c r="AT64" s="27" t="str">
        <f t="shared" si="5"/>
        <v>, isCrafted=true</v>
      </c>
      <c r="AU64" s="27" t="str">
        <f t="shared" si="3"/>
        <v xml:space="preserve"> --Armor Master / Rüstungsmeister</v>
      </c>
      <c r="AV64" s="27" t="str">
        <f t="shared" si="4"/>
        <v>[178] = true,        --Armor Master / Rüstungsmeister</v>
      </c>
    </row>
    <row r="65" spans="1:48" x14ac:dyDescent="0.25">
      <c r="A65" s="5">
        <v>43</v>
      </c>
      <c r="B65" t="s">
        <v>84</v>
      </c>
      <c r="C65" t="s">
        <v>1455</v>
      </c>
      <c r="D65" t="s">
        <v>1454</v>
      </c>
      <c r="G65" s="3">
        <f t="shared" si="0"/>
        <v>43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constants'!#REF!)),"Overland","")))))</f>
        <v>Crafted</v>
      </c>
      <c r="L65" t="s">
        <v>101</v>
      </c>
      <c r="M65" t="s">
        <v>101</v>
      </c>
      <c r="N65">
        <v>23</v>
      </c>
      <c r="O65">
        <v>164</v>
      </c>
      <c r="P65">
        <v>32</v>
      </c>
      <c r="Q65">
        <v>3</v>
      </c>
      <c r="R65" s="3">
        <f>IF(S65&lt;&gt;"",VLOOKUP(S65,'ESO zone constants'!$E$2:$L$5000,8,FALSE),"")</f>
        <v>19</v>
      </c>
      <c r="S65" t="str">
        <f>VLOOKUP(N65,'ESO wayshrine node constants'!$A$2:$E$10002,5,FALSE)</f>
        <v>Stormhaven</v>
      </c>
      <c r="T65" s="24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2586</v>
      </c>
      <c r="W65" t="s">
        <v>4282</v>
      </c>
      <c r="X65" s="3">
        <f>IF(Y65&lt;&gt;"",VLOOKUP(Y65,'ESO zone constants'!$E$3:$L$5000,8,FALSE),"")</f>
        <v>383</v>
      </c>
      <c r="Y65" t="str">
        <f>VLOOKUP(O65,'ESO wayshrine node constants'!$A$2:$E$10002,5,FALSE)</f>
        <v>Grahtwood</v>
      </c>
      <c r="Z65" s="20" t="s">
        <v>2586</v>
      </c>
      <c r="AA65" t="s">
        <v>4282</v>
      </c>
      <c r="AB65" s="3">
        <f>IF(AC65&lt;&gt;"",VLOOKUP(AC65,'ESO zone constants'!$E$3:$L$5000,8,FALSE),"")</f>
        <v>57</v>
      </c>
      <c r="AC65" t="str">
        <f>VLOOKUP(P65,'ESO wayshrine node constants'!$A$2:$E$10002,5,FALSE)</f>
        <v>Deshaan</v>
      </c>
      <c r="AD65" s="20" t="s">
        <v>2586</v>
      </c>
      <c r="AE65" t="s">
        <v>4282</v>
      </c>
      <c r="AF65" s="3" t="str">
        <f>IF(AG65&lt;&gt;"",VLOOKUP(AG65,'ESO zone constants'!$E$3:$L$5000,8,FALSE),"")</f>
        <v/>
      </c>
      <c r="AH65" s="20" t="s">
        <v>2586</v>
      </c>
      <c r="AI65" t="s">
        <v>4282</v>
      </c>
      <c r="AJ65" s="3" t="str">
        <f>IF(AK65&lt;&gt;"",VLOOKUP(AK65,'ESO zone constants'!$E$3:$L$5000,8,FALSE),"")</f>
        <v/>
      </c>
      <c r="AL65" s="20" t="s">
        <v>2586</v>
      </c>
      <c r="AM65" t="s">
        <v>4282</v>
      </c>
      <c r="AN65" s="3" t="str">
        <f>IF(AO65&lt;&gt;"",VLOOKUP(AO65,'ESO zone constants'!$E$3:$L$5000,8,FALSE),"")</f>
        <v/>
      </c>
      <c r="AP65" s="20" t="s">
        <v>2586</v>
      </c>
      <c r="AQ65" t="s">
        <v>4282</v>
      </c>
      <c r="AR65" s="27" t="str">
        <f t="shared" si="1"/>
        <v>[43] = {wayshrines={23,164,32,}, traitsNeeded=3, dlcId=0</v>
      </c>
      <c r="AS65" s="27" t="str">
        <f t="shared" si="6"/>
        <v>, zoneIds={19,383}, veteran=false</v>
      </c>
      <c r="AT65" s="27" t="str">
        <f t="shared" si="5"/>
        <v>, isCrafted=true</v>
      </c>
      <c r="AU65" s="27" t="str">
        <f t="shared" si="3"/>
        <v xml:space="preserve"> --Armor of the Seducer / Rüstung der Verführung </v>
      </c>
      <c r="AV65" s="27" t="str">
        <f t="shared" si="4"/>
        <v xml:space="preserve">[43] = true,        --Armor of the Seducer / Rüstung der Verführung </v>
      </c>
    </row>
    <row r="66" spans="1:48" x14ac:dyDescent="0.25">
      <c r="A66" s="5">
        <v>54</v>
      </c>
      <c r="B66" t="s">
        <v>1482</v>
      </c>
      <c r="C66" t="s">
        <v>1484</v>
      </c>
      <c r="D66" t="s">
        <v>1483</v>
      </c>
      <c r="G66" s="3">
        <f t="shared" ref="G66:G129" si="7">A66</f>
        <v>54</v>
      </c>
      <c r="J66" t="str">
        <f t="array" ref="J66">IF(VALUE(Q66)&gt;0,"Crafted",IF(OR(EXACT(A66,'LibSets constants'!#REF!)),"Monster",IF(OR(EXACT(A66,'LibSets constants'!#REF!)),"Trial",IF(OR(EXACT(A66,'LibSets constants'!#REF!)),"Arena",IF(OR(EXACT(A66,'LibSets constants'!#REF!)),"Overland","")))))</f>
        <v>Crafted</v>
      </c>
      <c r="L66" t="s">
        <v>101</v>
      </c>
      <c r="M66" t="s">
        <v>101</v>
      </c>
      <c r="N66">
        <v>7</v>
      </c>
      <c r="O66">
        <v>175</v>
      </c>
      <c r="P66">
        <v>77</v>
      </c>
      <c r="Q66">
        <v>2</v>
      </c>
      <c r="R66" s="3">
        <f>IF(S66&lt;&gt;"",VLOOKUP(S66,'ESO zone constants'!$E$2:$L$5000,8,FALSE),"")</f>
        <v>3</v>
      </c>
      <c r="S66" t="str">
        <f>VLOOKUP(N66,'ESO wayshrine node constants'!$A$2:$E$10002,5,FALSE)</f>
        <v>Glenumbra</v>
      </c>
      <c r="T66" s="24">
        <f>VLOOKUP(R66,'ESO zone constants'!$L$2:$N$9999,3,FALSE)</f>
        <v>0</v>
      </c>
      <c r="U66" s="3" t="str">
        <f>VLOOKUP(T66,'LibSets constants'!$A$2:$B$16,2,FALSE)</f>
        <v>Included in base game</v>
      </c>
      <c r="V66" s="20" t="s">
        <v>2586</v>
      </c>
      <c r="W66" t="s">
        <v>4282</v>
      </c>
      <c r="X66" s="3">
        <f>IF(Y66&lt;&gt;"",VLOOKUP(Y66,'ESO zone constants'!$E$3:$L$5000,8,FALSE),"")</f>
        <v>381</v>
      </c>
      <c r="Y66" t="str">
        <f>VLOOKUP(O66,'ESO wayshrine node constants'!$A$2:$E$10002,5,FALSE)</f>
        <v>Auridon</v>
      </c>
      <c r="Z66" s="20" t="s">
        <v>2586</v>
      </c>
      <c r="AA66" t="s">
        <v>4282</v>
      </c>
      <c r="AB66" s="3">
        <f>IF(AC66&lt;&gt;"",VLOOKUP(AC66,'ESO zone constants'!$E$3:$L$5000,8,FALSE),"")</f>
        <v>41</v>
      </c>
      <c r="AC66" t="str">
        <f>VLOOKUP(P66,'ESO wayshrine node constants'!$A$2:$E$10002,5,FALSE)</f>
        <v>Stonefalls</v>
      </c>
      <c r="AD66" s="20" t="s">
        <v>2586</v>
      </c>
      <c r="AE66" t="s">
        <v>4282</v>
      </c>
      <c r="AF66" s="3" t="str">
        <f>IF(AG66&lt;&gt;"",VLOOKUP(AG66,'ESO zone constants'!$E$3:$L$5000,8,FALSE),"")</f>
        <v/>
      </c>
      <c r="AH66" s="20" t="s">
        <v>2586</v>
      </c>
      <c r="AI66" t="s">
        <v>4282</v>
      </c>
      <c r="AJ66" s="3" t="str">
        <f>IF(AK66&lt;&gt;"",VLOOKUP(AK66,'ESO zone constants'!$E$3:$L$5000,8,FALSE),"")</f>
        <v/>
      </c>
      <c r="AL66" s="20" t="s">
        <v>2586</v>
      </c>
      <c r="AM66" t="s">
        <v>4282</v>
      </c>
      <c r="AN66" s="3" t="str">
        <f>IF(AO66&lt;&gt;"",VLOOKUP(AO66,'ESO zone constants'!$E$3:$L$5000,8,FALSE),"")</f>
        <v/>
      </c>
      <c r="AP66" s="20" t="s">
        <v>2586</v>
      </c>
      <c r="AQ66" t="s">
        <v>4282</v>
      </c>
      <c r="AR66" s="27" t="str">
        <f t="shared" ref="AR66:AR129" si="8"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[54] = {wayshrines={7,175,77,}, traitsNeeded=2, dlcId=0</v>
      </c>
      <c r="AS66" s="27" t="str">
        <f t="shared" ref="AS66:AS78" si="9">IF(A66&lt;&gt;"",IF(R66&lt;&gt;"",CONCATENATE(", zoneIds={",R66),"")&amp;IF(X66&lt;&gt;"",CONCATENATE(",",X66),"")&amp;IF(AN66&lt;&gt;"",CONCATENATE(",",AN66),"")&amp;IF(R66&lt;&gt;"",CONCATENATE("}",""),"")&amp;IF(OR(L66="true",L66="false",L66&lt;&gt;""), CONCATENATE(", veteran=", L66), ""),"")</f>
        <v>, zoneIds={3,381}, veteran=false</v>
      </c>
      <c r="AT66" s="27" t="str">
        <f t="shared" si="5"/>
        <v>, isCrafted=true</v>
      </c>
      <c r="AU66" s="27" t="str">
        <f t="shared" ref="AU66:AU129" si="10">IF(C66&lt;&gt;"",CONCATENATE(" --",C66," / ",B66),"")</f>
        <v xml:space="preserve"> --Ashen Grip / Aschengriff</v>
      </c>
      <c r="AV66" s="27" t="str">
        <f t="shared" ref="AV66:AV129" si="11">IF(A66&lt;&gt;"",IF(VALUE(Q66)&gt;0,CONCATENATE("[",A66,"] = true,        --",C66, " / ", B66), ""),"")</f>
        <v>[54] = true,        --Ashen Grip / Aschengriff</v>
      </c>
    </row>
    <row r="67" spans="1:48" x14ac:dyDescent="0.25">
      <c r="A67" s="5">
        <v>323</v>
      </c>
      <c r="B67" t="s">
        <v>2148</v>
      </c>
      <c r="C67" t="s">
        <v>2150</v>
      </c>
      <c r="D67" t="s">
        <v>2149</v>
      </c>
      <c r="G67" s="3">
        <f t="shared" si="7"/>
        <v>323</v>
      </c>
      <c r="J67" t="str">
        <f t="array" ref="J67">IF(VALUE(Q67)&gt;0,"Crafted",IF(OR(EXACT(A67,'LibSets constants'!#REF!)),"Monster",IF(OR(EXACT(A67,'LibSets constants'!#REF!)),"Trial",IF(OR(EXACT(A67,'LibSets constants'!#REF!)),"Arena",IF(OR(EXACT(A67,'LibSets constants'!#REF!)),"Overland","")))))</f>
        <v>Crafted</v>
      </c>
      <c r="L67" t="s">
        <v>101</v>
      </c>
      <c r="M67" t="s">
        <v>101</v>
      </c>
      <c r="N67">
        <v>276</v>
      </c>
      <c r="O67">
        <v>276</v>
      </c>
      <c r="P67">
        <v>276</v>
      </c>
      <c r="Q67">
        <v>3</v>
      </c>
      <c r="R67" s="3">
        <f>IF(S67&lt;&gt;"",VLOOKUP(S67,'ESO zone constants'!$E$2:$L$5000,8,FALSE),"")</f>
        <v>849</v>
      </c>
      <c r="S67" t="str">
        <f>VLOOKUP(N67,'ESO wayshrine node constants'!$A$2:$E$10002,5,FALSE)</f>
        <v>Vvardenfell</v>
      </c>
      <c r="T67" s="24">
        <f>VLOOKUP(R67,'ESO zone constants'!$L$2:$N$9999,3,FALSE)</f>
        <v>6</v>
      </c>
      <c r="U67" s="3" t="str">
        <f>VLOOKUP(T67,'LibSets constants'!$A$2:$B$16,2,FALSE)</f>
        <v>Morrowind</v>
      </c>
      <c r="V67" s="20" t="s">
        <v>2586</v>
      </c>
      <c r="W67" t="s">
        <v>4282</v>
      </c>
      <c r="X67" s="3">
        <f>IF(Y67&lt;&gt;"",VLOOKUP(Y67,'ESO zone constants'!$E$3:$L$5000,8,FALSE),"")</f>
        <v>849</v>
      </c>
      <c r="Y67" t="str">
        <f>VLOOKUP(O67,'ESO wayshrine node constants'!$A$2:$E$10002,5,FALSE)</f>
        <v>Vvardenfell</v>
      </c>
      <c r="Z67" s="20" t="s">
        <v>2586</v>
      </c>
      <c r="AA67" t="s">
        <v>4282</v>
      </c>
      <c r="AB67" s="3">
        <f>IF(AC67&lt;&gt;"",VLOOKUP(AC67,'ESO zone constants'!$E$3:$L$5000,8,FALSE),"")</f>
        <v>849</v>
      </c>
      <c r="AC67" t="str">
        <f>VLOOKUP(P67,'ESO wayshrine node constants'!$A$2:$E$10002,5,FALSE)</f>
        <v>Vvardenfell</v>
      </c>
      <c r="AD67" s="20" t="s">
        <v>2586</v>
      </c>
      <c r="AE67" t="s">
        <v>4282</v>
      </c>
      <c r="AF67" s="3" t="str">
        <f>IF(AG67&lt;&gt;"",VLOOKUP(AG67,'ESO zone constants'!$E$3:$L$5000,8,FALSE),"")</f>
        <v/>
      </c>
      <c r="AH67" s="20" t="s">
        <v>2586</v>
      </c>
      <c r="AI67" t="s">
        <v>4282</v>
      </c>
      <c r="AJ67" s="3" t="str">
        <f>IF(AK67&lt;&gt;"",VLOOKUP(AK67,'ESO zone constants'!$E$3:$L$5000,8,FALSE),"")</f>
        <v/>
      </c>
      <c r="AL67" s="20" t="s">
        <v>2586</v>
      </c>
      <c r="AM67" t="s">
        <v>4282</v>
      </c>
      <c r="AN67" s="3" t="str">
        <f>IF(AO67&lt;&gt;"",VLOOKUP(AO67,'ESO zone constants'!$E$3:$L$5000,8,FALSE),"")</f>
        <v/>
      </c>
      <c r="AP67" s="20" t="s">
        <v>2586</v>
      </c>
      <c r="AQ67" t="s">
        <v>4282</v>
      </c>
      <c r="AR67" s="27" t="str">
        <f t="shared" si="8"/>
        <v>[323] = {wayshrines={276,276,276,}, traitsNeeded=3, dlcId=6</v>
      </c>
      <c r="AS67" s="27" t="str">
        <f t="shared" si="9"/>
        <v>, zoneIds={849,849}, veteran=false</v>
      </c>
      <c r="AT67" s="27" t="str">
        <f t="shared" ref="AT67:AT130" si="12">IF(A67&lt;&gt;"",IF(J67="Trial",", isTrial=true",IF(J67="Arena",", isArena=true", IF(J67="Monster",", isMonster=true",IF(J67="Crafted",", isCrafted=true",IF(J67="Cyrodiil",", isCyrodiil=true",IF(J67="Dungeon",", isDungeon=true",IF(J67="PVP: Battleground",", isBattleground=true",IF(J67="PVP: Cyrodiil",", isCyrodiil=true",IF(J67="PVP: Imperial City",", isImperialCity=true",IF(J67="Special",", isSpecial=true",IF(J67="Daily random dungeon &amp; PVP: Imperial City",", isDailRandomDungeonAndImperialCityReward=true",""))))))))))) &amp; IF(M67="true", CONCATENATE(", multiTrialSet=true"), ""),"")</f>
        <v>, isCrafted=true</v>
      </c>
      <c r="AU67" s="27" t="str">
        <f t="shared" si="10"/>
        <v xml:space="preserve"> --Assassin's Guile / Assassinenlist</v>
      </c>
      <c r="AV67" s="27" t="str">
        <f t="shared" si="11"/>
        <v>[323] = true,        --Assassin's Guile / Assassinenlist</v>
      </c>
    </row>
    <row r="68" spans="1:48" x14ac:dyDescent="0.25">
      <c r="A68" s="5">
        <v>225</v>
      </c>
      <c r="B68" t="s">
        <v>1913</v>
      </c>
      <c r="C68" t="s">
        <v>1915</v>
      </c>
      <c r="D68" t="s">
        <v>1914</v>
      </c>
      <c r="G68" s="3">
        <f t="shared" si="7"/>
        <v>225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constants'!#REF!)),"Overland","")))))</f>
        <v>Crafted</v>
      </c>
      <c r="L68" t="s">
        <v>101</v>
      </c>
      <c r="M68" t="s">
        <v>101</v>
      </c>
      <c r="N68">
        <v>257</v>
      </c>
      <c r="O68">
        <v>257</v>
      </c>
      <c r="P68">
        <v>257</v>
      </c>
      <c r="Q68">
        <v>7</v>
      </c>
      <c r="R68" s="3">
        <f>IF(S68&lt;&gt;"",VLOOKUP(S68,'ESO zone constants'!$E$2:$L$5000,8,FALSE),"")</f>
        <v>816</v>
      </c>
      <c r="S68" t="str">
        <f>VLOOKUP(N68,'ESO wayshrine node constants'!$A$2:$E$10002,5,FALSE)</f>
        <v>Hew's Bane</v>
      </c>
      <c r="T68" s="24">
        <f>VLOOKUP(R68,'ESO zone constants'!$L$2:$N$9999,3,FALSE)</f>
        <v>3</v>
      </c>
      <c r="U68" s="3" t="str">
        <f>VLOOKUP(T68,'LibSets constants'!$A$2:$B$16,2,FALSE)</f>
        <v>Thieves Guild</v>
      </c>
      <c r="V68" s="20" t="s">
        <v>2586</v>
      </c>
      <c r="W68" t="s">
        <v>4282</v>
      </c>
      <c r="X68" s="3">
        <f>IF(Y68&lt;&gt;"",VLOOKUP(Y68,'ESO zone constants'!$E$3:$L$5000,8,FALSE),"")</f>
        <v>816</v>
      </c>
      <c r="Y68" t="str">
        <f>VLOOKUP(O68,'ESO wayshrine node constants'!$A$2:$E$10002,5,FALSE)</f>
        <v>Hew's Bane</v>
      </c>
      <c r="Z68" s="20" t="s">
        <v>2586</v>
      </c>
      <c r="AA68" t="s">
        <v>4282</v>
      </c>
      <c r="AB68" s="3">
        <f>IF(AC68&lt;&gt;"",VLOOKUP(AC68,'ESO zone constants'!$E$3:$L$5000,8,FALSE),"")</f>
        <v>816</v>
      </c>
      <c r="AC68" t="str">
        <f>VLOOKUP(P68,'ESO wayshrine node constants'!$A$2:$E$10002,5,FALSE)</f>
        <v>Hew's Bane</v>
      </c>
      <c r="AD68" s="20" t="s">
        <v>2586</v>
      </c>
      <c r="AE68" t="s">
        <v>4282</v>
      </c>
      <c r="AF68" s="3" t="str">
        <f>IF(AG68&lt;&gt;"",VLOOKUP(AG68,'ESO zone constants'!$E$3:$L$5000,8,FALSE),"")</f>
        <v/>
      </c>
      <c r="AH68" s="20" t="s">
        <v>2586</v>
      </c>
      <c r="AI68" t="s">
        <v>4282</v>
      </c>
      <c r="AJ68" s="3" t="str">
        <f>IF(AK68&lt;&gt;"",VLOOKUP(AK68,'ESO zone constants'!$E$3:$L$1002,6,FALSE),"")</f>
        <v/>
      </c>
      <c r="AL68" s="20" t="s">
        <v>2586</v>
      </c>
      <c r="AM68" t="s">
        <v>4282</v>
      </c>
      <c r="AN68" s="3" t="str">
        <f>IF(AO68&lt;&gt;"",VLOOKUP(AO68,'ESO zone constants'!$E$3:$L$1002,6,FALSE),"")</f>
        <v/>
      </c>
      <c r="AP68" s="20" t="s">
        <v>2586</v>
      </c>
      <c r="AQ68" t="s">
        <v>4282</v>
      </c>
      <c r="AR68" s="27" t="str">
        <f t="shared" si="8"/>
        <v>[225] = {wayshrines={257,257,257,}, traitsNeeded=7, dlcId=3</v>
      </c>
      <c r="AS68" s="27" t="str">
        <f t="shared" si="9"/>
        <v>, zoneIds={816,816}, veteran=false</v>
      </c>
      <c r="AT68" s="27" t="str">
        <f t="shared" si="12"/>
        <v>, isCrafted=true</v>
      </c>
      <c r="AU68" s="27" t="str">
        <f t="shared" si="10"/>
        <v xml:space="preserve"> --Clever Alchemist / Schlauer Alchemist</v>
      </c>
      <c r="AV68" s="27" t="str">
        <f t="shared" si="11"/>
        <v>[225] = true,        --Clever Alchemist / Schlauer Alchemist</v>
      </c>
    </row>
    <row r="69" spans="1:48" x14ac:dyDescent="0.25">
      <c r="A69" s="13">
        <v>437</v>
      </c>
      <c r="B69" t="s">
        <v>4283</v>
      </c>
      <c r="C69" t="s">
        <v>2538</v>
      </c>
      <c r="G69" s="3">
        <f t="shared" si="7"/>
        <v>437</v>
      </c>
      <c r="J69" t="s">
        <v>2539</v>
      </c>
      <c r="L69" t="s">
        <v>101</v>
      </c>
      <c r="M69" t="s">
        <v>101</v>
      </c>
      <c r="N69">
        <v>386</v>
      </c>
      <c r="O69">
        <v>386</v>
      </c>
      <c r="P69">
        <v>386</v>
      </c>
      <c r="Q69">
        <v>5</v>
      </c>
      <c r="R69" s="3">
        <f>IF(S69&lt;&gt;"",VLOOKUP(S69,'ESO zone constants'!$E$2:$L$5000,8,FALSE),"")</f>
        <v>1086</v>
      </c>
      <c r="S69" t="s">
        <v>4228</v>
      </c>
      <c r="T69" s="24">
        <f>VLOOKUP(R69,'ESO zone constants'!$L$2:$N$9999,3,FALSE)</f>
        <v>14</v>
      </c>
      <c r="U69" s="3" t="str">
        <f>VLOOKUP(T69,'LibSets constants'!$A$2:$B$16,2,FALSE)</f>
        <v>Elsweyr</v>
      </c>
      <c r="V69" s="20" t="s">
        <v>2586</v>
      </c>
      <c r="W69" t="s">
        <v>4282</v>
      </c>
      <c r="X69" s="3">
        <f>IF(Y69&lt;&gt;"",VLOOKUP(Y69,'ESO zone constants'!$E$3:$L$5000,8,FALSE),"")</f>
        <v>1086</v>
      </c>
      <c r="Y69" t="s">
        <v>4228</v>
      </c>
      <c r="Z69" s="20" t="s">
        <v>2586</v>
      </c>
      <c r="AA69" t="s">
        <v>4282</v>
      </c>
      <c r="AB69" s="3">
        <f>IF(AC69&lt;&gt;"",VLOOKUP(AC69,'ESO zone constants'!$E$3:$L$5000,8,FALSE),"")</f>
        <v>1086</v>
      </c>
      <c r="AC69" t="s">
        <v>4228</v>
      </c>
      <c r="AD69" s="20" t="s">
        <v>2586</v>
      </c>
      <c r="AE69" t="s">
        <v>4282</v>
      </c>
      <c r="AF69" s="3" t="str">
        <f>IF(AG69&lt;&gt;"",VLOOKUP(AG69,'ESO zone constants'!$E$3:$L$5000,8,FALSE),"")</f>
        <v/>
      </c>
      <c r="AH69" s="20" t="s">
        <v>2586</v>
      </c>
      <c r="AI69" t="s">
        <v>4282</v>
      </c>
      <c r="AL69" s="20" t="s">
        <v>2586</v>
      </c>
      <c r="AM69" t="s">
        <v>4282</v>
      </c>
      <c r="AP69" s="20" t="s">
        <v>2586</v>
      </c>
      <c r="AQ69" t="s">
        <v>4282</v>
      </c>
      <c r="AR69" s="27" t="str">
        <f t="shared" si="8"/>
        <v>[437] = {wayshrines={386,386,386,}, traitsNeeded=5, dlcId=14</v>
      </c>
      <c r="AS69" s="27" t="str">
        <f t="shared" si="9"/>
        <v>, zoneIds={1086,1086}, veteran=false</v>
      </c>
      <c r="AT69" s="27" t="str">
        <f t="shared" si="12"/>
        <v>, isCrafted=true</v>
      </c>
      <c r="AU69" s="27" t="str">
        <f t="shared" si="10"/>
        <v xml:space="preserve"> --Coldharbour's Favorite / Kalthafens Günstling</v>
      </c>
      <c r="AV69" s="27" t="str">
        <f t="shared" si="11"/>
        <v>[437] = true,        --Coldharbour's Favorite / Kalthafens Günstling</v>
      </c>
    </row>
    <row r="70" spans="1:48" x14ac:dyDescent="0.25">
      <c r="A70" s="5">
        <v>324</v>
      </c>
      <c r="B70" t="s">
        <v>2151</v>
      </c>
      <c r="C70" t="s">
        <v>2153</v>
      </c>
      <c r="D70" t="s">
        <v>2152</v>
      </c>
      <c r="G70" s="3">
        <f t="shared" si="7"/>
        <v>324</v>
      </c>
      <c r="J70" t="str">
        <f t="array" ref="J70">IF(VALUE(Q70)&gt;0,"Crafted",IF(OR(EXACT(A70,'LibSets constants'!#REF!)),"Monster",IF(OR(EXACT(A70,'LibSets constants'!#REF!)),"Trial",IF(OR(EXACT(A70,'LibSets constants'!#REF!)),"Arena",IF(OR(EXACT(A70,'LibSets constants'!#REF!)),"Overland","")))))</f>
        <v>Crafted</v>
      </c>
      <c r="L70" t="s">
        <v>101</v>
      </c>
      <c r="M70" t="s">
        <v>101</v>
      </c>
      <c r="N70">
        <v>329</v>
      </c>
      <c r="O70">
        <v>329</v>
      </c>
      <c r="P70">
        <v>329</v>
      </c>
      <c r="Q70">
        <v>8</v>
      </c>
      <c r="R70" s="3">
        <f>IF(S70&lt;&gt;"",VLOOKUP(S70,'ESO zone constants'!$E$2:$L$5000,8,FALSE),"")</f>
        <v>849</v>
      </c>
      <c r="S70" t="str">
        <f>VLOOKUP(N70,'ESO wayshrine node constants'!$A$2:$E$10002,5,FALSE)</f>
        <v>Vvardenfell</v>
      </c>
      <c r="T70" s="24">
        <f>VLOOKUP(R70,'ESO zone constants'!$L$2:$N$9999,3,FALSE)</f>
        <v>6</v>
      </c>
      <c r="U70" s="3" t="str">
        <f>VLOOKUP(T70,'LibSets constants'!$A$2:$B$16,2,FALSE)</f>
        <v>Morrowind</v>
      </c>
      <c r="V70" s="20" t="s">
        <v>2586</v>
      </c>
      <c r="W70" t="s">
        <v>4282</v>
      </c>
      <c r="X70" s="3">
        <f>IF(Y70&lt;&gt;"",VLOOKUP(Y70,'ESO zone constants'!$E$3:$L$5000,8,FALSE),"")</f>
        <v>849</v>
      </c>
      <c r="Y70" t="str">
        <f>VLOOKUP(O70,'ESO wayshrine node constants'!$A$2:$E$10002,5,FALSE)</f>
        <v>Vvardenfell</v>
      </c>
      <c r="Z70" s="20" t="s">
        <v>2586</v>
      </c>
      <c r="AA70" t="s">
        <v>4282</v>
      </c>
      <c r="AB70" s="3">
        <f>IF(AC70&lt;&gt;"",VLOOKUP(AC70,'ESO zone constants'!$E$3:$L$5000,8,FALSE),"")</f>
        <v>849</v>
      </c>
      <c r="AC70" t="str">
        <f>VLOOKUP(P70,'ESO wayshrine node constants'!$A$2:$E$10002,5,FALSE)</f>
        <v>Vvardenfell</v>
      </c>
      <c r="AD70" s="20" t="s">
        <v>2586</v>
      </c>
      <c r="AE70" t="s">
        <v>4282</v>
      </c>
      <c r="AF70" s="3" t="str">
        <f>IF(AG70&lt;&gt;"",VLOOKUP(AG70,'ESO zone constants'!$E$3:$L$5000,8,FALSE),"")</f>
        <v/>
      </c>
      <c r="AH70" s="20" t="s">
        <v>2586</v>
      </c>
      <c r="AI70" t="s">
        <v>4282</v>
      </c>
      <c r="AJ70" s="3" t="str">
        <f>IF(AK70&lt;&gt;"",VLOOKUP(AK70,'ESO zone constants'!$E$3:$L$1002,6,FALSE),"")</f>
        <v/>
      </c>
      <c r="AL70" s="20" t="s">
        <v>2586</v>
      </c>
      <c r="AM70" t="s">
        <v>4282</v>
      </c>
      <c r="AN70" s="3" t="str">
        <f>IF(AO70&lt;&gt;"",VLOOKUP(AO70,'ESO zone constants'!$E$3:$L$1002,6,FALSE),"")</f>
        <v/>
      </c>
      <c r="AP70" s="20" t="s">
        <v>2586</v>
      </c>
      <c r="AQ70" t="s">
        <v>4282</v>
      </c>
      <c r="AR70" s="27" t="str">
        <f t="shared" si="8"/>
        <v>[324] = {wayshrines={329,329,329,}, traitsNeeded=8, dlcId=6</v>
      </c>
      <c r="AS70" s="27" t="str">
        <f t="shared" si="9"/>
        <v>, zoneIds={849,849}, veteran=false</v>
      </c>
      <c r="AT70" s="27" t="str">
        <f t="shared" si="12"/>
        <v>, isCrafted=true</v>
      </c>
      <c r="AU70" s="27" t="str">
        <f t="shared" si="10"/>
        <v xml:space="preserve"> --Daedric Trickery / Daedrische Gaunerei</v>
      </c>
      <c r="AV70" s="27" t="str">
        <f t="shared" si="11"/>
        <v>[324] = true,        --Daedric Trickery / Daedrische Gaunerei</v>
      </c>
    </row>
    <row r="71" spans="1:48" x14ac:dyDescent="0.25">
      <c r="A71" s="5">
        <v>37</v>
      </c>
      <c r="B71" t="s">
        <v>86</v>
      </c>
      <c r="C71" t="s">
        <v>1444</v>
      </c>
      <c r="D71" t="s">
        <v>1443</v>
      </c>
      <c r="G71" s="3">
        <f t="shared" si="7"/>
        <v>37</v>
      </c>
      <c r="J71" t="str">
        <f t="array" ref="J71">IF(VALUE(Q71)&gt;0,"Crafted",IF(OR(EXACT(A71,'LibSets constants'!#REF!)),"Monster",IF(OR(EXACT(A71,'LibSets constants'!#REF!)),"Trial",IF(OR(EXACT(A71,'LibSets constants'!#REF!)),"Arena",IF(OR(EXACT(A71,'LibSets constants'!#REF!)),"Overland","")))))</f>
        <v>Crafted</v>
      </c>
      <c r="L71" t="s">
        <v>101</v>
      </c>
      <c r="M71" t="s">
        <v>101</v>
      </c>
      <c r="N71">
        <v>1</v>
      </c>
      <c r="O71">
        <v>177</v>
      </c>
      <c r="P71">
        <v>71</v>
      </c>
      <c r="Q71">
        <v>2</v>
      </c>
      <c r="R71" s="3">
        <f>IF(S71&lt;&gt;"",VLOOKUP(S71,'ESO zone constants'!$E$2:$L$5000,8,FALSE),"")</f>
        <v>3</v>
      </c>
      <c r="S71" t="str">
        <f>VLOOKUP(N71,'ESO wayshrine node constants'!$A$2:$E$10002,5,FALSE)</f>
        <v>Glenumbra</v>
      </c>
      <c r="T71" s="24">
        <f>VLOOKUP(R71,'ESO zone constants'!$L$2:$N$9999,3,FALSE)</f>
        <v>0</v>
      </c>
      <c r="U71" s="3" t="str">
        <f>VLOOKUP(T71,'LibSets constants'!$A$2:$B$16,2,FALSE)</f>
        <v>Included in base game</v>
      </c>
      <c r="V71" s="20" t="s">
        <v>2586</v>
      </c>
      <c r="W71" t="s">
        <v>4282</v>
      </c>
      <c r="X71" s="3">
        <f>IF(Y71&lt;&gt;"",VLOOKUP(Y71,'ESO zone constants'!$E$3:$L$5000,8,FALSE),"")</f>
        <v>381</v>
      </c>
      <c r="Y71" t="str">
        <f>VLOOKUP(O71,'ESO wayshrine node constants'!$A$2:$E$10002,5,FALSE)</f>
        <v>Auridon</v>
      </c>
      <c r="Z71" s="20" t="s">
        <v>2586</v>
      </c>
      <c r="AA71" t="s">
        <v>4282</v>
      </c>
      <c r="AB71" s="3">
        <f>IF(AC71&lt;&gt;"",VLOOKUP(AC71,'ESO zone constants'!$E$3:$L$5000,8,FALSE),"")</f>
        <v>41</v>
      </c>
      <c r="AC71" t="str">
        <f>VLOOKUP(P71,'ESO wayshrine node constants'!$A$2:$E$10002,5,FALSE)</f>
        <v>Stonefalls</v>
      </c>
      <c r="AD71" s="20" t="s">
        <v>2586</v>
      </c>
      <c r="AE71" t="s">
        <v>4282</v>
      </c>
      <c r="AF71" s="3" t="str">
        <f>IF(AG71&lt;&gt;"",VLOOKUP(AG71,'ESO zone constants'!$E$3:$L$5000,8,FALSE),"")</f>
        <v/>
      </c>
      <c r="AH71" s="20" t="s">
        <v>2586</v>
      </c>
      <c r="AI71" t="s">
        <v>4282</v>
      </c>
      <c r="AJ71" s="3" t="str">
        <f>IF(AK71&lt;&gt;"",VLOOKUP(AK71,'ESO zone constants'!$E$3:$L$1002,6,FALSE),"")</f>
        <v/>
      </c>
      <c r="AL71" s="20" t="s">
        <v>2586</v>
      </c>
      <c r="AM71" t="s">
        <v>4282</v>
      </c>
      <c r="AN71" s="3" t="str">
        <f>IF(AO71&lt;&gt;"",VLOOKUP(AO71,'ESO zone constants'!$E$3:$L$1002,6,FALSE),"")</f>
        <v/>
      </c>
      <c r="AP71" s="20" t="s">
        <v>2586</v>
      </c>
      <c r="AQ71" t="s">
        <v>4282</v>
      </c>
      <c r="AR71" s="27" t="str">
        <f t="shared" si="8"/>
        <v>[37] = {wayshrines={1,177,71,}, traitsNeeded=2, dlcId=0</v>
      </c>
      <c r="AS71" s="27" t="str">
        <f t="shared" si="9"/>
        <v>, zoneIds={3,381}, veteran=false</v>
      </c>
      <c r="AT71" s="27" t="str">
        <f t="shared" si="12"/>
        <v>, isCrafted=true</v>
      </c>
      <c r="AU71" s="27" t="str">
        <f t="shared" si="10"/>
        <v xml:space="preserve"> --Death's Wind / Todeswind </v>
      </c>
      <c r="AV71" s="27" t="str">
        <f t="shared" si="11"/>
        <v xml:space="preserve">[37] = true,        --Death's Wind / Todeswind </v>
      </c>
    </row>
    <row r="72" spans="1:48" x14ac:dyDescent="0.25">
      <c r="A72" s="5">
        <v>226</v>
      </c>
      <c r="B72" t="s">
        <v>1916</v>
      </c>
      <c r="C72" t="s">
        <v>1918</v>
      </c>
      <c r="D72" t="s">
        <v>1917</v>
      </c>
      <c r="G72" s="3">
        <f t="shared" si="7"/>
        <v>226</v>
      </c>
      <c r="J72" t="str">
        <f t="array" ref="J72">IF(VALUE(Q72)&gt;0,"Crafted",IF(OR(EXACT(A72,'LibSets constants'!#REF!)),"Monster",IF(OR(EXACT(A72,'LibSets constants'!#REF!)),"Trial",IF(OR(EXACT(A72,'LibSets constants'!#REF!)),"Arena",IF(OR(EXACT(A72,'LibSets constants'!#REF!)),"Overland","")))))</f>
        <v>Crafted</v>
      </c>
      <c r="L72" t="s">
        <v>101</v>
      </c>
      <c r="M72" t="s">
        <v>101</v>
      </c>
      <c r="N72">
        <v>255</v>
      </c>
      <c r="O72">
        <v>255</v>
      </c>
      <c r="P72">
        <v>255</v>
      </c>
      <c r="Q72">
        <v>9</v>
      </c>
      <c r="R72" s="3">
        <f>IF(S72&lt;&gt;"",VLOOKUP(S72,'ESO zone constants'!$E$2:$L$5000,8,FALSE),"")</f>
        <v>816</v>
      </c>
      <c r="S72" t="str">
        <f>VLOOKUP(N72,'ESO wayshrine node constants'!$A$2:$E$10002,5,FALSE)</f>
        <v>Hew's Bane</v>
      </c>
      <c r="T72" s="24">
        <f>VLOOKUP(R72,'ESO zone constants'!$L$2:$N$9999,3,FALSE)</f>
        <v>3</v>
      </c>
      <c r="U72" s="3" t="str">
        <f>VLOOKUP(T72,'LibSets constants'!$A$2:$B$16,2,FALSE)</f>
        <v>Thieves Guild</v>
      </c>
      <c r="V72" s="40" t="s">
        <v>2586</v>
      </c>
      <c r="W72" t="s">
        <v>4282</v>
      </c>
      <c r="X72" s="3">
        <f>IF(Y72&lt;&gt;"",VLOOKUP(Y72,'ESO zone constants'!$E$3:$L$5000,8,FALSE),"")</f>
        <v>816</v>
      </c>
      <c r="Y72" t="str">
        <f>VLOOKUP(O72,'ESO wayshrine node constants'!$A$2:$E$10002,5,FALSE)</f>
        <v>Hew's Bane</v>
      </c>
      <c r="Z72" s="40" t="s">
        <v>2586</v>
      </c>
      <c r="AA72" t="s">
        <v>4282</v>
      </c>
      <c r="AB72" s="3">
        <f>IF(AC72&lt;&gt;"",VLOOKUP(AC72,'ESO zone constants'!$E$3:$L$5000,8,FALSE),"")</f>
        <v>816</v>
      </c>
      <c r="AC72" t="str">
        <f>VLOOKUP(P72,'ESO wayshrine node constants'!$A$2:$E$10002,5,FALSE)</f>
        <v>Hew's Bane</v>
      </c>
      <c r="AD72" s="40" t="s">
        <v>2586</v>
      </c>
      <c r="AE72" t="s">
        <v>4282</v>
      </c>
      <c r="AF72" s="3" t="str">
        <f>IF(AG72&lt;&gt;"",VLOOKUP(AG72,'ESO zone constants'!$E$3:$L$5000,8,FALSE),"")</f>
        <v/>
      </c>
      <c r="AH72" s="20" t="s">
        <v>2586</v>
      </c>
      <c r="AI72" t="s">
        <v>4282</v>
      </c>
      <c r="AJ72" s="3" t="str">
        <f>IF(AK72&lt;&gt;"",VLOOKUP(AK72,'ESO zone constants'!$E$3:$L$1002,6,FALSE),"")</f>
        <v/>
      </c>
      <c r="AL72" s="20" t="s">
        <v>2586</v>
      </c>
      <c r="AM72" t="s">
        <v>4282</v>
      </c>
      <c r="AN72" s="3" t="str">
        <f>IF(AO72&lt;&gt;"",VLOOKUP(AO72,'ESO zone constants'!$E$3:$L$1002,6,FALSE),"")</f>
        <v/>
      </c>
      <c r="AP72" s="20" t="s">
        <v>2586</v>
      </c>
      <c r="AQ72" t="s">
        <v>4282</v>
      </c>
      <c r="AR72" s="27" t="str">
        <f t="shared" si="8"/>
        <v>[226] = {wayshrines={255,255,255,}, traitsNeeded=9, dlcId=3</v>
      </c>
      <c r="AS72" s="27" t="str">
        <f t="shared" si="9"/>
        <v>, zoneIds={816,816}, veteran=false</v>
      </c>
      <c r="AT72" s="27" t="str">
        <f t="shared" si="12"/>
        <v>, isCrafted=true</v>
      </c>
      <c r="AU72" s="27" t="str">
        <f t="shared" si="10"/>
        <v xml:space="preserve"> --Eternal Hunt / Ewige Jagd</v>
      </c>
      <c r="AV72" s="27" t="str">
        <f t="shared" si="11"/>
        <v>[226] = true,        --Eternal Hunt / Ewige Jagd</v>
      </c>
    </row>
    <row r="73" spans="1:48" x14ac:dyDescent="0.25">
      <c r="A73" s="5">
        <v>87</v>
      </c>
      <c r="B73" t="s">
        <v>1581</v>
      </c>
      <c r="C73" t="s">
        <v>1583</v>
      </c>
      <c r="D73" t="s">
        <v>1582</v>
      </c>
      <c r="G73" s="3">
        <f t="shared" si="7"/>
        <v>87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-1</v>
      </c>
      <c r="O73">
        <v>-1</v>
      </c>
      <c r="P73">
        <v>-1</v>
      </c>
      <c r="Q73">
        <v>8</v>
      </c>
      <c r="R73" s="3">
        <f>IF(S73&lt;&gt;"",VLOOKUP(S73,'ESO zone constants'!$E$2:$L$5000,8,FALSE),"")</f>
        <v>267</v>
      </c>
      <c r="S73" t="s">
        <v>234</v>
      </c>
      <c r="T73" s="24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2586</v>
      </c>
      <c r="W73" t="s">
        <v>4282</v>
      </c>
      <c r="X73" s="3">
        <f>IF(Y73&lt;&gt;"",VLOOKUP(Y73,'ESO zone constants'!$E$3:$L$5000,8,FALSE),"")</f>
        <v>267</v>
      </c>
      <c r="Y73" t="s">
        <v>234</v>
      </c>
      <c r="Z73" s="20" t="s">
        <v>2586</v>
      </c>
      <c r="AA73" t="s">
        <v>4282</v>
      </c>
      <c r="AB73" s="3">
        <f>IF(AC73&lt;&gt;"",VLOOKUP(AC73,'ESO zone constants'!$E$3:$L$5000,8,FALSE),"")</f>
        <v>267</v>
      </c>
      <c r="AC73" t="s">
        <v>234</v>
      </c>
      <c r="AD73" s="20" t="s">
        <v>2586</v>
      </c>
      <c r="AE73" t="s">
        <v>4282</v>
      </c>
      <c r="AF73" s="3" t="str">
        <f>IF(AG73&lt;&gt;"",VLOOKUP(AG73,'ESO zone constants'!$E$3:$L$5000,8,FALSE),"")</f>
        <v/>
      </c>
      <c r="AH73" s="20" t="s">
        <v>2586</v>
      </c>
      <c r="AI73" t="s">
        <v>4282</v>
      </c>
      <c r="AJ73" s="3" t="str">
        <f>IF(AK73&lt;&gt;"",VLOOKUP(AK73,'ESO zone constants'!$E$3:$L$1002,6,FALSE),"")</f>
        <v/>
      </c>
      <c r="AL73" s="20" t="s">
        <v>2586</v>
      </c>
      <c r="AM73" t="s">
        <v>4282</v>
      </c>
      <c r="AN73" s="3" t="str">
        <f>IF(AO73&lt;&gt;"",VLOOKUP(AO73,'ESO zone constants'!$E$3:$L$1002,6,FALSE),"")</f>
        <v/>
      </c>
      <c r="AP73" s="20" t="s">
        <v>2586</v>
      </c>
      <c r="AQ73" t="s">
        <v>4282</v>
      </c>
      <c r="AR73" s="27" t="str">
        <f t="shared" si="8"/>
        <v>[87] = {wayshrines={-1,-1,-1,}, traitsNeeded=8, dlcId=0</v>
      </c>
      <c r="AS73" s="27" t="str">
        <f t="shared" si="9"/>
        <v>, zoneIds={267,267}, veteran=false</v>
      </c>
      <c r="AT73" s="27" t="str">
        <f t="shared" si="12"/>
        <v>, isCrafted=true</v>
      </c>
      <c r="AU73" s="27" t="str">
        <f t="shared" si="10"/>
        <v xml:space="preserve"> --Eyes of Mara / Augen von Mara</v>
      </c>
      <c r="AV73" s="27" t="str">
        <f t="shared" si="11"/>
        <v>[87] = true,        --Eyes of Mara / Augen von Mara</v>
      </c>
    </row>
    <row r="74" spans="1:48" x14ac:dyDescent="0.25">
      <c r="A74" s="5">
        <v>352</v>
      </c>
      <c r="B74" t="s">
        <v>2225</v>
      </c>
      <c r="C74" t="s">
        <v>2227</v>
      </c>
      <c r="D74" t="s">
        <v>2226</v>
      </c>
      <c r="G74" s="3">
        <f t="shared" si="7"/>
        <v>352</v>
      </c>
      <c r="J74" t="str">
        <f t="array" ref="J74">IF(VALUE(Q74)&gt;0,"Crafted",IF(OR(EXACT(A74,'LibSets constants'!#REF!)),"Monster",IF(OR(EXACT(A74,'LibSets constants'!#REF!)),"Trial",IF(OR(EXACT(A74,'LibSets constants'!#REF!)),"Arena",IF(OR(EXACT(A74,'LibSets constants'!#REF!)),"Overland","")))))</f>
        <v>Crafted</v>
      </c>
      <c r="L74" t="s">
        <v>101</v>
      </c>
      <c r="M74" t="s">
        <v>101</v>
      </c>
      <c r="N74">
        <v>337</v>
      </c>
      <c r="O74">
        <v>337</v>
      </c>
      <c r="P74">
        <v>337</v>
      </c>
      <c r="Q74">
        <v>2</v>
      </c>
      <c r="R74" s="3">
        <f>IF(S74&lt;&gt;"",VLOOKUP(S74,'ESO zone constants'!$E$2:$L$5000,8,FALSE),"")</f>
        <v>980</v>
      </c>
      <c r="S74" t="str">
        <f>VLOOKUP(N74,'ESO wayshrine node constants'!$A$2:$E$10002,5,FALSE)</f>
        <v>Clockwork City</v>
      </c>
      <c r="T74" s="24">
        <f>VLOOKUP(R74,'ESO zone constants'!$L$2:$N$9999,3,FALSE)</f>
        <v>8</v>
      </c>
      <c r="U74" s="3" t="str">
        <f>VLOOKUP(T74,'LibSets constants'!$A$2:$B$16,2,FALSE)</f>
        <v>Clockwork City</v>
      </c>
      <c r="V74" s="20" t="s">
        <v>2586</v>
      </c>
      <c r="W74" t="s">
        <v>4282</v>
      </c>
      <c r="X74" s="3">
        <f>IF(Y74&lt;&gt;"",VLOOKUP(Y74,'ESO zone constants'!$E$3:$L$5000,8,FALSE),"")</f>
        <v>980</v>
      </c>
      <c r="Y74" t="str">
        <f>VLOOKUP(O74,'ESO wayshrine node constants'!$A$2:$E$10002,5,FALSE)</f>
        <v>Clockwork City</v>
      </c>
      <c r="Z74" s="20" t="s">
        <v>2586</v>
      </c>
      <c r="AA74" t="s">
        <v>4282</v>
      </c>
      <c r="AB74" s="3">
        <f>IF(AC74&lt;&gt;"",VLOOKUP(AC74,'ESO zone constants'!$E$3:$L$5000,8,FALSE),"")</f>
        <v>980</v>
      </c>
      <c r="AC74" t="str">
        <f>VLOOKUP(P74,'ESO wayshrine node constants'!$A$2:$E$10002,5,FALSE)</f>
        <v>Clockwork City</v>
      </c>
      <c r="AD74" s="20" t="s">
        <v>2586</v>
      </c>
      <c r="AE74" t="s">
        <v>4282</v>
      </c>
      <c r="AF74" s="3" t="str">
        <f>IF(AG74&lt;&gt;"",VLOOKUP(AG74,'ESO zone constants'!$E$3:$L$5000,8,FALSE),"")</f>
        <v/>
      </c>
      <c r="AH74" s="20" t="s">
        <v>2586</v>
      </c>
      <c r="AI74" t="s">
        <v>4282</v>
      </c>
      <c r="AJ74" s="32" t="str">
        <f>IF(AK74&lt;&gt;"",VLOOKUP(AK74,'ESO zone constants'!$E$3:$L$1002,6,FALSE),"")</f>
        <v/>
      </c>
      <c r="AL74" s="20" t="s">
        <v>2586</v>
      </c>
      <c r="AM74" t="s">
        <v>4282</v>
      </c>
      <c r="AN74" s="32" t="str">
        <f>IF(AO74&lt;&gt;"",VLOOKUP(AO74,'ESO zone constants'!$E$3:$L$1002,6,FALSE),"")</f>
        <v/>
      </c>
      <c r="AP74" s="20" t="s">
        <v>2586</v>
      </c>
      <c r="AQ74" t="s">
        <v>4282</v>
      </c>
      <c r="AR74" s="27" t="str">
        <f t="shared" si="8"/>
        <v>[352] = {wayshrines={337,337,337,}, traitsNeeded=2, dlcId=8</v>
      </c>
      <c r="AS74" s="27" t="str">
        <f t="shared" si="9"/>
        <v>, zoneIds={980,980}, veteran=false</v>
      </c>
      <c r="AT74" s="27" t="str">
        <f t="shared" si="12"/>
        <v>, isCrafted=true</v>
      </c>
      <c r="AU74" s="27" t="str">
        <f t="shared" si="10"/>
        <v xml:space="preserve"> --Fortified Brass / Messingpanzer</v>
      </c>
      <c r="AV74" s="27" t="str">
        <f t="shared" si="11"/>
        <v>[352] = true,        --Fortified Brass / Messingpanzer</v>
      </c>
    </row>
    <row r="75" spans="1:48" x14ac:dyDescent="0.25">
      <c r="A75" s="5">
        <v>408</v>
      </c>
      <c r="B75" t="s">
        <v>2368</v>
      </c>
      <c r="C75" t="s">
        <v>2370</v>
      </c>
      <c r="D75" t="s">
        <v>2369</v>
      </c>
      <c r="G75" s="3">
        <f t="shared" si="7"/>
        <v>408</v>
      </c>
      <c r="J75" t="s">
        <v>2539</v>
      </c>
      <c r="L75" t="s">
        <v>101</v>
      </c>
      <c r="M75" t="s">
        <v>101</v>
      </c>
      <c r="N75">
        <v>375</v>
      </c>
      <c r="O75">
        <v>375</v>
      </c>
      <c r="P75">
        <v>375</v>
      </c>
      <c r="Q75">
        <v>7</v>
      </c>
      <c r="R75" s="3">
        <f>IF(S75&lt;&gt;"",VLOOKUP(S75,'ESO zone constants'!$E$2:$L$5000,8,FALSE),"")</f>
        <v>726</v>
      </c>
      <c r="S75" t="str">
        <f>VLOOKUP(N75,'ESO wayshrine node constants'!$A$2:$E$10002,5,FALSE)</f>
        <v>Murkmire</v>
      </c>
      <c r="T75" s="24">
        <f>VLOOKUP(R75,'ESO zone constants'!$L$2:$N$9999,3,FALSE)</f>
        <v>12</v>
      </c>
      <c r="U75" s="3" t="str">
        <f>VLOOKUP(T75,'LibSets constants'!$A$2:$B$16,2,FALSE)</f>
        <v>Murkmire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constants'!$E$3:$L$5000,8,FALSE),"")</f>
        <v/>
      </c>
      <c r="AN75" s="3" t="str">
        <f>IF(AO75&lt;&gt;"",VLOOKUP(AO75,'ESO zone constants'!$E$3:$L$5000,8,FALSE),"")</f>
        <v/>
      </c>
      <c r="AR75" s="27" t="str">
        <f t="shared" si="8"/>
        <v>[408] = {wayshrines={375,375,375,}, traitsNeeded=7, dlcId=12</v>
      </c>
      <c r="AS75" s="27" t="str">
        <f t="shared" si="9"/>
        <v>, zoneIds={726}, veteran=false</v>
      </c>
      <c r="AT75" s="27" t="str">
        <f t="shared" si="12"/>
        <v>, isCrafted=true</v>
      </c>
      <c r="AU75" s="27" t="str">
        <f t="shared" si="10"/>
        <v xml:space="preserve"> --Grave-Stake Collector / Grabpflocksammler</v>
      </c>
      <c r="AV75" s="27" t="str">
        <f t="shared" si="11"/>
        <v>[408] = true,        --Grave-Stake Collector / Grabpflocksammler</v>
      </c>
    </row>
    <row r="76" spans="1:48" x14ac:dyDescent="0.25">
      <c r="A76" s="5">
        <v>78</v>
      </c>
      <c r="B76" t="s">
        <v>1554</v>
      </c>
      <c r="C76" t="s">
        <v>1556</v>
      </c>
      <c r="D76" t="s">
        <v>1555</v>
      </c>
      <c r="G76" s="3">
        <f t="shared" si="7"/>
        <v>78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constants'!#REF!)),"Overland","")))))</f>
        <v>Crafted</v>
      </c>
      <c r="L76" t="s">
        <v>101</v>
      </c>
      <c r="M76" t="s">
        <v>101</v>
      </c>
      <c r="N76">
        <v>9</v>
      </c>
      <c r="O76">
        <v>154</v>
      </c>
      <c r="P76">
        <v>51</v>
      </c>
      <c r="Q76">
        <v>4</v>
      </c>
      <c r="R76" s="3">
        <f>IF(S76&lt;&gt;"",VLOOKUP(S76,'ESO zone constants'!$E$2:$L$5000,8,FALSE),"")</f>
        <v>20</v>
      </c>
      <c r="S76" t="str">
        <f>VLOOKUP(N76,'ESO wayshrine node constants'!$A$2:$E$10002,5,FALSE)</f>
        <v>Rivenspire</v>
      </c>
      <c r="T76" s="24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2586</v>
      </c>
      <c r="W76" t="s">
        <v>4282</v>
      </c>
      <c r="X76" s="3">
        <f>IF(Y76&lt;&gt;"",VLOOKUP(Y76,'ESO zone constants'!$E$3:$L$5000,8,FALSE),"")</f>
        <v>108</v>
      </c>
      <c r="Y76" t="str">
        <f>VLOOKUP(O76,'ESO wayshrine node constants'!$A$2:$E$10002,5,FALSE)</f>
        <v>Greenshade</v>
      </c>
      <c r="Z76" s="20" t="s">
        <v>2586</v>
      </c>
      <c r="AA76" t="s">
        <v>4282</v>
      </c>
      <c r="AB76" s="3">
        <f>IF(AC76&lt;&gt;"",VLOOKUP(AC76,'ESO zone constants'!$E$3:$L$5000,8,FALSE),"")</f>
        <v>117</v>
      </c>
      <c r="AC76" t="str">
        <f>VLOOKUP(P76,'ESO wayshrine node constants'!$A$2:$E$10002,5,FALSE)</f>
        <v>Shadowfen</v>
      </c>
      <c r="AD76" s="20" t="s">
        <v>2586</v>
      </c>
      <c r="AE76" t="s">
        <v>4282</v>
      </c>
      <c r="AF76" s="3" t="str">
        <f>IF(AG76&lt;&gt;"",VLOOKUP(AG76,'ESO zone constants'!$E$3:$L$5000,8,FALSE),"")</f>
        <v/>
      </c>
      <c r="AH76" s="20" t="s">
        <v>2586</v>
      </c>
      <c r="AI76" t="s">
        <v>4282</v>
      </c>
      <c r="AJ76" s="32" t="str">
        <f>IF(AK76&lt;&gt;"",VLOOKUP(AK76,'ESO zone constants'!$E$3:$L$1002,6,FALSE),"")</f>
        <v/>
      </c>
      <c r="AL76" s="20" t="s">
        <v>2586</v>
      </c>
      <c r="AM76" t="s">
        <v>4282</v>
      </c>
      <c r="AN76" s="32" t="str">
        <f>IF(AO76&lt;&gt;"",VLOOKUP(AO76,'ESO zone constants'!$E$3:$L$1002,6,FALSE),"")</f>
        <v/>
      </c>
      <c r="AP76" s="20" t="s">
        <v>2586</v>
      </c>
      <c r="AQ76" t="s">
        <v>4282</v>
      </c>
      <c r="AR76" s="27" t="str">
        <f t="shared" si="8"/>
        <v>[78] = {wayshrines={9,154,51,}, traitsNeeded=4, dlcId=0</v>
      </c>
      <c r="AS76" s="27" t="str">
        <f t="shared" si="9"/>
        <v>, zoneIds={20,108}, veteran=false</v>
      </c>
      <c r="AT76" s="27" t="str">
        <f t="shared" si="12"/>
        <v>, isCrafted=true</v>
      </c>
      <c r="AU76" s="27" t="str">
        <f t="shared" si="10"/>
        <v xml:space="preserve"> --Hist Bark / Histrinde</v>
      </c>
      <c r="AV76" s="27" t="str">
        <f t="shared" si="11"/>
        <v>[78] = true,        --Hist Bark / Histrinde</v>
      </c>
    </row>
    <row r="77" spans="1:48" x14ac:dyDescent="0.25">
      <c r="A77" s="5">
        <v>80</v>
      </c>
      <c r="B77" t="s">
        <v>1560</v>
      </c>
      <c r="C77" t="s">
        <v>1562</v>
      </c>
      <c r="D77" t="s">
        <v>1561</v>
      </c>
      <c r="G77" s="3">
        <f t="shared" si="7"/>
        <v>80</v>
      </c>
      <c r="J77" t="str">
        <f t="array" ref="J77">IF(VALUE(Q77)&gt;0,"Crafted",IF(OR(EXACT(A77,'LibSets constants'!#REF!)),"Monster",IF(OR(EXACT(A77,'LibSets constants'!#REF!)),"Trial",IF(OR(EXACT(A77,'LibSets constants'!#REF!)),"Arena",IF(OR(EXACT(A77,'LibSets constants'!#REF!)),"Overland","")))))</f>
        <v>Crafted</v>
      </c>
      <c r="L77" t="s">
        <v>101</v>
      </c>
      <c r="M77" t="s">
        <v>101</v>
      </c>
      <c r="N77">
        <v>39</v>
      </c>
      <c r="O77">
        <v>161</v>
      </c>
      <c r="P77">
        <v>113</v>
      </c>
      <c r="Q77">
        <v>6</v>
      </c>
      <c r="R77" s="3">
        <f>IF(S77&lt;&gt;"",VLOOKUP(S77,'ESO zone constants'!$E$2:$L$5000,8,FALSE),"")</f>
        <v>92</v>
      </c>
      <c r="S77" t="str">
        <f>VLOOKUP(N77,'ESO wayshrine node constants'!$A$2:$E$10002,5,FALSE)</f>
        <v>Bangkorai</v>
      </c>
      <c r="T77" s="24">
        <f>VLOOKUP(R77,'ESO zone constants'!$L$2:$N$9999,3,FALSE)</f>
        <v>0</v>
      </c>
      <c r="U77" s="3" t="str">
        <f>VLOOKUP(T77,'LibSets constants'!$A$2:$B$16,2,FALSE)</f>
        <v>Included in base game</v>
      </c>
      <c r="V77" s="20" t="s">
        <v>2586</v>
      </c>
      <c r="W77" t="s">
        <v>4282</v>
      </c>
      <c r="X77" s="3">
        <f>IF(Y77&lt;&gt;"",VLOOKUP(Y77,'ESO zone constants'!$E$3:$L$5000,8,FALSE),"")</f>
        <v>382</v>
      </c>
      <c r="Y77" t="str">
        <f>VLOOKUP(O77,'ESO wayshrine node constants'!$A$2:$E$10002,5,FALSE)</f>
        <v>Reaper's March</v>
      </c>
      <c r="Z77" s="20" t="s">
        <v>2586</v>
      </c>
      <c r="AA77" t="s">
        <v>4282</v>
      </c>
      <c r="AB77" s="3">
        <f>IF(AC77&lt;&gt;"",VLOOKUP(AC77,'ESO zone constants'!$E$3:$L$5000,8,FALSE),"")</f>
        <v>103</v>
      </c>
      <c r="AC77" t="str">
        <f>VLOOKUP(P77,'ESO wayshrine node constants'!$A$2:$E$10002,5,FALSE)</f>
        <v>The Rift</v>
      </c>
      <c r="AD77" s="20" t="s">
        <v>2586</v>
      </c>
      <c r="AE77" t="s">
        <v>4282</v>
      </c>
      <c r="AF77" s="3" t="str">
        <f>IF(AG77&lt;&gt;"",VLOOKUP(AG77,'ESO zone constants'!$E$3:$L$5000,8,FALSE),"")</f>
        <v/>
      </c>
      <c r="AH77" s="20" t="s">
        <v>2586</v>
      </c>
      <c r="AI77" t="s">
        <v>4282</v>
      </c>
      <c r="AJ77" s="32" t="str">
        <f>IF(AK77&lt;&gt;"",VLOOKUP(AK77,'ESO zone constants'!$E$3:$L$1002,6,FALSE),"")</f>
        <v/>
      </c>
      <c r="AL77" s="20" t="s">
        <v>2586</v>
      </c>
      <c r="AM77" t="s">
        <v>4282</v>
      </c>
      <c r="AN77" s="32" t="str">
        <f>IF(AO77&lt;&gt;"",VLOOKUP(AO77,'ESO zone constants'!$E$3:$L$1002,6,FALSE),"")</f>
        <v/>
      </c>
      <c r="AP77" s="20" t="s">
        <v>2586</v>
      </c>
      <c r="AQ77" t="s">
        <v>4282</v>
      </c>
      <c r="AR77" s="27" t="str">
        <f t="shared" si="8"/>
        <v>[80] = {wayshrines={39,161,113,}, traitsNeeded=6, dlcId=0</v>
      </c>
      <c r="AS77" s="27" t="str">
        <f t="shared" si="9"/>
        <v>, zoneIds={92,382}, veteran=false</v>
      </c>
      <c r="AT77" s="27" t="str">
        <f t="shared" si="12"/>
        <v>, isCrafted=true</v>
      </c>
      <c r="AU77" s="27" t="str">
        <f t="shared" si="10"/>
        <v xml:space="preserve"> --Hunding's Rage / Hundings Zorn</v>
      </c>
      <c r="AV77" s="27" t="str">
        <f t="shared" si="11"/>
        <v>[80] = true,        --Hunding's Rage / Hundings Zorn</v>
      </c>
    </row>
    <row r="78" spans="1:48" x14ac:dyDescent="0.25">
      <c r="A78" s="5">
        <v>351</v>
      </c>
      <c r="B78" t="s">
        <v>2222</v>
      </c>
      <c r="C78" t="s">
        <v>2224</v>
      </c>
      <c r="D78" t="s">
        <v>2223</v>
      </c>
      <c r="G78" s="3">
        <f t="shared" si="7"/>
        <v>351</v>
      </c>
      <c r="J78" t="str">
        <f t="array" ref="J78">IF(VALUE(Q78)&gt;0,"Crafted",IF(OR(EXACT(A78,'LibSets constants'!#REF!)),"Monster",IF(OR(EXACT(A78,'LibSets constants'!#REF!)),"Trial",IF(OR(EXACT(A78,'LibSets constants'!#REF!)),"Arena",IF(OR(EXACT(A78,'LibSets constants'!#REF!)),"Overland","")))))</f>
        <v>Crafted</v>
      </c>
      <c r="L78" t="s">
        <v>101</v>
      </c>
      <c r="M78" t="s">
        <v>101</v>
      </c>
      <c r="N78">
        <v>339</v>
      </c>
      <c r="O78">
        <v>339</v>
      </c>
      <c r="P78">
        <v>339</v>
      </c>
      <c r="Q78">
        <v>6</v>
      </c>
      <c r="R78" s="3">
        <f>IF(S78&lt;&gt;"",VLOOKUP(S78,'ESO zone constants'!$E$2:$L$5000,8,FALSE),"")</f>
        <v>980</v>
      </c>
      <c r="S78" t="str">
        <f>VLOOKUP(N78,'ESO wayshrine node constants'!$A$2:$E$10002,5,FALSE)</f>
        <v>Clockwork City</v>
      </c>
      <c r="T78" s="24">
        <f>VLOOKUP(R78,'ESO zone constants'!$L$2:$N$9999,3,FALSE)</f>
        <v>8</v>
      </c>
      <c r="U78" s="3" t="str">
        <f>VLOOKUP(T78,'LibSets constants'!$A$2:$B$16,2,FALSE)</f>
        <v>Clockwork City</v>
      </c>
      <c r="V78" s="20" t="s">
        <v>2586</v>
      </c>
      <c r="W78" t="s">
        <v>4282</v>
      </c>
      <c r="X78" s="3">
        <f>IF(Y78&lt;&gt;"",VLOOKUP(Y78,'ESO zone constants'!$E$3:$L$5000,8,FALSE),"")</f>
        <v>980</v>
      </c>
      <c r="Y78" t="str">
        <f>VLOOKUP(O78,'ESO wayshrine node constants'!$A$2:$E$10002,5,FALSE)</f>
        <v>Clockwork City</v>
      </c>
      <c r="Z78" s="20" t="s">
        <v>2586</v>
      </c>
      <c r="AA78" t="s">
        <v>4282</v>
      </c>
      <c r="AB78" s="3">
        <f>IF(AC78&lt;&gt;"",VLOOKUP(AC78,'ESO zone constants'!$E$3:$L$5000,8,FALSE),"")</f>
        <v>980</v>
      </c>
      <c r="AC78" t="str">
        <f>VLOOKUP(P78,'ESO wayshrine node constants'!$A$2:$E$10002,5,FALSE)</f>
        <v>Clockwork City</v>
      </c>
      <c r="AD78" s="20" t="s">
        <v>2586</v>
      </c>
      <c r="AE78" t="s">
        <v>4282</v>
      </c>
      <c r="AF78" s="3" t="str">
        <f>IF(AG78&lt;&gt;"",VLOOKUP(AG78,'ESO zone constants'!$E$3:$L$5000,8,FALSE),"")</f>
        <v/>
      </c>
      <c r="AH78" s="20" t="s">
        <v>2586</v>
      </c>
      <c r="AI78" t="s">
        <v>4282</v>
      </c>
      <c r="AJ78" s="3" t="str">
        <f>IF(AK78&lt;&gt;"",VLOOKUP(AK78,'ESO zone constants'!$E$3:$L$1002,6,FALSE),"")</f>
        <v/>
      </c>
      <c r="AL78" s="20" t="s">
        <v>2586</v>
      </c>
      <c r="AM78" t="s">
        <v>4282</v>
      </c>
      <c r="AN78" s="3" t="str">
        <f>IF(AO78&lt;&gt;"",VLOOKUP(AO78,'ESO zone constants'!$E$3:$L$1002,6,FALSE),"")</f>
        <v/>
      </c>
      <c r="AP78" s="20" t="s">
        <v>2586</v>
      </c>
      <c r="AQ78" t="s">
        <v>4282</v>
      </c>
      <c r="AR78" s="27" t="str">
        <f t="shared" si="8"/>
        <v>[351] = {wayshrines={339,339,339,}, traitsNeeded=6, dlcId=8</v>
      </c>
      <c r="AS78" s="27" t="str">
        <f t="shared" si="9"/>
        <v>, zoneIds={980,980}, veteran=false</v>
      </c>
      <c r="AT78" s="27" t="str">
        <f t="shared" si="12"/>
        <v>, isCrafted=true</v>
      </c>
      <c r="AU78" s="27" t="str">
        <f t="shared" si="10"/>
        <v xml:space="preserve"> --Innate Axiom / Kernaxiom</v>
      </c>
      <c r="AV78" s="27" t="str">
        <f t="shared" si="11"/>
        <v>[351] = true,        --Innate Axiom / Kernaxiom</v>
      </c>
    </row>
    <row r="79" spans="1:48" x14ac:dyDescent="0.25">
      <c r="A79" s="5">
        <v>92</v>
      </c>
      <c r="B79" t="s">
        <v>1596</v>
      </c>
      <c r="C79" t="s">
        <v>1598</v>
      </c>
      <c r="D79" t="s">
        <v>1597</v>
      </c>
      <c r="G79" s="3">
        <f t="shared" si="7"/>
        <v>92</v>
      </c>
      <c r="J79" t="str">
        <f t="array" ref="J79">IF(VALUE(Q79)&gt;0,"Crafted",IF(OR(EXACT(A79,'LibSets constants'!#REF!)),"Monster",IF(OR(EXACT(A79,'LibSets constants'!#REF!)),"Trial",IF(OR(EXACT(A79,'LibSets constants'!#REF!)),"Arena",IF(OR(EXACT(A79,'LibSets constants'!#REF!)),"Overland","")))))</f>
        <v>Crafted</v>
      </c>
      <c r="L79" t="s">
        <v>101</v>
      </c>
      <c r="M79" t="s">
        <v>101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constants'!$E$2:$L$5000,8,FALSE),"")</f>
        <v>208</v>
      </c>
      <c r="S79" t="s">
        <v>185</v>
      </c>
      <c r="T79" s="24">
        <f>VLOOKUP(R79,'ESO zone constants'!$L$2:$N$9999,3,FALSE)</f>
        <v>0</v>
      </c>
      <c r="U79" s="3" t="str">
        <f>VLOOKUP(T79,'LibSets constants'!$A$2:$B$16,2,FALSE)</f>
        <v>Included in base game</v>
      </c>
      <c r="V79" s="20" t="s">
        <v>2586</v>
      </c>
      <c r="W79" t="s">
        <v>4282</v>
      </c>
      <c r="X79" s="3">
        <f>IF(Y79&lt;&gt;"",VLOOKUP(Y79,'ESO zone constants'!$E$3:$L$5000,8,FALSE),"")</f>
        <v>208</v>
      </c>
      <c r="Y79" t="s">
        <v>185</v>
      </c>
      <c r="Z79" s="20" t="s">
        <v>2586</v>
      </c>
      <c r="AA79" t="s">
        <v>4282</v>
      </c>
      <c r="AB79" s="3">
        <f>IF(AC79&lt;&gt;"",VLOOKUP(AC79,'ESO zone constants'!$E$3:$L$5000,8,FALSE),"")</f>
        <v>208</v>
      </c>
      <c r="AC79" t="s">
        <v>185</v>
      </c>
      <c r="AD79" s="20" t="s">
        <v>2586</v>
      </c>
      <c r="AE79" t="s">
        <v>4282</v>
      </c>
      <c r="AF79" s="3" t="str">
        <f>IF(AG79&lt;&gt;"",VLOOKUP(AG79,'ESO zone constants'!$E$3:$L$5000,8,FALSE),"")</f>
        <v/>
      </c>
      <c r="AH79" s="20" t="s">
        <v>2586</v>
      </c>
      <c r="AI79" t="s">
        <v>4282</v>
      </c>
      <c r="AJ79" s="3" t="str">
        <f>IF(AK79&lt;&gt;"",VLOOKUP(AK79,'ESO zone constants'!$E$3:$L$1002,6,FALSE),"")</f>
        <v/>
      </c>
      <c r="AL79" s="20" t="s">
        <v>2586</v>
      </c>
      <c r="AM79" t="s">
        <v>4282</v>
      </c>
      <c r="AN79" s="3" t="str">
        <f>IF(AO79&lt;&gt;"",VLOOKUP(AO79,'ESO zone constants'!$E$3:$L$1002,6,FALSE),"")</f>
        <v/>
      </c>
      <c r="AP79" s="20" t="s">
        <v>2586</v>
      </c>
      <c r="AQ79" t="s">
        <v>4282</v>
      </c>
      <c r="AR79" s="27" t="str">
        <f t="shared" si="8"/>
        <v>[92] = {wayshrines={-2,-2,-2,}, traitsNeeded=8, dlcId=0</v>
      </c>
      <c r="AS79" s="27" t="str">
        <f>IF(A79&lt;&gt;"",IF(R79&lt;&gt;"",CONCATENATE(", zoneIds={",R79),"")&amp;IF(Y79&lt;&gt;"",CONCATENATE(",",Y79),"")&amp;IF(AN79&lt;&gt;"",CONCATENATE(",",AN79),"")&amp;IF(R79&lt;&gt;"",CONCATENATE("}",""),"")&amp;IF(OR(L79="true",L79="false",L79&lt;&gt;""), CONCATENATE(", veteran=", L79), ""),"")</f>
        <v>, zoneIds={208,The Earth Forge}, veteran=false</v>
      </c>
      <c r="AT79" s="27" t="str">
        <f t="shared" si="12"/>
        <v>, isCrafted=true</v>
      </c>
      <c r="AU79" s="27" t="str">
        <f t="shared" si="10"/>
        <v xml:space="preserve"> --Kagrenac's Hope / Kagrenacs Hoffnung</v>
      </c>
      <c r="AV79" s="27" t="str">
        <f t="shared" si="11"/>
        <v>[92] = true,        --Kagrenac's Hope / Kagrenacs Hoffnung</v>
      </c>
    </row>
    <row r="80" spans="1:48" x14ac:dyDescent="0.25">
      <c r="A80" s="5">
        <v>240</v>
      </c>
      <c r="B80" t="s">
        <v>1955</v>
      </c>
      <c r="C80" t="s">
        <v>1957</v>
      </c>
      <c r="D80" t="s">
        <v>1956</v>
      </c>
      <c r="G80" s="3">
        <f t="shared" si="7"/>
        <v>240</v>
      </c>
      <c r="J80" t="str">
        <f t="array" ref="J80">IF(VALUE(Q80)&gt;0,"Crafted",IF(OR(EXACT(A80,'LibSets constants'!#REF!)),"Monster",IF(OR(EXACT(A80,'LibSets constants'!#REF!)),"Trial",IF(OR(EXACT(A80,'LibSets constants'!#REF!)),"Arena",IF(OR(EXACT(A80,'LibSets constants'!#REF!)),"Overland","")))))</f>
        <v>Crafted</v>
      </c>
      <c r="L80" t="s">
        <v>101</v>
      </c>
      <c r="M80" t="s">
        <v>101</v>
      </c>
      <c r="N80">
        <v>254</v>
      </c>
      <c r="O80">
        <v>254</v>
      </c>
      <c r="P80">
        <v>254</v>
      </c>
      <c r="Q80">
        <v>5</v>
      </c>
      <c r="R80" s="3">
        <f>IF(S80&lt;&gt;"",VLOOKUP(S80,'ESO zone constants'!$E$2:$L$5000,8,FALSE),"")</f>
        <v>823</v>
      </c>
      <c r="S80" t="str">
        <f>VLOOKUP(N80,'ESO wayshrine node constants'!$A$2:$E$10002,5,FALSE)</f>
        <v>Gold Coast</v>
      </c>
      <c r="T80" s="24">
        <f>VLOOKUP(R80,'ESO zone constants'!$L$2:$N$9999,3,FALSE)</f>
        <v>4</v>
      </c>
      <c r="U80" s="3" t="str">
        <f>VLOOKUP(T80,'LibSets constants'!$A$2:$B$16,2,FALSE)</f>
        <v>Dark Brotherhood</v>
      </c>
      <c r="V80" s="20" t="s">
        <v>2586</v>
      </c>
      <c r="W80" t="s">
        <v>4282</v>
      </c>
      <c r="X80" s="3">
        <f>IF(Y80&lt;&gt;"",VLOOKUP(Y80,'ESO zone constants'!$E$3:$L$5000,8,FALSE),"")</f>
        <v>823</v>
      </c>
      <c r="Y80" t="str">
        <f>VLOOKUP(O80,'ESO wayshrine node constants'!$A$2:$E$10002,5,FALSE)</f>
        <v>Gold Coast</v>
      </c>
      <c r="Z80" s="20" t="s">
        <v>2586</v>
      </c>
      <c r="AA80" t="s">
        <v>4282</v>
      </c>
      <c r="AB80" s="3">
        <f>IF(AC80&lt;&gt;"",VLOOKUP(AC80,'ESO zone constants'!$E$3:$L$5000,8,FALSE),"")</f>
        <v>823</v>
      </c>
      <c r="AC80" t="str">
        <f>VLOOKUP(P80,'ESO wayshrine node constants'!$A$2:$E$10002,5,FALSE)</f>
        <v>Gold Coast</v>
      </c>
      <c r="AD80" s="20" t="s">
        <v>2586</v>
      </c>
      <c r="AE80" t="s">
        <v>4282</v>
      </c>
      <c r="AF80" s="3" t="str">
        <f>IF(AG80&lt;&gt;"",VLOOKUP(AG80,'ESO zone constants'!$E$3:$L$5000,8,FALSE),"")</f>
        <v/>
      </c>
      <c r="AH80" s="20" t="s">
        <v>2586</v>
      </c>
      <c r="AI80" t="s">
        <v>4282</v>
      </c>
      <c r="AJ80" s="3" t="str">
        <f>IF(AK80&lt;&gt;"",VLOOKUP(AK80,'ESO zone constants'!$E$3:$L$1002,6,FALSE),"")</f>
        <v/>
      </c>
      <c r="AL80" s="20" t="s">
        <v>2586</v>
      </c>
      <c r="AM80" t="s">
        <v>4282</v>
      </c>
      <c r="AN80" s="3" t="str">
        <f>IF(AO80&lt;&gt;"",VLOOKUP(AO80,'ESO zone constants'!$E$3:$L$1002,6,FALSE),"")</f>
        <v/>
      </c>
      <c r="AP80" s="20" t="s">
        <v>2586</v>
      </c>
      <c r="AQ80" t="s">
        <v>4282</v>
      </c>
      <c r="AR80" s="27" t="str">
        <f t="shared" si="8"/>
        <v>[240] = {wayshrines={254,254,254,}, traitsNeeded=5, dlcId=4</v>
      </c>
      <c r="AS80" s="27" t="str">
        <f t="shared" ref="AS80:AS120" si="13">IF(A80&lt;&gt;"",IF(R80&lt;&gt;"",CONCATENATE(", zoneIds={",R80),"")&amp;IF(X80&lt;&gt;"",CONCATENATE(",",X80),"")&amp;IF(AN80&lt;&gt;"",CONCATENATE(",",AN80),"")&amp;IF(R80&lt;&gt;"",CONCATENATE("}",""),"")&amp;IF(OR(L80="true",L80="false",L80&lt;&gt;""), CONCATENATE(", veteran=", L80), ""),"")</f>
        <v>, zoneIds={823,823}, veteran=false</v>
      </c>
      <c r="AT80" s="27" t="str">
        <f t="shared" si="12"/>
        <v>, isCrafted=true</v>
      </c>
      <c r="AU80" s="27" t="str">
        <f t="shared" si="10"/>
        <v xml:space="preserve"> --Kvatch Gladiator / Gladiator von Kvatch</v>
      </c>
      <c r="AV80" s="27" t="str">
        <f t="shared" si="11"/>
        <v>[240] = true,        --Kvatch Gladiator / Gladiator von Kvatch</v>
      </c>
    </row>
    <row r="81" spans="1:48" x14ac:dyDescent="0.25">
      <c r="A81" s="5">
        <v>207</v>
      </c>
      <c r="B81" t="s">
        <v>1878</v>
      </c>
      <c r="C81" t="s">
        <v>1880</v>
      </c>
      <c r="D81" t="s">
        <v>1879</v>
      </c>
      <c r="G81" s="3">
        <f t="shared" si="7"/>
        <v>207</v>
      </c>
      <c r="J81" t="str">
        <f t="array" ref="J81">IF(VALUE(Q81)&gt;0,"Crafted",IF(OR(EXACT(A81,'LibSets constants'!#REF!)),"Monster",IF(OR(EXACT(A81,'LibSets constants'!#REF!)),"Trial",IF(OR(EXACT(A81,'LibSets constants'!#REF!)),"Arena",IF(OR(EXACT(A81,'LibSets constants'!#REF!)),"Overland","")))))</f>
        <v>Crafted</v>
      </c>
      <c r="L81" t="s">
        <v>101</v>
      </c>
      <c r="M81" t="s">
        <v>101</v>
      </c>
      <c r="N81">
        <v>241</v>
      </c>
      <c r="O81">
        <v>241</v>
      </c>
      <c r="P81">
        <v>241</v>
      </c>
      <c r="Q81">
        <v>6</v>
      </c>
      <c r="R81" s="3">
        <f>IF(S81&lt;&gt;"",VLOOKUP(S81,'ESO zone constants'!$E$2:$L$5000,8,FALSE),"")</f>
        <v>684</v>
      </c>
      <c r="S81" t="str">
        <f>VLOOKUP(N81,'ESO wayshrine node constants'!$A$2:$E$10002,5,FALSE)</f>
        <v>Wrothgar</v>
      </c>
      <c r="T81" s="24">
        <f>VLOOKUP(R81,'ESO zone constants'!$L$2:$N$9999,3,FALSE)</f>
        <v>2</v>
      </c>
      <c r="U81" s="3" t="str">
        <f>VLOOKUP(T81,'LibSets constants'!$A$2:$B$16,2,FALSE)</f>
        <v>Orsinium</v>
      </c>
      <c r="V81" s="20" t="s">
        <v>2586</v>
      </c>
      <c r="W81" t="s">
        <v>4282</v>
      </c>
      <c r="X81" s="3">
        <f>IF(Y81&lt;&gt;"",VLOOKUP(Y81,'ESO zone constants'!$E$3:$L$5000,8,FALSE),"")</f>
        <v>684</v>
      </c>
      <c r="Y81" t="str">
        <f>VLOOKUP(O81,'ESO wayshrine node constants'!$A$2:$E$10002,5,FALSE)</f>
        <v>Wrothgar</v>
      </c>
      <c r="Z81" s="20" t="s">
        <v>2586</v>
      </c>
      <c r="AA81" t="s">
        <v>4282</v>
      </c>
      <c r="AB81" s="3">
        <f>IF(AC81&lt;&gt;"",VLOOKUP(AC81,'ESO zone constants'!$E$3:$L$5000,8,FALSE),"")</f>
        <v>684</v>
      </c>
      <c r="AC81" t="str">
        <f>VLOOKUP(P81,'ESO wayshrine node constants'!$A$2:$E$10002,5,FALSE)</f>
        <v>Wrothgar</v>
      </c>
      <c r="AD81" s="20" t="s">
        <v>2586</v>
      </c>
      <c r="AE81" t="s">
        <v>4282</v>
      </c>
      <c r="AF81" s="3" t="str">
        <f>IF(AG81&lt;&gt;"",VLOOKUP(AG81,'ESO zone constants'!$E$3:$L$5000,8,FALSE),"")</f>
        <v/>
      </c>
      <c r="AH81" s="20" t="s">
        <v>2586</v>
      </c>
      <c r="AI81" t="s">
        <v>4282</v>
      </c>
      <c r="AJ81" s="3" t="str">
        <f>IF(AK81&lt;&gt;"",VLOOKUP(AK81,'ESO zone constants'!$E$3:$L$1002,6,FALSE),"")</f>
        <v/>
      </c>
      <c r="AL81" s="20" t="s">
        <v>2586</v>
      </c>
      <c r="AM81" t="s">
        <v>4282</v>
      </c>
      <c r="AN81" s="3" t="str">
        <f>IF(AO81&lt;&gt;"",VLOOKUP(AO81,'ESO zone constants'!$E$3:$L$1002,6,FALSE),"")</f>
        <v/>
      </c>
      <c r="AP81" s="20" t="s">
        <v>2586</v>
      </c>
      <c r="AQ81" t="s">
        <v>4282</v>
      </c>
      <c r="AR81" s="27" t="str">
        <f t="shared" si="8"/>
        <v>[207] = {wayshrines={241,241,241,}, traitsNeeded=6, dlcId=2</v>
      </c>
      <c r="AS81" s="27" t="str">
        <f t="shared" si="13"/>
        <v>, zoneIds={684,684}, veteran=false</v>
      </c>
      <c r="AT81" s="27" t="str">
        <f t="shared" si="12"/>
        <v>, isCrafted=true</v>
      </c>
      <c r="AU81" s="27" t="str">
        <f t="shared" si="10"/>
        <v xml:space="preserve"> --Law of Julianos / Gesetz von Julianos</v>
      </c>
      <c r="AV81" s="27" t="str">
        <f t="shared" si="11"/>
        <v>[207] = true,        --Law of Julianos / Gesetz von Julianos</v>
      </c>
    </row>
    <row r="82" spans="1:48" x14ac:dyDescent="0.25">
      <c r="A82" s="5">
        <v>48</v>
      </c>
      <c r="B82" t="s">
        <v>1464</v>
      </c>
      <c r="C82" t="s">
        <v>1466</v>
      </c>
      <c r="D82" t="s">
        <v>1465</v>
      </c>
      <c r="G82" s="3">
        <f t="shared" si="7"/>
        <v>48</v>
      </c>
      <c r="J82" t="str">
        <f t="array" ref="J82">IF(VALUE(Q82)&gt;0,"Crafted",IF(OR(EXACT(A82,'LibSets constants'!#REF!)),"Monster",IF(OR(EXACT(A82,'LibSets constants'!#REF!)),"Trial",IF(OR(EXACT(A82,'LibSets constants'!#REF!)),"Arena",IF(OR(EXACT(A82,'LibSets constants'!#REF!)),"Overland","")))))</f>
        <v>Crafted</v>
      </c>
      <c r="L82" t="s">
        <v>101</v>
      </c>
      <c r="M82" t="s">
        <v>101</v>
      </c>
      <c r="N82">
        <v>13</v>
      </c>
      <c r="O82">
        <v>148</v>
      </c>
      <c r="P82">
        <v>48</v>
      </c>
      <c r="Q82">
        <v>4</v>
      </c>
      <c r="R82" s="3">
        <f>IF(S82&lt;&gt;"",VLOOKUP(S82,'ESO zone constants'!$E$2:$L$5000,8,FALSE),"")</f>
        <v>20</v>
      </c>
      <c r="S82" t="str">
        <f>VLOOKUP(N82,'ESO wayshrine node constants'!$A$2:$E$10002,5,FALSE)</f>
        <v>Rivenspire</v>
      </c>
      <c r="T82" s="24">
        <f>VLOOKUP(R82,'ESO zone constants'!$L$2:$N$9999,3,FALSE)</f>
        <v>0</v>
      </c>
      <c r="U82" s="3" t="str">
        <f>VLOOKUP(T82,'LibSets constants'!$A$2:$B$16,2,FALSE)</f>
        <v>Included in base game</v>
      </c>
      <c r="V82" s="20" t="s">
        <v>2586</v>
      </c>
      <c r="W82" t="s">
        <v>4282</v>
      </c>
      <c r="X82" s="3">
        <f>IF(Y82&lt;&gt;"",VLOOKUP(Y82,'ESO zone constants'!$E$3:$L$5000,8,FALSE),"")</f>
        <v>108</v>
      </c>
      <c r="Y82" t="str">
        <f>VLOOKUP(O82,'ESO wayshrine node constants'!$A$2:$E$10002,5,FALSE)</f>
        <v>Greenshade</v>
      </c>
      <c r="Z82" s="20" t="s">
        <v>2586</v>
      </c>
      <c r="AA82" t="s">
        <v>4282</v>
      </c>
      <c r="AB82" s="3">
        <f>IF(AC82&lt;&gt;"",VLOOKUP(AC82,'ESO zone constants'!$E$3:$L$5000,8,FALSE),"")</f>
        <v>117</v>
      </c>
      <c r="AC82" t="str">
        <f>VLOOKUP(P82,'ESO wayshrine node constants'!$A$2:$E$10002,5,FALSE)</f>
        <v>Shadowfen</v>
      </c>
      <c r="AD82" s="20" t="s">
        <v>2586</v>
      </c>
      <c r="AE82" t="s">
        <v>4282</v>
      </c>
      <c r="AF82" s="3" t="str">
        <f>IF(AG82&lt;&gt;"",VLOOKUP(AG82,'ESO zone constants'!$E$3:$L$5000,8,FALSE),"")</f>
        <v/>
      </c>
      <c r="AH82" s="20" t="s">
        <v>2586</v>
      </c>
      <c r="AI82" t="s">
        <v>4282</v>
      </c>
      <c r="AJ82" s="3" t="str">
        <f>IF(AK82&lt;&gt;"",VLOOKUP(AK82,'ESO zone constants'!$E$3:$L$1002,6,FALSE),"")</f>
        <v/>
      </c>
      <c r="AL82" s="20" t="s">
        <v>2586</v>
      </c>
      <c r="AM82" t="s">
        <v>4282</v>
      </c>
      <c r="AN82" s="3" t="str">
        <f>IF(AO82&lt;&gt;"",VLOOKUP(AO82,'ESO zone constants'!$E$3:$L$1002,6,FALSE),"")</f>
        <v/>
      </c>
      <c r="AP82" s="20" t="s">
        <v>2586</v>
      </c>
      <c r="AQ82" t="s">
        <v>4282</v>
      </c>
      <c r="AR82" s="27" t="str">
        <f t="shared" si="8"/>
        <v>[48] = {wayshrines={13,148,48,}, traitsNeeded=4, dlcId=0</v>
      </c>
      <c r="AS82" s="27" t="str">
        <f t="shared" si="13"/>
        <v>, zoneIds={20,108}, veteran=false</v>
      </c>
      <c r="AT82" s="27" t="str">
        <f t="shared" si="12"/>
        <v>, isCrafted=true</v>
      </c>
      <c r="AU82" s="27" t="str">
        <f t="shared" si="10"/>
        <v xml:space="preserve"> --Magnus' Gift / Magnus' Gabe</v>
      </c>
      <c r="AV82" s="27" t="str">
        <f t="shared" si="11"/>
        <v>[48] = true,        --Magnus' Gift / Magnus' Gabe</v>
      </c>
    </row>
    <row r="83" spans="1:48" x14ac:dyDescent="0.25">
      <c r="A83" s="5">
        <v>353</v>
      </c>
      <c r="B83" t="s">
        <v>2228</v>
      </c>
      <c r="C83" t="s">
        <v>2230</v>
      </c>
      <c r="D83" t="s">
        <v>2229</v>
      </c>
      <c r="G83" s="3">
        <f t="shared" si="7"/>
        <v>353</v>
      </c>
      <c r="J83" t="str">
        <f t="array" ref="J83">IF(VALUE(Q83)&gt;0,"Crafted",IF(OR(EXACT(A83,'LibSets constants'!#REF!)),"Monster",IF(OR(EXACT(A83,'LibSets constants'!#REF!)),"Trial",IF(OR(EXACT(A83,'LibSets constants'!#REF!)),"Arena",IF(OR(EXACT(A83,'LibSets constants'!#REF!)),"Overland","")))))</f>
        <v>Crafted</v>
      </c>
      <c r="L83" t="s">
        <v>101</v>
      </c>
      <c r="M83" t="s">
        <v>101</v>
      </c>
      <c r="N83">
        <v>338</v>
      </c>
      <c r="O83">
        <v>338</v>
      </c>
      <c r="P83">
        <v>338</v>
      </c>
      <c r="Q83">
        <v>4</v>
      </c>
      <c r="R83" s="3">
        <f>IF(S83&lt;&gt;"",VLOOKUP(S83,'ESO zone constants'!$E$2:$L$5000,8,FALSE),"")</f>
        <v>980</v>
      </c>
      <c r="S83" t="str">
        <f>VLOOKUP(N83,'ESO wayshrine node constants'!$A$2:$E$10002,5,FALSE)</f>
        <v>Clockwork City</v>
      </c>
      <c r="T83" s="24">
        <f>VLOOKUP(R83,'ESO zone constants'!$L$2:$N$9999,3,FALSE)</f>
        <v>8</v>
      </c>
      <c r="U83" s="3" t="str">
        <f>VLOOKUP(T83,'LibSets constants'!$A$2:$B$16,2,FALSE)</f>
        <v>Clockwork City</v>
      </c>
      <c r="V83" s="20" t="s">
        <v>2586</v>
      </c>
      <c r="W83" t="s">
        <v>4282</v>
      </c>
      <c r="X83" s="3">
        <f>IF(Y83&lt;&gt;"",VLOOKUP(Y83,'ESO zone constants'!$E$3:$L$5000,8,FALSE),"")</f>
        <v>980</v>
      </c>
      <c r="Y83" t="str">
        <f>VLOOKUP(O83,'ESO wayshrine node constants'!$A$2:$E$10002,5,FALSE)</f>
        <v>Clockwork City</v>
      </c>
      <c r="Z83" s="20" t="s">
        <v>2586</v>
      </c>
      <c r="AA83" t="s">
        <v>4282</v>
      </c>
      <c r="AB83" s="3">
        <f>IF(AC83&lt;&gt;"",VLOOKUP(AC83,'ESO zone constants'!$E$3:$L$5000,8,FALSE),"")</f>
        <v>980</v>
      </c>
      <c r="AC83" t="str">
        <f>VLOOKUP(P83,'ESO wayshrine node constants'!$A$2:$E$10002,5,FALSE)</f>
        <v>Clockwork City</v>
      </c>
      <c r="AD83" s="20" t="s">
        <v>2586</v>
      </c>
      <c r="AE83" t="s">
        <v>4282</v>
      </c>
      <c r="AF83" s="3" t="str">
        <f>IF(AG83&lt;&gt;"",VLOOKUP(AG83,'ESO zone constants'!$E$3:$L$5000,8,FALSE),"")</f>
        <v/>
      </c>
      <c r="AH83" s="20" t="s">
        <v>2586</v>
      </c>
      <c r="AI83" t="s">
        <v>4282</v>
      </c>
      <c r="AJ83" s="3" t="str">
        <f>IF(AK83&lt;&gt;"",VLOOKUP(AK83,'ESO zone constants'!$E$3:$L$1002,6,FALSE),"")</f>
        <v/>
      </c>
      <c r="AL83" s="20" t="s">
        <v>2586</v>
      </c>
      <c r="AM83" t="s">
        <v>4282</v>
      </c>
      <c r="AN83" s="3" t="str">
        <f>IF(AO83&lt;&gt;"",VLOOKUP(AO83,'ESO zone constants'!$E$3:$L$1002,6,FALSE),"")</f>
        <v/>
      </c>
      <c r="AP83" s="20" t="s">
        <v>2586</v>
      </c>
      <c r="AQ83" t="s">
        <v>4282</v>
      </c>
      <c r="AR83" s="27" t="str">
        <f t="shared" si="8"/>
        <v>[353] = {wayshrines={338,338,338,}, traitsNeeded=4, dlcId=8</v>
      </c>
      <c r="AS83" s="27" t="str">
        <f t="shared" si="13"/>
        <v>, zoneIds={980,980}, veteran=false</v>
      </c>
      <c r="AT83" s="27" t="str">
        <f t="shared" si="12"/>
        <v>, isCrafted=true</v>
      </c>
      <c r="AU83" s="27" t="str">
        <f t="shared" si="10"/>
        <v xml:space="preserve"> --Mechanical Acuity / Mechanikblick</v>
      </c>
      <c r="AV83" s="27" t="str">
        <f t="shared" si="11"/>
        <v>[353] = true,        --Mechanical Acuity / Mechanikblick</v>
      </c>
    </row>
    <row r="84" spans="1:48" x14ac:dyDescent="0.25">
      <c r="A84" s="5">
        <v>410</v>
      </c>
      <c r="B84" t="s">
        <v>2374</v>
      </c>
      <c r="C84" t="s">
        <v>2376</v>
      </c>
      <c r="D84" t="s">
        <v>2375</v>
      </c>
      <c r="G84" s="3">
        <f t="shared" si="7"/>
        <v>410</v>
      </c>
      <c r="J84" t="s">
        <v>2539</v>
      </c>
      <c r="L84" t="s">
        <v>101</v>
      </c>
      <c r="M84" t="s">
        <v>101</v>
      </c>
      <c r="N84">
        <v>379</v>
      </c>
      <c r="O84">
        <v>379</v>
      </c>
      <c r="P84">
        <v>379</v>
      </c>
      <c r="Q84">
        <v>4</v>
      </c>
      <c r="R84" s="3">
        <f>IF(S84&lt;&gt;"",VLOOKUP(S84,'ESO zone constants'!$E$2:$L$5000,8,FALSE),"")</f>
        <v>726</v>
      </c>
      <c r="S84" t="str">
        <f>VLOOKUP(N84,'ESO wayshrine node constants'!$A$2:$E$10002,5,FALSE)</f>
        <v>Murkmire</v>
      </c>
      <c r="T84" s="24">
        <f>VLOOKUP(R84,'ESO zone constants'!$L$2:$N$9999,3,FALSE)</f>
        <v>12</v>
      </c>
      <c r="U84" s="3" t="str">
        <f>VLOOKUP(T84,'LibSets constants'!$A$2:$B$16,2,FALSE)</f>
        <v>Murkmire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constants'!$E$3:$L$5000,8,FALSE),"")</f>
        <v/>
      </c>
      <c r="AN84" s="3" t="str">
        <f>IF(AO84&lt;&gt;"",VLOOKUP(AO84,'ESO zone constants'!$E$3:$L$5000,8,FALSE),"")</f>
        <v/>
      </c>
      <c r="AR84" s="27" t="str">
        <f t="shared" si="8"/>
        <v>[410] = {wayshrines={379,379,379,}, traitsNeeded=4, dlcId=12</v>
      </c>
      <c r="AS84" s="27" t="str">
        <f t="shared" si="13"/>
        <v>, zoneIds={726}, veteran=false</v>
      </c>
      <c r="AT84" s="27" t="str">
        <f t="shared" si="12"/>
        <v>, isCrafted=true</v>
      </c>
      <c r="AU84" s="27" t="str">
        <f t="shared" si="10"/>
        <v xml:space="preserve"> --Might of the Lost Legion / Macht der Verlorenen Legion</v>
      </c>
      <c r="AV84" s="27" t="str">
        <f t="shared" si="11"/>
        <v>[410] = true,        --Might of the Lost Legion / Macht der Verlorenen Legion</v>
      </c>
    </row>
    <row r="85" spans="1:48" x14ac:dyDescent="0.25">
      <c r="A85" s="5">
        <v>219</v>
      </c>
      <c r="B85" t="s">
        <v>1909</v>
      </c>
      <c r="C85" t="s">
        <v>1909</v>
      </c>
      <c r="D85" t="s">
        <v>1909</v>
      </c>
      <c r="G85" s="3">
        <f t="shared" si="7"/>
        <v>219</v>
      </c>
      <c r="J85" t="str">
        <f t="array" ref="J85">IF(VALUE(Q85)&gt;0,"Crafted",IF(OR(EXACT(A85,'LibSets constants'!#REF!)),"Monster",IF(OR(EXACT(A85,'LibSets constants'!#REF!)),"Trial",IF(OR(EXACT(A85,'LibSets constants'!#REF!)),"Arena",IF(OR(EXACT(A85,'LibSets constants'!#REF!)),"Overland","")))))</f>
        <v>Crafted</v>
      </c>
      <c r="L85" t="s">
        <v>101</v>
      </c>
      <c r="M85" t="s">
        <v>101</v>
      </c>
      <c r="N85">
        <v>237</v>
      </c>
      <c r="O85">
        <v>237</v>
      </c>
      <c r="P85">
        <v>237</v>
      </c>
      <c r="Q85">
        <v>9</v>
      </c>
      <c r="R85" s="3">
        <f>IF(S85&lt;&gt;"",VLOOKUP(S85,'ESO zone constants'!$E$2:$L$5000,8,FALSE),"")</f>
        <v>684</v>
      </c>
      <c r="S85" t="str">
        <f>VLOOKUP(N85,'ESO wayshrine node constants'!$A$2:$E$10002,5,FALSE)</f>
        <v>Wrothgar</v>
      </c>
      <c r="T85" s="24">
        <f>VLOOKUP(R85,'ESO zone constants'!$L$2:$N$9999,3,FALSE)</f>
        <v>2</v>
      </c>
      <c r="U85" s="3" t="str">
        <f>VLOOKUP(T85,'LibSets constants'!$A$2:$B$16,2,FALSE)</f>
        <v>Orsinium</v>
      </c>
      <c r="V85" s="20" t="s">
        <v>2586</v>
      </c>
      <c r="W85" t="s">
        <v>4282</v>
      </c>
      <c r="X85" s="3">
        <f>IF(Y85&lt;&gt;"",VLOOKUP(Y85,'ESO zone constants'!$E$3:$L$5000,8,FALSE),"")</f>
        <v>684</v>
      </c>
      <c r="Y85" t="str">
        <f>VLOOKUP(O85,'ESO wayshrine node constants'!$A$2:$E$10002,5,FALSE)</f>
        <v>Wrothgar</v>
      </c>
      <c r="Z85" s="20" t="s">
        <v>2586</v>
      </c>
      <c r="AA85" t="s">
        <v>4282</v>
      </c>
      <c r="AB85" s="3">
        <f>IF(AC85&lt;&gt;"",VLOOKUP(AC85,'ESO zone constants'!$E$3:$L$5000,8,FALSE),"")</f>
        <v>684</v>
      </c>
      <c r="AC85" t="str">
        <f>VLOOKUP(P85,'ESO wayshrine node constants'!$A$2:$E$10002,5,FALSE)</f>
        <v>Wrothgar</v>
      </c>
      <c r="AD85" s="20" t="s">
        <v>2586</v>
      </c>
      <c r="AE85" t="s">
        <v>4282</v>
      </c>
      <c r="AF85" s="3" t="str">
        <f>IF(AG85&lt;&gt;"",VLOOKUP(AG85,'ESO zone constants'!$E$3:$L$5000,8,FALSE),"")</f>
        <v/>
      </c>
      <c r="AH85" s="20" t="s">
        <v>2586</v>
      </c>
      <c r="AI85" t="s">
        <v>4282</v>
      </c>
      <c r="AJ85" s="32" t="str">
        <f>IF(AK85&lt;&gt;"",VLOOKUP(AK85,'ESO zone constants'!$E$3:$L$1002,6,FALSE),"")</f>
        <v/>
      </c>
      <c r="AL85" s="20" t="s">
        <v>2586</v>
      </c>
      <c r="AM85" t="s">
        <v>4282</v>
      </c>
      <c r="AN85" s="32" t="str">
        <f>IF(AO85&lt;&gt;"",VLOOKUP(AO85,'ESO zone constants'!$E$3:$L$1002,6,FALSE),"")</f>
        <v/>
      </c>
      <c r="AP85" s="20" t="s">
        <v>2586</v>
      </c>
      <c r="AQ85" t="s">
        <v>4282</v>
      </c>
      <c r="AR85" s="27" t="str">
        <f t="shared" si="8"/>
        <v>[219] = {wayshrines={237,237,237,}, traitsNeeded=9, dlcId=2</v>
      </c>
      <c r="AS85" s="27" t="str">
        <f t="shared" si="13"/>
        <v>, zoneIds={684,684}, veteran=false</v>
      </c>
      <c r="AT85" s="27" t="str">
        <f t="shared" si="12"/>
        <v>, isCrafted=true</v>
      </c>
      <c r="AU85" s="27" t="str">
        <f t="shared" si="10"/>
        <v xml:space="preserve"> --Morkuldin / Morkuldin</v>
      </c>
      <c r="AV85" s="27" t="str">
        <f t="shared" si="11"/>
        <v>[219] = true,        --Morkuldin / Morkuldin</v>
      </c>
    </row>
    <row r="86" spans="1:48" x14ac:dyDescent="0.25">
      <c r="A86" s="5">
        <v>409</v>
      </c>
      <c r="B86" t="s">
        <v>2371</v>
      </c>
      <c r="C86" t="s">
        <v>2373</v>
      </c>
      <c r="D86" t="s">
        <v>2372</v>
      </c>
      <c r="G86" s="3">
        <f t="shared" si="7"/>
        <v>409</v>
      </c>
      <c r="J86" t="s">
        <v>2539</v>
      </c>
      <c r="L86" t="s">
        <v>101</v>
      </c>
      <c r="M86" t="s">
        <v>101</v>
      </c>
      <c r="N86">
        <v>379</v>
      </c>
      <c r="O86">
        <v>379</v>
      </c>
      <c r="P86">
        <v>379</v>
      </c>
      <c r="Q86">
        <v>2</v>
      </c>
      <c r="R86" s="3">
        <f>IF(S86&lt;&gt;"",VLOOKUP(S86,'ESO zone constants'!$E$2:$L$5000,8,FALSE),"")</f>
        <v>726</v>
      </c>
      <c r="S86" t="str">
        <f>VLOOKUP(N86,'ESO wayshrine node constants'!$A$2:$E$10002,5,FALSE)</f>
        <v>Murkmire</v>
      </c>
      <c r="T86" s="24">
        <f>VLOOKUP(R86,'ESO zone constants'!$L$2:$N$9999,3,FALSE)</f>
        <v>12</v>
      </c>
      <c r="U86" s="3" t="str">
        <f>VLOOKUP(T86,'LibSets constants'!$A$2:$B$16,2,FALSE)</f>
        <v>Murkmire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constants'!$E$3:$L$5000,8,FALSE),"")</f>
        <v/>
      </c>
      <c r="AN86" s="3" t="str">
        <f>IF(AO86&lt;&gt;"",VLOOKUP(AO86,'ESO zone constants'!$E$3:$L$5000,8,FALSE),"")</f>
        <v/>
      </c>
      <c r="AR86" s="27" t="str">
        <f t="shared" si="8"/>
        <v>[409] = {wayshrines={379,379,379,}, traitsNeeded=2, dlcId=12</v>
      </c>
      <c r="AS86" s="27" t="str">
        <f t="shared" si="13"/>
        <v>, zoneIds={726}, veteran=false</v>
      </c>
      <c r="AT86" s="27" t="str">
        <f t="shared" si="12"/>
        <v>, isCrafted=true</v>
      </c>
      <c r="AU86" s="27" t="str">
        <f t="shared" si="10"/>
        <v xml:space="preserve"> --Naga Shaman / Nagaschamane</v>
      </c>
      <c r="AV86" s="27" t="str">
        <f t="shared" si="11"/>
        <v>[409] = true,        --Naga Shaman / Nagaschamane</v>
      </c>
    </row>
    <row r="87" spans="1:48" x14ac:dyDescent="0.25">
      <c r="A87" s="5">
        <v>51</v>
      </c>
      <c r="B87" t="s">
        <v>1473</v>
      </c>
      <c r="C87" t="s">
        <v>1475</v>
      </c>
      <c r="D87" t="s">
        <v>1474</v>
      </c>
      <c r="G87" s="3">
        <f t="shared" si="7"/>
        <v>51</v>
      </c>
      <c r="J87" t="str">
        <f t="array" ref="J87">IF(VALUE(Q87)&gt;0,"Crafted",IF(OR(EXACT(A87,'LibSets constants'!#REF!)),"Monster",IF(OR(EXACT(A87,'LibSets constants'!#REF!)),"Trial",IF(OR(EXACT(A87,'LibSets constants'!#REF!)),"Arena",IF(OR(EXACT(A87,'LibSets constants'!#REF!)),"Overland","")))))</f>
        <v>Crafted</v>
      </c>
      <c r="L87" t="s">
        <v>101</v>
      </c>
      <c r="M87" t="s">
        <v>101</v>
      </c>
      <c r="N87">
        <v>34</v>
      </c>
      <c r="O87">
        <v>156</v>
      </c>
      <c r="P87">
        <v>118</v>
      </c>
      <c r="Q87">
        <v>6</v>
      </c>
      <c r="R87" s="3">
        <f>IF(S87&lt;&gt;"",VLOOKUP(S87,'ESO zone constants'!$E$2:$L$5000,8,FALSE),"")</f>
        <v>92</v>
      </c>
      <c r="S87" t="str">
        <f>VLOOKUP(N87,'ESO wayshrine node constants'!$A$2:$E$10002,5,FALSE)</f>
        <v>Bangkorai</v>
      </c>
      <c r="T87" s="24">
        <f>VLOOKUP(R87,'ESO zone constants'!$L$2:$N$9999,3,FALSE)</f>
        <v>0</v>
      </c>
      <c r="U87" s="3" t="str">
        <f>VLOOKUP(T87,'LibSets constants'!$A$2:$B$16,2,FALSE)</f>
        <v>Included in base game</v>
      </c>
      <c r="V87" s="20" t="s">
        <v>2586</v>
      </c>
      <c r="W87" t="s">
        <v>4282</v>
      </c>
      <c r="X87" s="3">
        <f>IF(Y87&lt;&gt;"",VLOOKUP(Y87,'ESO zone constants'!$E$3:$L$5000,8,FALSE),"")</f>
        <v>382</v>
      </c>
      <c r="Y87" t="str">
        <f>VLOOKUP(O87,'ESO wayshrine node constants'!$A$2:$E$10002,5,FALSE)</f>
        <v>Reaper's March</v>
      </c>
      <c r="Z87" s="20" t="s">
        <v>2586</v>
      </c>
      <c r="AA87" t="s">
        <v>4282</v>
      </c>
      <c r="AB87" s="3">
        <f>IF(AC87&lt;&gt;"",VLOOKUP(AC87,'ESO zone constants'!$E$3:$L$5000,8,FALSE),"")</f>
        <v>103</v>
      </c>
      <c r="AC87" t="str">
        <f>VLOOKUP(P87,'ESO wayshrine node constants'!$A$2:$E$10002,5,FALSE)</f>
        <v>The Rift</v>
      </c>
      <c r="AD87" s="20" t="s">
        <v>2586</v>
      </c>
      <c r="AE87" t="s">
        <v>4282</v>
      </c>
      <c r="AF87" s="3" t="str">
        <f>IF(AG87&lt;&gt;"",VLOOKUP(AG87,'ESO zone constants'!$E$3:$L$5000,8,FALSE),"")</f>
        <v/>
      </c>
      <c r="AH87" s="20" t="s">
        <v>2586</v>
      </c>
      <c r="AI87" t="s">
        <v>4282</v>
      </c>
      <c r="AJ87" s="32" t="str">
        <f>IF(AK87&lt;&gt;"",VLOOKUP(AK87,'ESO zone constants'!$E$3:$L$1002,6,FALSE),"")</f>
        <v/>
      </c>
      <c r="AL87" s="20" t="s">
        <v>2586</v>
      </c>
      <c r="AM87" t="s">
        <v>4282</v>
      </c>
      <c r="AN87" s="32" t="str">
        <f>IF(AO87&lt;&gt;"",VLOOKUP(AO87,'ESO zone constants'!$E$3:$L$1002,6,FALSE),"")</f>
        <v/>
      </c>
      <c r="AP87" s="20" t="s">
        <v>2586</v>
      </c>
      <c r="AQ87" t="s">
        <v>4282</v>
      </c>
      <c r="AR87" s="27" t="str">
        <f t="shared" si="8"/>
        <v>[51] = {wayshrines={34,156,118,}, traitsNeeded=6, dlcId=0</v>
      </c>
      <c r="AS87" s="27" t="str">
        <f t="shared" si="13"/>
        <v>, zoneIds={92,382}, veteran=false</v>
      </c>
      <c r="AT87" s="27" t="str">
        <f t="shared" si="12"/>
        <v>, isCrafted=true</v>
      </c>
      <c r="AU87" s="27" t="str">
        <f t="shared" si="10"/>
        <v xml:space="preserve"> --Night Mother's Gaze / Blick der Mutter der Nacht</v>
      </c>
      <c r="AV87" s="27" t="str">
        <f t="shared" si="11"/>
        <v>[51] = true,        --Night Mother's Gaze / Blick der Mutter der Nacht</v>
      </c>
    </row>
    <row r="88" spans="1:48" x14ac:dyDescent="0.25">
      <c r="A88" s="5">
        <v>40</v>
      </c>
      <c r="B88" t="s">
        <v>85</v>
      </c>
      <c r="C88" t="s">
        <v>1451</v>
      </c>
      <c r="D88" t="s">
        <v>1450</v>
      </c>
      <c r="G88" s="3">
        <f t="shared" si="7"/>
        <v>40</v>
      </c>
      <c r="J88" t="str">
        <f t="array" ref="J88">IF(VALUE(Q88)&gt;0,"Crafted",IF(OR(EXACT(A88,'LibSets constants'!#REF!)),"Monster",IF(OR(EXACT(A88,'LibSets constants'!#REF!)),"Trial",IF(OR(EXACT(A88,'LibSets constants'!#REF!)),"Arena",IF(OR(EXACT(A88,'LibSets constants'!#REF!)),"Overland","")))))</f>
        <v>Crafted</v>
      </c>
      <c r="L88" t="s">
        <v>101</v>
      </c>
      <c r="M88" t="s">
        <v>101</v>
      </c>
      <c r="N88">
        <v>216</v>
      </c>
      <c r="O88">
        <v>121</v>
      </c>
      <c r="P88">
        <v>65</v>
      </c>
      <c r="Q88">
        <v>2</v>
      </c>
      <c r="R88" s="3">
        <f>IF(S88&lt;&gt;"",VLOOKUP(S88,'ESO zone constants'!$E$2:$L$5000,8,FALSE),"")</f>
        <v>3</v>
      </c>
      <c r="S88" t="str">
        <f>VLOOKUP(N88,'ESO wayshrine node constants'!$A$2:$E$10002,5,FALSE)</f>
        <v>Glenumbra</v>
      </c>
      <c r="T88" s="24">
        <f>VLOOKUP(R88,'ESO zone constants'!$L$2:$N$9999,3,FALSE)</f>
        <v>0</v>
      </c>
      <c r="U88" s="3" t="str">
        <f>VLOOKUP(T88,'LibSets constants'!$A$2:$B$16,2,FALSE)</f>
        <v>Included in base game</v>
      </c>
      <c r="V88" s="20" t="s">
        <v>2586</v>
      </c>
      <c r="W88" t="s">
        <v>4282</v>
      </c>
      <c r="X88" s="3">
        <f>IF(Y88&lt;&gt;"",VLOOKUP(Y88,'ESO zone constants'!$E$3:$L$5000,8,FALSE),"")</f>
        <v>381</v>
      </c>
      <c r="Y88" t="str">
        <f>VLOOKUP(O88,'ESO wayshrine node constants'!$A$2:$E$10002,5,FALSE)</f>
        <v>Auridon</v>
      </c>
      <c r="Z88" s="20" t="s">
        <v>2586</v>
      </c>
      <c r="AA88" t="s">
        <v>4282</v>
      </c>
      <c r="AB88" s="3">
        <f>IF(AC88&lt;&gt;"",VLOOKUP(AC88,'ESO zone constants'!$E$3:$L$5000,8,FALSE),"")</f>
        <v>41</v>
      </c>
      <c r="AC88" t="str">
        <f>VLOOKUP(P88,'ESO wayshrine node constants'!$A$2:$E$10002,5,FALSE)</f>
        <v>Stonefalls</v>
      </c>
      <c r="AD88" s="20" t="s">
        <v>2586</v>
      </c>
      <c r="AE88" t="s">
        <v>4282</v>
      </c>
      <c r="AF88" s="3" t="str">
        <f>IF(AG88&lt;&gt;"",VLOOKUP(AG88,'ESO zone constants'!$E$3:$L$5000,8,FALSE),"")</f>
        <v/>
      </c>
      <c r="AH88" s="20" t="s">
        <v>2586</v>
      </c>
      <c r="AI88" t="s">
        <v>4282</v>
      </c>
      <c r="AJ88" s="3" t="str">
        <f>IF(AK88&lt;&gt;"",VLOOKUP(AK88,'ESO zone constants'!$E$3:$L$1002,6,FALSE),"")</f>
        <v/>
      </c>
      <c r="AL88" s="20" t="s">
        <v>2586</v>
      </c>
      <c r="AM88" t="s">
        <v>4282</v>
      </c>
      <c r="AN88" s="3" t="str">
        <f>IF(AO88&lt;&gt;"",VLOOKUP(AO88,'ESO zone constants'!$E$3:$L$1002,6,FALSE),"")</f>
        <v/>
      </c>
      <c r="AP88" s="20" t="s">
        <v>2586</v>
      </c>
      <c r="AQ88" t="s">
        <v>4282</v>
      </c>
      <c r="AR88" s="27" t="str">
        <f t="shared" si="8"/>
        <v>[40] = {wayshrines={216,121,65,}, traitsNeeded=2, dlcId=0</v>
      </c>
      <c r="AS88" s="27" t="str">
        <f t="shared" si="13"/>
        <v>, zoneIds={3,381}, veteran=false</v>
      </c>
      <c r="AT88" s="27" t="str">
        <f t="shared" si="12"/>
        <v>, isCrafted=true</v>
      </c>
      <c r="AU88" s="27" t="str">
        <f t="shared" si="10"/>
        <v xml:space="preserve"> --Night's Silence / Stille der Nacht </v>
      </c>
      <c r="AV88" s="27" t="str">
        <f t="shared" si="11"/>
        <v xml:space="preserve">[40] = true,        --Night's Silence / Stille der Nacht </v>
      </c>
    </row>
    <row r="89" spans="1:48" x14ac:dyDescent="0.25">
      <c r="A89" s="5">
        <v>176</v>
      </c>
      <c r="B89" t="s">
        <v>1807</v>
      </c>
      <c r="C89" t="s">
        <v>1809</v>
      </c>
      <c r="D89" t="s">
        <v>1808</v>
      </c>
      <c r="G89" s="3">
        <f t="shared" si="7"/>
        <v>176</v>
      </c>
      <c r="J89" t="str">
        <f t="array" ref="J89">IF(VALUE(Q89)&gt;0,"Crafted",IF(OR(EXACT(A89,'LibSets constants'!#REF!)),"Monster",IF(OR(EXACT(A89,'LibSets constants'!#REF!)),"Trial",IF(OR(EXACT(A89,'LibSets constants'!#REF!)),"Arena",IF(OR(EXACT(A89,'LibSets constants'!#REF!)),"Overland","")))))</f>
        <v>Crafted</v>
      </c>
      <c r="L89" t="s">
        <v>101</v>
      </c>
      <c r="M89" t="s">
        <v>101</v>
      </c>
      <c r="N89">
        <v>199</v>
      </c>
      <c r="O89">
        <v>201</v>
      </c>
      <c r="P89">
        <v>203</v>
      </c>
      <c r="Q89">
        <v>7</v>
      </c>
      <c r="R89" s="3">
        <f>IF(S89&lt;&gt;"",VLOOKUP(S89,'ESO zone constants'!$E$2:$L$5000,8,FALSE),"")</f>
        <v>584</v>
      </c>
      <c r="S89" t="str">
        <f>VLOOKUP(N89,'ESO wayshrine node constants'!$A$2:$E$10002,5,FALSE)</f>
        <v>Imperial City</v>
      </c>
      <c r="T89" s="24">
        <f>VLOOKUP(R89,'ESO zone constants'!$L$2:$N$9999,3,FALSE)</f>
        <v>1</v>
      </c>
      <c r="U89" s="3" t="str">
        <f>VLOOKUP(T89,'LibSets constants'!$A$2:$B$16,2,FALSE)</f>
        <v>Imperial City</v>
      </c>
      <c r="V89" s="20" t="s">
        <v>2586</v>
      </c>
      <c r="W89" t="s">
        <v>4282</v>
      </c>
      <c r="X89" s="3">
        <f>IF(Y89&lt;&gt;"",VLOOKUP(Y89,'ESO zone constants'!$E$3:$L$5000,8,FALSE),"")</f>
        <v>584</v>
      </c>
      <c r="Y89" t="str">
        <f>VLOOKUP(O89,'ESO wayshrine node constants'!$A$2:$E$10002,5,FALSE)</f>
        <v>Imperial City</v>
      </c>
      <c r="Z89" s="20" t="s">
        <v>2586</v>
      </c>
      <c r="AA89" t="s">
        <v>4282</v>
      </c>
      <c r="AB89" s="3">
        <f>IF(AC89&lt;&gt;"",VLOOKUP(AC89,'ESO zone constants'!$E$3:$L$5000,8,FALSE),"")</f>
        <v>584</v>
      </c>
      <c r="AC89" t="str">
        <f>VLOOKUP(P89,'ESO wayshrine node constants'!$A$2:$E$10002,5,FALSE)</f>
        <v>Imperial City</v>
      </c>
      <c r="AD89" s="20" t="s">
        <v>2586</v>
      </c>
      <c r="AE89" t="s">
        <v>4282</v>
      </c>
      <c r="AF89" s="3" t="str">
        <f>IF(AG89&lt;&gt;"",VLOOKUP(AG89,'ESO zone constants'!$E$3:$L$5000,8,FALSE),"")</f>
        <v/>
      </c>
      <c r="AH89" s="20" t="s">
        <v>2586</v>
      </c>
      <c r="AI89" t="s">
        <v>4282</v>
      </c>
      <c r="AJ89" s="3" t="str">
        <f>IF(AK89&lt;&gt;"",VLOOKUP(AK89,'ESO zone constants'!$E$3:$L$1002,6,FALSE),"")</f>
        <v/>
      </c>
      <c r="AL89" s="20" t="s">
        <v>2586</v>
      </c>
      <c r="AM89" t="s">
        <v>4282</v>
      </c>
      <c r="AN89" s="3" t="str">
        <f>IF(AO89&lt;&gt;"",VLOOKUP(AO89,'ESO zone constants'!$E$3:$L$1002,6,FALSE),"")</f>
        <v/>
      </c>
      <c r="AP89" s="20" t="s">
        <v>2586</v>
      </c>
      <c r="AQ89" t="s">
        <v>4282</v>
      </c>
      <c r="AR89" s="27" t="str">
        <f t="shared" si="8"/>
        <v>[176] = {wayshrines={199,201,203,}, traitsNeeded=7, dlcId=1</v>
      </c>
      <c r="AS89" s="27" t="str">
        <f t="shared" si="13"/>
        <v>, zoneIds={584,584}, veteran=false</v>
      </c>
      <c r="AT89" s="27" t="str">
        <f t="shared" si="12"/>
        <v>, isCrafted=true</v>
      </c>
      <c r="AU89" s="27" t="str">
        <f t="shared" si="10"/>
        <v xml:space="preserve"> --Noble's Conquest / Adelssieg</v>
      </c>
      <c r="AV89" s="27" t="str">
        <f t="shared" si="11"/>
        <v>[176] = true,        --Noble's Conquest / Adelssieg</v>
      </c>
    </row>
    <row r="90" spans="1:48" x14ac:dyDescent="0.25">
      <c r="A90" s="5">
        <v>387</v>
      </c>
      <c r="B90" t="s">
        <v>2314</v>
      </c>
      <c r="C90" t="s">
        <v>2316</v>
      </c>
      <c r="D90" t="s">
        <v>2315</v>
      </c>
      <c r="G90" s="3">
        <f t="shared" si="7"/>
        <v>387</v>
      </c>
      <c r="J90" t="str">
        <f t="array" ref="J90">IF(VALUE(Q90)&gt;0,"Crafted",IF(OR(EXACT(A90,'LibSets constants'!#REF!)),"Monster",IF(OR(EXACT(A90,'LibSets constants'!#REF!)),"Trial",IF(OR(EXACT(A90,'LibSets constants'!#REF!)),"Arena",IF(OR(EXACT(A90,'LibSets constants'!#REF!)),"Overland","")))))</f>
        <v>Crafted</v>
      </c>
      <c r="L90" t="s">
        <v>101</v>
      </c>
      <c r="M90" t="s">
        <v>101</v>
      </c>
      <c r="N90">
        <v>354</v>
      </c>
      <c r="O90">
        <v>354</v>
      </c>
      <c r="P90">
        <v>354</v>
      </c>
      <c r="Q90">
        <v>9</v>
      </c>
      <c r="R90" s="3">
        <f>IF(S90&lt;&gt;"",VLOOKUP(S90,'ESO zone constants'!$E$2:$L$5000,8,FALSE),"")</f>
        <v>1011</v>
      </c>
      <c r="S90" t="str">
        <f>VLOOKUP(N90,'ESO wayshrine node constants'!$A$2:$E$10002,5,FALSE)</f>
        <v>Summerset</v>
      </c>
      <c r="T90" s="24">
        <f>VLOOKUP(R90,'ESO zone constants'!$L$2:$N$9999,3,FALSE)</f>
        <v>10</v>
      </c>
      <c r="U90" s="3" t="str">
        <f>VLOOKUP(T90,'LibSets constants'!$A$2:$B$16,2,FALSE)</f>
        <v>Summerset</v>
      </c>
      <c r="V90" s="20" t="s">
        <v>2586</v>
      </c>
      <c r="W90" t="s">
        <v>4282</v>
      </c>
      <c r="X90" s="3">
        <f>IF(Y90&lt;&gt;"",VLOOKUP(Y90,'ESO zone constants'!$E$3:$L$5000,8,FALSE),"")</f>
        <v>1011</v>
      </c>
      <c r="Y90" t="str">
        <f>VLOOKUP(O90,'ESO wayshrine node constants'!$A$2:$E$10002,5,FALSE)</f>
        <v>Summerset</v>
      </c>
      <c r="Z90" s="20" t="s">
        <v>2586</v>
      </c>
      <c r="AA90" t="s">
        <v>4282</v>
      </c>
      <c r="AB90" s="3">
        <f>IF(AC90&lt;&gt;"",VLOOKUP(AC90,'ESO zone constants'!$E$3:$L$5000,8,FALSE),"")</f>
        <v>1011</v>
      </c>
      <c r="AC90" t="str">
        <f>VLOOKUP(P90,'ESO wayshrine node constants'!$A$2:$E$10002,5,FALSE)</f>
        <v>Summerset</v>
      </c>
      <c r="AD90" s="20" t="s">
        <v>2586</v>
      </c>
      <c r="AE90" t="s">
        <v>4282</v>
      </c>
      <c r="AF90" s="3" t="str">
        <f>IF(AG90&lt;&gt;"",VLOOKUP(AG90,'ESO zone constants'!$E$3:$L$5000,8,FALSE),"")</f>
        <v/>
      </c>
      <c r="AH90" s="20" t="s">
        <v>2586</v>
      </c>
      <c r="AI90" t="s">
        <v>4282</v>
      </c>
      <c r="AJ90" s="3" t="str">
        <f>IF(AK90&lt;&gt;"",VLOOKUP(AK90,'ESO zone constants'!$E$3:$L$1002,6,FALSE),"")</f>
        <v/>
      </c>
      <c r="AL90" s="20" t="s">
        <v>2586</v>
      </c>
      <c r="AM90" t="s">
        <v>4282</v>
      </c>
      <c r="AN90" s="3" t="str">
        <f>IF(AO90&lt;&gt;"",VLOOKUP(AO90,'ESO zone constants'!$E$3:$L$1002,6,FALSE),"")</f>
        <v/>
      </c>
      <c r="AP90" s="20" t="s">
        <v>2586</v>
      </c>
      <c r="AQ90" t="s">
        <v>4282</v>
      </c>
      <c r="AR90" s="27" t="str">
        <f t="shared" si="8"/>
        <v>[387] = {wayshrines={354,354,354,}, traitsNeeded=9, dlcId=10</v>
      </c>
      <c r="AS90" s="27" t="str">
        <f t="shared" si="13"/>
        <v>, zoneIds={1011,1011}, veteran=false</v>
      </c>
      <c r="AT90" s="27" t="str">
        <f t="shared" si="12"/>
        <v>, isCrafted=true</v>
      </c>
      <c r="AU90" s="27" t="str">
        <f t="shared" si="10"/>
        <v xml:space="preserve"> --Nocturnal's Favor / Nocturnals Gunst</v>
      </c>
      <c r="AV90" s="27" t="str">
        <f t="shared" si="11"/>
        <v>[387] = true,        --Nocturnal's Favor / Nocturnals Gunst</v>
      </c>
    </row>
    <row r="91" spans="1:48" x14ac:dyDescent="0.25">
      <c r="A91" s="5">
        <v>73</v>
      </c>
      <c r="B91" t="s">
        <v>1539</v>
      </c>
      <c r="C91" t="s">
        <v>1541</v>
      </c>
      <c r="D91" t="s">
        <v>1540</v>
      </c>
      <c r="G91" s="3">
        <f t="shared" si="7"/>
        <v>73</v>
      </c>
      <c r="J91" t="str">
        <f t="array" ref="J91">IF(VALUE(Q91)&gt;0,"Crafted",IF(OR(EXACT(A91,'LibSets constants'!#REF!)),"Monster",IF(OR(EXACT(A91,'LibSets constants'!#REF!)),"Trial",IF(OR(EXACT(A91,'LibSets constants'!#REF!)),"Arena",IF(OR(EXACT(A91,'LibSets constants'!#REF!)),"Overland","")))))</f>
        <v>Crafted</v>
      </c>
      <c r="L91" t="s">
        <v>101</v>
      </c>
      <c r="M91" t="s">
        <v>101</v>
      </c>
      <c r="N91">
        <v>135</v>
      </c>
      <c r="O91">
        <v>135</v>
      </c>
      <c r="P91">
        <v>135</v>
      </c>
      <c r="Q91">
        <v>8</v>
      </c>
      <c r="R91" s="3">
        <f>IF(S91&lt;&gt;"",VLOOKUP(S91,'ESO zone constants'!$E$2:$L$5000,8,FALSE),"")</f>
        <v>347</v>
      </c>
      <c r="S91" t="str">
        <f>VLOOKUP(N91,'ESO wayshrine node constants'!$A$2:$E$10002,5,FALSE)</f>
        <v>Coldharbour</v>
      </c>
      <c r="T91" s="24">
        <f>VLOOKUP(R91,'ESO zone constants'!$L$2:$N$9999,3,FALSE)</f>
        <v>0</v>
      </c>
      <c r="U91" s="3" t="str">
        <f>VLOOKUP(T91,'LibSets constants'!$A$2:$B$16,2,FALSE)</f>
        <v>Included in base game</v>
      </c>
      <c r="V91" s="20" t="s">
        <v>2586</v>
      </c>
      <c r="W91" t="s">
        <v>4282</v>
      </c>
      <c r="X91" s="3">
        <f>IF(Y91&lt;&gt;"",VLOOKUP(Y91,'ESO zone constants'!$E$3:$L$5000,8,FALSE),"")</f>
        <v>347</v>
      </c>
      <c r="Y91" t="str">
        <f>VLOOKUP(O91,'ESO wayshrine node constants'!$A$2:$E$10002,5,FALSE)</f>
        <v>Coldharbour</v>
      </c>
      <c r="Z91" s="20" t="s">
        <v>2586</v>
      </c>
      <c r="AA91" t="s">
        <v>4282</v>
      </c>
      <c r="AB91" s="3">
        <f>IF(AC91&lt;&gt;"",VLOOKUP(AC91,'ESO zone constants'!$E$3:$L$5000,8,FALSE),"")</f>
        <v>347</v>
      </c>
      <c r="AC91" t="str">
        <f>VLOOKUP(P91,'ESO wayshrine node constants'!$A$2:$E$10002,5,FALSE)</f>
        <v>Coldharbour</v>
      </c>
      <c r="AD91" s="20" t="s">
        <v>2586</v>
      </c>
      <c r="AE91" t="s">
        <v>4282</v>
      </c>
      <c r="AF91" s="3" t="str">
        <f>IF(AG91&lt;&gt;"",VLOOKUP(AG91,'ESO zone constants'!$E$3:$L$5000,8,FALSE),"")</f>
        <v/>
      </c>
      <c r="AH91" s="20" t="s">
        <v>2586</v>
      </c>
      <c r="AI91" t="s">
        <v>4282</v>
      </c>
      <c r="AJ91" s="3" t="str">
        <f>IF(AK91&lt;&gt;"",VLOOKUP(AK91,'ESO zone constants'!$E$3:$L$1002,6,FALSE),"")</f>
        <v/>
      </c>
      <c r="AL91" s="20" t="s">
        <v>2586</v>
      </c>
      <c r="AM91" t="s">
        <v>4282</v>
      </c>
      <c r="AN91" s="3" t="str">
        <f>IF(AO91&lt;&gt;"",VLOOKUP(AO91,'ESO zone constants'!$E$3:$L$1002,6,FALSE),"")</f>
        <v/>
      </c>
      <c r="AP91" s="20" t="s">
        <v>2586</v>
      </c>
      <c r="AQ91" t="s">
        <v>4282</v>
      </c>
      <c r="AR91" s="27" t="str">
        <f t="shared" si="8"/>
        <v>[73] = {wayshrines={135,135,135,}, traitsNeeded=8, dlcId=0</v>
      </c>
      <c r="AS91" s="27" t="str">
        <f t="shared" si="13"/>
        <v>, zoneIds={347,347}, veteran=false</v>
      </c>
      <c r="AT91" s="27" t="str">
        <f t="shared" si="12"/>
        <v>, isCrafted=true</v>
      </c>
      <c r="AU91" s="27" t="str">
        <f t="shared" si="10"/>
        <v xml:space="preserve"> --Oblivion's Foe / Erinnerung</v>
      </c>
      <c r="AV91" s="27" t="str">
        <f t="shared" si="11"/>
        <v>[73] = true,        --Oblivion's Foe / Erinnerung</v>
      </c>
    </row>
    <row r="92" spans="1:48" x14ac:dyDescent="0.25">
      <c r="A92" s="5">
        <v>84</v>
      </c>
      <c r="B92" t="s">
        <v>1572</v>
      </c>
      <c r="C92" t="s">
        <v>1574</v>
      </c>
      <c r="D92" t="s">
        <v>1573</v>
      </c>
      <c r="G92" s="3">
        <f t="shared" si="7"/>
        <v>84</v>
      </c>
      <c r="J92" t="str">
        <f t="array" ref="J92">IF(VALUE(Q92)&gt;0,"Crafted",IF(OR(EXACT(A92,'LibSets constants'!#REF!)),"Monster",IF(OR(EXACT(A92,'LibSets constants'!#REF!)),"Trial",IF(OR(EXACT(A92,'LibSets constants'!#REF!)),"Arena",IF(OR(EXACT(A92,'LibSets constants'!#REF!)),"Overland","")))))</f>
        <v>Crafted</v>
      </c>
      <c r="L92" t="s">
        <v>101</v>
      </c>
      <c r="M92" t="s">
        <v>101</v>
      </c>
      <c r="N92">
        <v>-2</v>
      </c>
      <c r="O92">
        <v>-2</v>
      </c>
      <c r="P92">
        <v>-2</v>
      </c>
      <c r="Q92">
        <v>8</v>
      </c>
      <c r="R92" s="3">
        <f>IF(S92&lt;&gt;"",VLOOKUP(S92,'ESO zone constants'!$E$2:$L$5000,8,FALSE),"")</f>
        <v>208</v>
      </c>
      <c r="S92" t="s">
        <v>185</v>
      </c>
      <c r="T92" s="24">
        <f>VLOOKUP(R92,'ESO zone constants'!$L$2:$N$9999,3,FALSE)</f>
        <v>0</v>
      </c>
      <c r="U92" s="3" t="str">
        <f>VLOOKUP(T92,'LibSets constants'!$A$2:$B$16,2,FALSE)</f>
        <v>Included in base game</v>
      </c>
      <c r="V92" s="20" t="s">
        <v>2586</v>
      </c>
      <c r="W92" t="s">
        <v>4282</v>
      </c>
      <c r="X92" s="3">
        <f>IF(Y92&lt;&gt;"",VLOOKUP(Y92,'ESO zone constants'!$E$3:$L$5000,8,FALSE),"")</f>
        <v>208</v>
      </c>
      <c r="Y92" t="s">
        <v>185</v>
      </c>
      <c r="Z92" s="20" t="s">
        <v>2586</v>
      </c>
      <c r="AA92" t="s">
        <v>4282</v>
      </c>
      <c r="AB92" s="3">
        <f>IF(AC92&lt;&gt;"",VLOOKUP(AC92,'ESO zone constants'!$E$3:$L$5000,8,FALSE),"")</f>
        <v>208</v>
      </c>
      <c r="AC92" t="s">
        <v>185</v>
      </c>
      <c r="AD92" s="20" t="s">
        <v>2586</v>
      </c>
      <c r="AE92" t="s">
        <v>4282</v>
      </c>
      <c r="AF92" s="3" t="str">
        <f>IF(AG92&lt;&gt;"",VLOOKUP(AG92,'ESO zone constants'!$E$3:$L$5000,8,FALSE),"")</f>
        <v/>
      </c>
      <c r="AH92" s="20" t="s">
        <v>2586</v>
      </c>
      <c r="AI92" t="s">
        <v>4282</v>
      </c>
      <c r="AJ92" s="3" t="str">
        <f>IF(AK92&lt;&gt;"",VLOOKUP(AK92,'ESO zone constants'!$E$3:$L$1002,6,FALSE),"")</f>
        <v/>
      </c>
      <c r="AL92" s="20" t="s">
        <v>2586</v>
      </c>
      <c r="AM92" t="s">
        <v>4282</v>
      </c>
      <c r="AN92" s="3" t="str">
        <f>IF(AO92&lt;&gt;"",VLOOKUP(AO92,'ESO zone constants'!$E$3:$L$1002,6,FALSE),"")</f>
        <v/>
      </c>
      <c r="AP92" s="20" t="s">
        <v>2586</v>
      </c>
      <c r="AQ92" t="s">
        <v>4282</v>
      </c>
      <c r="AR92" s="27" t="str">
        <f t="shared" si="8"/>
        <v>[84] = {wayshrines={-2,-2,-2,}, traitsNeeded=8, dlcId=0</v>
      </c>
      <c r="AS92" s="27" t="str">
        <f t="shared" si="13"/>
        <v>, zoneIds={208,208}, veteran=false</v>
      </c>
      <c r="AT92" s="27" t="str">
        <f t="shared" si="12"/>
        <v>, isCrafted=true</v>
      </c>
      <c r="AU92" s="27" t="str">
        <f t="shared" si="10"/>
        <v xml:space="preserve"> --Orgnum's Scales / Orgnums Schuppen</v>
      </c>
      <c r="AV92" s="27" t="str">
        <f t="shared" si="11"/>
        <v>[84] = true,        --Orgnum's Scales / Orgnums Schuppen</v>
      </c>
    </row>
    <row r="93" spans="1:48" x14ac:dyDescent="0.25">
      <c r="A93" s="5">
        <v>242</v>
      </c>
      <c r="B93" t="s">
        <v>1961</v>
      </c>
      <c r="C93" t="s">
        <v>1963</v>
      </c>
      <c r="D93" t="s">
        <v>1962</v>
      </c>
      <c r="G93" s="3">
        <f t="shared" si="7"/>
        <v>242</v>
      </c>
      <c r="J93" t="str">
        <f t="array" ref="J93">IF(VALUE(Q93)&gt;0,"Crafted",IF(OR(EXACT(A93,'LibSets constants'!#REF!)),"Monster",IF(OR(EXACT(A93,'LibSets constants'!#REF!)),"Trial",IF(OR(EXACT(A93,'LibSets constants'!#REF!)),"Arena",IF(OR(EXACT(A93,'LibSets constants'!#REF!)),"Overland","")))))</f>
        <v>Crafted</v>
      </c>
      <c r="L93" t="s">
        <v>101</v>
      </c>
      <c r="M93" t="s">
        <v>101</v>
      </c>
      <c r="N93">
        <v>254</v>
      </c>
      <c r="O93">
        <v>254</v>
      </c>
      <c r="P93">
        <v>254</v>
      </c>
      <c r="Q93">
        <v>9</v>
      </c>
      <c r="R93" s="3">
        <f>IF(S93&lt;&gt;"",VLOOKUP(S93,'ESO zone constants'!$E$2:$L$5000,8,FALSE),"")</f>
        <v>823</v>
      </c>
      <c r="S93" t="str">
        <f>VLOOKUP(N93,'ESO wayshrine node constants'!$A$2:$E$10002,5,FALSE)</f>
        <v>Gold Coast</v>
      </c>
      <c r="T93" s="24">
        <f>VLOOKUP(R93,'ESO zone constants'!$L$2:$N$9999,3,FALSE)</f>
        <v>4</v>
      </c>
      <c r="U93" s="3" t="str">
        <f>VLOOKUP(T93,'LibSets constants'!$A$2:$B$16,2,FALSE)</f>
        <v>Dark Brotherhood</v>
      </c>
      <c r="V93" s="20" t="s">
        <v>2586</v>
      </c>
      <c r="W93" t="s">
        <v>4282</v>
      </c>
      <c r="X93" s="3">
        <f>IF(Y93&lt;&gt;"",VLOOKUP(Y93,'ESO zone constants'!$E$3:$L$5000,8,FALSE),"")</f>
        <v>823</v>
      </c>
      <c r="Y93" t="str">
        <f>VLOOKUP(O93,'ESO wayshrine node constants'!$A$2:$E$10002,5,FALSE)</f>
        <v>Gold Coast</v>
      </c>
      <c r="Z93" s="20" t="s">
        <v>2586</v>
      </c>
      <c r="AA93" t="s">
        <v>4282</v>
      </c>
      <c r="AB93" s="3">
        <f>IF(AC93&lt;&gt;"",VLOOKUP(AC93,'ESO zone constants'!$E$3:$L$5000,8,FALSE),"")</f>
        <v>823</v>
      </c>
      <c r="AC93" t="str">
        <f>VLOOKUP(P93,'ESO wayshrine node constants'!$A$2:$E$10002,5,FALSE)</f>
        <v>Gold Coast</v>
      </c>
      <c r="AD93" s="20" t="s">
        <v>2586</v>
      </c>
      <c r="AE93" t="s">
        <v>4282</v>
      </c>
      <c r="AF93" s="3" t="str">
        <f>IF(AG93&lt;&gt;"",VLOOKUP(AG93,'ESO zone constants'!$E$3:$L$5000,8,FALSE),"")</f>
        <v/>
      </c>
      <c r="AH93" s="20" t="s">
        <v>2586</v>
      </c>
      <c r="AI93" t="s">
        <v>4282</v>
      </c>
      <c r="AJ93" s="3" t="str">
        <f>IF(AK93&lt;&gt;"",VLOOKUP(AK93,'ESO zone constants'!$E$3:$L$1002,6,FALSE),"")</f>
        <v/>
      </c>
      <c r="AL93" s="20" t="s">
        <v>2586</v>
      </c>
      <c r="AM93" t="s">
        <v>4282</v>
      </c>
      <c r="AN93" s="3" t="str">
        <f>IF(AO93&lt;&gt;"",VLOOKUP(AO93,'ESO zone constants'!$E$3:$L$1002,6,FALSE),"")</f>
        <v/>
      </c>
      <c r="AP93" s="20" t="s">
        <v>2586</v>
      </c>
      <c r="AQ93" t="s">
        <v>4282</v>
      </c>
      <c r="AR93" s="27" t="str">
        <f t="shared" si="8"/>
        <v>[242] = {wayshrines={254,254,254,}, traitsNeeded=9, dlcId=4</v>
      </c>
      <c r="AS93" s="27" t="str">
        <f t="shared" si="13"/>
        <v>, zoneIds={823,823}, veteran=false</v>
      </c>
      <c r="AT93" s="27" t="str">
        <f t="shared" si="12"/>
        <v>, isCrafted=true</v>
      </c>
      <c r="AU93" s="27" t="str">
        <f t="shared" si="10"/>
        <v xml:space="preserve"> --Pelinal's Aptitude / Pelinals Talent</v>
      </c>
      <c r="AV93" s="27" t="str">
        <f t="shared" si="11"/>
        <v>[242] = true,        --Pelinal's Aptitude / Pelinals Talent</v>
      </c>
    </row>
    <row r="94" spans="1:48" x14ac:dyDescent="0.25">
      <c r="A94" s="5">
        <v>177</v>
      </c>
      <c r="B94" t="s">
        <v>1810</v>
      </c>
      <c r="C94" t="s">
        <v>1812</v>
      </c>
      <c r="D94" t="s">
        <v>1811</v>
      </c>
      <c r="G94" s="3">
        <f t="shared" si="7"/>
        <v>177</v>
      </c>
      <c r="J94" t="str">
        <f t="array" ref="J94">IF(VALUE(Q94)&gt;0,"Crafted",IF(OR(EXACT(A94,'LibSets constants'!#REF!)),"Monster",IF(OR(EXACT(A94,'LibSets constants'!#REF!)),"Trial",IF(OR(EXACT(A94,'LibSets constants'!#REF!)),"Arena",IF(OR(EXACT(A94,'LibSets constants'!#REF!)),"Overland","")))))</f>
        <v>Crafted</v>
      </c>
      <c r="L94" t="s">
        <v>101</v>
      </c>
      <c r="M94" t="s">
        <v>101</v>
      </c>
      <c r="N94">
        <v>199</v>
      </c>
      <c r="O94">
        <v>201</v>
      </c>
      <c r="P94">
        <v>203</v>
      </c>
      <c r="Q94">
        <v>5</v>
      </c>
      <c r="R94" s="3">
        <f>IF(S94&lt;&gt;"",VLOOKUP(S94,'ESO zone constants'!$E$2:$L$5000,8,FALSE),"")</f>
        <v>584</v>
      </c>
      <c r="S94" t="str">
        <f>VLOOKUP(N94,'ESO wayshrine node constants'!$A$2:$E$10002,5,FALSE)</f>
        <v>Imperial City</v>
      </c>
      <c r="T94" s="24">
        <f>VLOOKUP(R94,'ESO zone constants'!$L$2:$N$9999,3,FALSE)</f>
        <v>1</v>
      </c>
      <c r="U94" s="3" t="str">
        <f>VLOOKUP(T94,'LibSets constants'!$A$2:$B$16,2,FALSE)</f>
        <v>Imperial City</v>
      </c>
      <c r="V94" s="20" t="s">
        <v>2586</v>
      </c>
      <c r="W94" t="s">
        <v>4282</v>
      </c>
      <c r="X94" s="3">
        <f>IF(Y94&lt;&gt;"",VLOOKUP(Y94,'ESO zone constants'!$E$3:$L$5000,8,FALSE),"")</f>
        <v>584</v>
      </c>
      <c r="Y94" t="str">
        <f>VLOOKUP(O94,'ESO wayshrine node constants'!$A$2:$E$10002,5,FALSE)</f>
        <v>Imperial City</v>
      </c>
      <c r="Z94" s="20" t="s">
        <v>2586</v>
      </c>
      <c r="AA94" t="s">
        <v>4282</v>
      </c>
      <c r="AB94" s="3">
        <f>IF(AC94&lt;&gt;"",VLOOKUP(AC94,'ESO zone constants'!$E$3:$L$5000,8,FALSE),"")</f>
        <v>584</v>
      </c>
      <c r="AC94" t="str">
        <f>VLOOKUP(P94,'ESO wayshrine node constants'!$A$2:$E$10002,5,FALSE)</f>
        <v>Imperial City</v>
      </c>
      <c r="AD94" s="20" t="s">
        <v>2586</v>
      </c>
      <c r="AE94" t="s">
        <v>4282</v>
      </c>
      <c r="AF94" s="3" t="str">
        <f>IF(AG94&lt;&gt;"",VLOOKUP(AG94,'ESO zone constants'!$E$3:$L$5000,8,FALSE),"")</f>
        <v/>
      </c>
      <c r="AH94" s="20" t="s">
        <v>2586</v>
      </c>
      <c r="AI94" t="s">
        <v>4282</v>
      </c>
      <c r="AJ94" s="3" t="str">
        <f>IF(AK94&lt;&gt;"",VLOOKUP(AK94,'ESO zone constants'!$E$3:$L$1002,6,FALSE),"")</f>
        <v/>
      </c>
      <c r="AL94" s="20" t="s">
        <v>2586</v>
      </c>
      <c r="AM94" t="s">
        <v>4282</v>
      </c>
      <c r="AN94" s="3" t="str">
        <f>IF(AO94&lt;&gt;"",VLOOKUP(AO94,'ESO zone constants'!$E$3:$L$1002,6,FALSE),"")</f>
        <v/>
      </c>
      <c r="AP94" s="20" t="s">
        <v>2586</v>
      </c>
      <c r="AQ94" t="s">
        <v>4282</v>
      </c>
      <c r="AR94" s="27" t="str">
        <f t="shared" si="8"/>
        <v>[177] = {wayshrines={199,201,203,}, traitsNeeded=5, dlcId=1</v>
      </c>
      <c r="AS94" s="27" t="str">
        <f t="shared" si="13"/>
        <v>, zoneIds={584,584}, veteran=false</v>
      </c>
      <c r="AT94" s="27" t="str">
        <f t="shared" si="12"/>
        <v>, isCrafted=true</v>
      </c>
      <c r="AU94" s="27" t="str">
        <f t="shared" si="10"/>
        <v xml:space="preserve"> --Redistributor / Umverteilung</v>
      </c>
      <c r="AV94" s="27" t="str">
        <f t="shared" si="11"/>
        <v>[177] = true,        --Redistributor / Umverteilung</v>
      </c>
    </row>
    <row r="95" spans="1:48" x14ac:dyDescent="0.25">
      <c r="A95" s="13">
        <v>438</v>
      </c>
      <c r="B95" t="s">
        <v>4284</v>
      </c>
      <c r="C95" t="s">
        <v>2536</v>
      </c>
      <c r="G95" s="3">
        <f t="shared" si="7"/>
        <v>438</v>
      </c>
      <c r="J95" t="s">
        <v>2539</v>
      </c>
      <c r="L95" t="s">
        <v>101</v>
      </c>
      <c r="M95" t="s">
        <v>101</v>
      </c>
      <c r="N95">
        <v>397</v>
      </c>
      <c r="O95">
        <v>397</v>
      </c>
      <c r="P95">
        <v>397</v>
      </c>
      <c r="Q95">
        <v>8</v>
      </c>
      <c r="R95" s="3">
        <f>IF(S95&lt;&gt;"",VLOOKUP(S95,'ESO zone constants'!$E$2:$L$5000,8,FALSE),"")</f>
        <v>1086</v>
      </c>
      <c r="S95" t="s">
        <v>4228</v>
      </c>
      <c r="T95" s="24">
        <f>VLOOKUP(R95,'ESO zone constants'!$L$2:$N$9999,3,FALSE)</f>
        <v>14</v>
      </c>
      <c r="U95" s="3" t="str">
        <f>VLOOKUP(T95,'LibSets constants'!$A$2:$B$16,2,FALSE)</f>
        <v>Elsweyr</v>
      </c>
      <c r="V95" s="20" t="s">
        <v>2586</v>
      </c>
      <c r="W95" t="s">
        <v>4282</v>
      </c>
      <c r="X95" s="3">
        <f>IF(Y95&lt;&gt;"",VLOOKUP(Y95,'ESO zone constants'!$E$3:$L$5000,8,FALSE),"")</f>
        <v>1086</v>
      </c>
      <c r="Y95" t="s">
        <v>4228</v>
      </c>
      <c r="Z95" s="20" t="s">
        <v>2586</v>
      </c>
      <c r="AA95" t="s">
        <v>4282</v>
      </c>
      <c r="AB95" s="3">
        <f>IF(AC95&lt;&gt;"",VLOOKUP(AC95,'ESO zone constants'!$E$3:$L$5000,8,FALSE),"")</f>
        <v>1086</v>
      </c>
      <c r="AC95" t="s">
        <v>4228</v>
      </c>
      <c r="AD95" s="20" t="s">
        <v>2586</v>
      </c>
      <c r="AE95" t="s">
        <v>4282</v>
      </c>
      <c r="AF95" s="3" t="str">
        <f>IF(AG95&lt;&gt;"",VLOOKUP(AG95,'ESO zone constants'!$E$3:$L$5000,8,FALSE),"")</f>
        <v/>
      </c>
      <c r="AH95" s="20" t="s">
        <v>2586</v>
      </c>
      <c r="AI95" t="s">
        <v>4282</v>
      </c>
      <c r="AL95" s="20" t="s">
        <v>2586</v>
      </c>
      <c r="AM95" t="s">
        <v>4282</v>
      </c>
      <c r="AP95" s="20" t="s">
        <v>2586</v>
      </c>
      <c r="AQ95" t="s">
        <v>4282</v>
      </c>
      <c r="AR95" s="27" t="str">
        <f t="shared" si="8"/>
        <v>[438] = {wayshrines={397,397,397,}, traitsNeeded=8, dlcId=14</v>
      </c>
      <c r="AS95" s="27" t="str">
        <f t="shared" si="13"/>
        <v>, zoneIds={1086,1086}, veteran=false</v>
      </c>
      <c r="AT95" s="27" t="str">
        <f t="shared" si="12"/>
        <v>, isCrafted=true</v>
      </c>
      <c r="AU95" s="27" t="str">
        <f t="shared" si="10"/>
        <v xml:space="preserve"> --Senche-raht's Grit / Mut des Senche-raht</v>
      </c>
      <c r="AV95" s="27" t="str">
        <f t="shared" si="11"/>
        <v>[438] = true,        --Senche-raht's Grit / Mut des Senche-raht</v>
      </c>
    </row>
    <row r="96" spans="1:48" x14ac:dyDescent="0.25">
      <c r="A96" s="5">
        <v>325</v>
      </c>
      <c r="B96" t="s">
        <v>2154</v>
      </c>
      <c r="C96" t="s">
        <v>2156</v>
      </c>
      <c r="D96" t="s">
        <v>2155</v>
      </c>
      <c r="G96" s="3">
        <f t="shared" si="7"/>
        <v>325</v>
      </c>
      <c r="J96" t="str">
        <f t="array" ref="J96">IF(VALUE(Q96)&gt;0,"Crafted",IF(OR(EXACT(A96,'LibSets constants'!#REF!)),"Monster",IF(OR(EXACT(A96,'LibSets constants'!#REF!)),"Trial",IF(OR(EXACT(A96,'LibSets constants'!#REF!)),"Arena",IF(OR(EXACT(A96,'LibSets constants'!#REF!)),"Overland","")))))</f>
        <v>Crafted</v>
      </c>
      <c r="L96" t="s">
        <v>101</v>
      </c>
      <c r="M96" t="s">
        <v>101</v>
      </c>
      <c r="N96">
        <v>282</v>
      </c>
      <c r="O96">
        <v>282</v>
      </c>
      <c r="P96">
        <v>282</v>
      </c>
      <c r="Q96">
        <v>6</v>
      </c>
      <c r="R96" s="3">
        <f>IF(S96&lt;&gt;"",VLOOKUP(S96,'ESO zone constants'!$E$2:$L$5000,8,FALSE),"")</f>
        <v>849</v>
      </c>
      <c r="S96" t="str">
        <f>VLOOKUP(N96,'ESO wayshrine node constants'!$A$2:$E$10002,5,FALSE)</f>
        <v>Vvardenfell</v>
      </c>
      <c r="T96" s="24">
        <f>VLOOKUP(R96,'ESO zone constants'!$L$2:$N$9999,3,FALSE)</f>
        <v>6</v>
      </c>
      <c r="U96" s="3" t="str">
        <f>VLOOKUP(T96,'LibSets constants'!$A$2:$B$16,2,FALSE)</f>
        <v>Morrowind</v>
      </c>
      <c r="V96" s="20" t="s">
        <v>2586</v>
      </c>
      <c r="W96" t="s">
        <v>4282</v>
      </c>
      <c r="X96" s="3">
        <f>IF(Y96&lt;&gt;"",VLOOKUP(Y96,'ESO zone constants'!$E$3:$L$5000,8,FALSE),"")</f>
        <v>849</v>
      </c>
      <c r="Y96" t="str">
        <f>VLOOKUP(O96,'ESO wayshrine node constants'!$A$2:$E$10002,5,FALSE)</f>
        <v>Vvardenfell</v>
      </c>
      <c r="Z96" s="20" t="s">
        <v>2586</v>
      </c>
      <c r="AA96" t="s">
        <v>4282</v>
      </c>
      <c r="AB96" s="3">
        <f>IF(AC96&lt;&gt;"",VLOOKUP(AC96,'ESO zone constants'!$E$3:$L$5000,8,FALSE),"")</f>
        <v>849</v>
      </c>
      <c r="AC96" t="str">
        <f>VLOOKUP(P96,'ESO wayshrine node constants'!$A$2:$E$10002,5,FALSE)</f>
        <v>Vvardenfell</v>
      </c>
      <c r="AD96" s="20" t="s">
        <v>2586</v>
      </c>
      <c r="AE96" t="s">
        <v>4282</v>
      </c>
      <c r="AF96" s="3" t="str">
        <f>IF(AG96&lt;&gt;"",VLOOKUP(AG96,'ESO zone constants'!$E$3:$L$5000,8,FALSE),"")</f>
        <v/>
      </c>
      <c r="AH96" s="20" t="s">
        <v>2586</v>
      </c>
      <c r="AI96" t="s">
        <v>4282</v>
      </c>
      <c r="AJ96" s="3" t="str">
        <f>IF(AK96&lt;&gt;"",VLOOKUP(AK96,'ESO zone constants'!$E$3:$L$1002,6,FALSE),"")</f>
        <v/>
      </c>
      <c r="AL96" s="20" t="s">
        <v>2586</v>
      </c>
      <c r="AM96" t="s">
        <v>4282</v>
      </c>
      <c r="AN96" s="3" t="str">
        <f>IF(AO96&lt;&gt;"",VLOOKUP(AO96,'ESO zone constants'!$E$3:$L$1002,6,FALSE),"")</f>
        <v/>
      </c>
      <c r="AP96" s="20" t="s">
        <v>2586</v>
      </c>
      <c r="AQ96" t="s">
        <v>4282</v>
      </c>
      <c r="AR96" s="27" t="str">
        <f t="shared" si="8"/>
        <v>[325] = {wayshrines={282,282,282,}, traitsNeeded=6, dlcId=6</v>
      </c>
      <c r="AS96" s="27" t="str">
        <f t="shared" si="13"/>
        <v>, zoneIds={849,849}, veteran=false</v>
      </c>
      <c r="AT96" s="27" t="str">
        <f t="shared" si="12"/>
        <v>, isCrafted=true</v>
      </c>
      <c r="AU96" s="27" t="str">
        <f t="shared" si="10"/>
        <v xml:space="preserve"> --Shacklebreaker / Kettensprenger</v>
      </c>
      <c r="AV96" s="27" t="str">
        <f t="shared" si="11"/>
        <v>[325] = true,        --Shacklebreaker / Kettensprenger</v>
      </c>
    </row>
    <row r="97" spans="1:48" x14ac:dyDescent="0.25">
      <c r="A97" s="5">
        <v>95</v>
      </c>
      <c r="B97" t="s">
        <v>1605</v>
      </c>
      <c r="C97" t="s">
        <v>1607</v>
      </c>
      <c r="D97" t="s">
        <v>1606</v>
      </c>
      <c r="G97" s="3">
        <f t="shared" si="7"/>
        <v>95</v>
      </c>
      <c r="J97" t="str">
        <f t="array" ref="J97">IF(VALUE(Q97)&gt;0,"Crafted",IF(OR(EXACT(A97,'LibSets constants'!#REF!)),"Monster",IF(OR(EXACT(A97,'LibSets constants'!#REF!)),"Trial",IF(OR(EXACT(A97,'LibSets constants'!#REF!)),"Arena",IF(OR(EXACT(A97,'LibSets constants'!#REF!)),"Overland","")))))</f>
        <v>Crafted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8</v>
      </c>
      <c r="R97" s="3">
        <f>IF(S97&lt;&gt;"",VLOOKUP(S97,'ESO zone constants'!$E$2:$L$5000,8,FALSE),"")</f>
        <v>267</v>
      </c>
      <c r="S97" t="s">
        <v>234</v>
      </c>
      <c r="T97" s="24">
        <f>VLOOKUP(R97,'ESO zone constants'!$L$2:$N$9999,3,FALSE)</f>
        <v>0</v>
      </c>
      <c r="U97" s="3" t="str">
        <f>VLOOKUP(T97,'LibSets constants'!$A$2:$B$16,2,FALSE)</f>
        <v>Included in base game</v>
      </c>
      <c r="V97" s="20" t="s">
        <v>2586</v>
      </c>
      <c r="W97" t="s">
        <v>4282</v>
      </c>
      <c r="X97" s="3">
        <f>IF(Y97&lt;&gt;"",VLOOKUP(Y97,'ESO zone constants'!$E$3:$L$5000,8,FALSE),"")</f>
        <v>267</v>
      </c>
      <c r="Y97" t="s">
        <v>234</v>
      </c>
      <c r="Z97" s="20" t="s">
        <v>2586</v>
      </c>
      <c r="AA97" t="s">
        <v>4282</v>
      </c>
      <c r="AB97" s="3">
        <f>IF(AC97&lt;&gt;"",VLOOKUP(AC97,'ESO zone constants'!$E$3:$L$5000,8,FALSE),"")</f>
        <v>267</v>
      </c>
      <c r="AC97" t="s">
        <v>234</v>
      </c>
      <c r="AD97" s="20" t="s">
        <v>2586</v>
      </c>
      <c r="AE97" t="s">
        <v>4282</v>
      </c>
      <c r="AF97" s="3" t="str">
        <f>IF(AG97&lt;&gt;"",VLOOKUP(AG97,'ESO zone constants'!$E$3:$L$5000,8,FALSE),"")</f>
        <v/>
      </c>
      <c r="AH97" s="20" t="s">
        <v>2586</v>
      </c>
      <c r="AI97" t="s">
        <v>4282</v>
      </c>
      <c r="AJ97" s="3" t="str">
        <f>IF(AK97&lt;&gt;"",VLOOKUP(AK97,'ESO zone constants'!$E$3:$L$1002,6,FALSE),"")</f>
        <v/>
      </c>
      <c r="AL97" s="20" t="s">
        <v>2586</v>
      </c>
      <c r="AM97" t="s">
        <v>4282</v>
      </c>
      <c r="AN97" s="3" t="str">
        <f>IF(AO97&lt;&gt;"",VLOOKUP(AO97,'ESO zone constants'!$E$3:$L$1002,6,FALSE),"")</f>
        <v/>
      </c>
      <c r="AP97" s="20" t="s">
        <v>2586</v>
      </c>
      <c r="AQ97" t="s">
        <v>4282</v>
      </c>
      <c r="AR97" s="27" t="str">
        <f t="shared" si="8"/>
        <v>[95] = {wayshrines={-1,-1,-1,}, traitsNeeded=8, dlcId=0</v>
      </c>
      <c r="AS97" s="27" t="str">
        <f t="shared" si="13"/>
        <v>, zoneIds={267,267}, veteran=false</v>
      </c>
      <c r="AT97" s="27" t="str">
        <f t="shared" si="12"/>
        <v>, isCrafted=true</v>
      </c>
      <c r="AU97" s="27" t="str">
        <f t="shared" si="10"/>
        <v xml:space="preserve"> --Shalidor's Curse / Shalidors Fluch</v>
      </c>
      <c r="AV97" s="27" t="str">
        <f t="shared" si="11"/>
        <v>[95] = true,        --Shalidor's Curse / Shalidors Fluch</v>
      </c>
    </row>
    <row r="98" spans="1:48" x14ac:dyDescent="0.25">
      <c r="A98" s="5">
        <v>386</v>
      </c>
      <c r="B98" t="s">
        <v>2311</v>
      </c>
      <c r="C98" t="s">
        <v>2313</v>
      </c>
      <c r="D98" t="s">
        <v>2312</v>
      </c>
      <c r="G98" s="3">
        <f t="shared" si="7"/>
        <v>386</v>
      </c>
      <c r="J98" t="str">
        <f t="array" ref="J98">IF(VALUE(Q98)&gt;0,"Crafted",IF(OR(EXACT(A98,'LibSets constants'!#REF!)),"Monster",IF(OR(EXACT(A98,'LibSets constants'!#REF!)),"Trial",IF(OR(EXACT(A98,'LibSets constants'!#REF!)),"Arena",IF(OR(EXACT(A98,'LibSets constants'!#REF!)),"Overland","")))))</f>
        <v>Crafted</v>
      </c>
      <c r="L98" t="s">
        <v>101</v>
      </c>
      <c r="M98" t="s">
        <v>101</v>
      </c>
      <c r="N98">
        <v>360</v>
      </c>
      <c r="O98">
        <v>360</v>
      </c>
      <c r="P98">
        <v>360</v>
      </c>
      <c r="Q98">
        <v>6</v>
      </c>
      <c r="R98" s="3">
        <f>IF(S98&lt;&gt;"",VLOOKUP(S98,'ESO zone constants'!$E$2:$L$5000,8,FALSE),"")</f>
        <v>1027</v>
      </c>
      <c r="S98" t="str">
        <f>VLOOKUP(N98,'ESO wayshrine node constants'!$A$2:$E$10002,5,FALSE)</f>
        <v>Artaeum</v>
      </c>
      <c r="T98" s="24">
        <f>VLOOKUP(R98,'ESO zone constants'!$L$2:$N$9999,3,FALSE)</f>
        <v>10</v>
      </c>
      <c r="U98" s="3" t="str">
        <f>VLOOKUP(T98,'LibSets constants'!$A$2:$B$16,2,FALSE)</f>
        <v>Summerset</v>
      </c>
      <c r="V98" s="39" t="s">
        <v>2586</v>
      </c>
      <c r="W98" t="s">
        <v>4282</v>
      </c>
      <c r="X98" s="3">
        <f>IF(Y98&lt;&gt;"",VLOOKUP(Y98,'ESO zone constants'!$E$3:$L$5000,8,FALSE),"")</f>
        <v>1027</v>
      </c>
      <c r="Y98" t="str">
        <f>VLOOKUP(O98,'ESO wayshrine node constants'!$A$2:$E$10002,5,FALSE)</f>
        <v>Artaeum</v>
      </c>
      <c r="Z98" s="39" t="s">
        <v>2586</v>
      </c>
      <c r="AA98" t="s">
        <v>4282</v>
      </c>
      <c r="AB98" s="3">
        <f>IF(AC98&lt;&gt;"",VLOOKUP(AC98,'ESO zone constants'!$E$3:$L$5000,8,FALSE),"")</f>
        <v>1027</v>
      </c>
      <c r="AC98" t="str">
        <f>VLOOKUP(P98,'ESO wayshrine node constants'!$A$2:$E$10002,5,FALSE)</f>
        <v>Artaeum</v>
      </c>
      <c r="AD98" s="39" t="s">
        <v>2586</v>
      </c>
      <c r="AE98" t="s">
        <v>4282</v>
      </c>
      <c r="AF98" s="3" t="str">
        <f>IF(AG98&lt;&gt;"",VLOOKUP(AG98,'ESO zone constants'!$E$3:$L$5000,8,FALSE),"")</f>
        <v/>
      </c>
      <c r="AH98" s="20" t="s">
        <v>2586</v>
      </c>
      <c r="AI98" t="s">
        <v>4282</v>
      </c>
      <c r="AJ98" s="3" t="str">
        <f>IF(AK98&lt;&gt;"",VLOOKUP(AK98,'ESO zone constants'!$E$3:$L$1002,6,FALSE),"")</f>
        <v/>
      </c>
      <c r="AL98" s="20" t="s">
        <v>2586</v>
      </c>
      <c r="AM98" t="s">
        <v>4282</v>
      </c>
      <c r="AN98" s="3" t="str">
        <f>IF(AO98&lt;&gt;"",VLOOKUP(AO98,'ESO zone constants'!$E$3:$L$1002,6,FALSE),"")</f>
        <v/>
      </c>
      <c r="AP98" s="20" t="s">
        <v>2586</v>
      </c>
      <c r="AQ98" t="s">
        <v>4282</v>
      </c>
      <c r="AR98" s="27" t="str">
        <f t="shared" si="8"/>
        <v>[386] = {wayshrines={360,360,360,}, traitsNeeded=6, dlcId=10</v>
      </c>
      <c r="AS98" s="27" t="str">
        <f t="shared" si="13"/>
        <v>, zoneIds={1027,1027}, veteran=false</v>
      </c>
      <c r="AT98" s="27" t="str">
        <f t="shared" si="12"/>
        <v>, isCrafted=true</v>
      </c>
      <c r="AU98" s="27" t="str">
        <f t="shared" si="10"/>
        <v xml:space="preserve"> --Sload's Semblance / Kreckenantlitz</v>
      </c>
      <c r="AV98" s="27" t="str">
        <f t="shared" si="11"/>
        <v>[386] = true,        --Sload's Semblance / Kreckenantlitz</v>
      </c>
    </row>
    <row r="99" spans="1:48" x14ac:dyDescent="0.25">
      <c r="A99" s="5">
        <v>81</v>
      </c>
      <c r="B99" t="s">
        <v>1563</v>
      </c>
      <c r="C99" t="s">
        <v>1565</v>
      </c>
      <c r="D99" t="s">
        <v>1564</v>
      </c>
      <c r="G99" s="3">
        <f t="shared" si="7"/>
        <v>81</v>
      </c>
      <c r="J99" t="str">
        <f t="array" ref="J99">IF(VALUE(Q99)&gt;0,"Crafted",IF(OR(EXACT(A99,'LibSets constants'!#REF!)),"Monster",IF(OR(EXACT(A99,'LibSets constants'!#REF!)),"Trial",IF(OR(EXACT(A99,'LibSets constants'!#REF!)),"Arena",IF(OR(EXACT(A99,'LibSets constants'!#REF!)),"Overland","")))))</f>
        <v>Crafted</v>
      </c>
      <c r="L99" t="s">
        <v>101</v>
      </c>
      <c r="M99" t="s">
        <v>101</v>
      </c>
      <c r="N99">
        <v>137</v>
      </c>
      <c r="O99">
        <v>103</v>
      </c>
      <c r="P99">
        <v>89</v>
      </c>
      <c r="Q99">
        <v>5</v>
      </c>
      <c r="R99" s="3">
        <f>IF(S99&lt;&gt;"",VLOOKUP(S99,'ESO zone constants'!$E$2:$L$5000,8,FALSE),"")</f>
        <v>104</v>
      </c>
      <c r="S99" t="str">
        <f>VLOOKUP(N99,'ESO wayshrine node constants'!$A$2:$E$10002,5,FALSE)</f>
        <v>Alik'r Desert</v>
      </c>
      <c r="T99" s="24">
        <f>VLOOKUP(R99,'ESO zone constants'!$L$2:$N$9999,3,FALSE)</f>
        <v>0</v>
      </c>
      <c r="U99" s="3" t="str">
        <f>VLOOKUP(T99,'LibSets constants'!$A$2:$B$16,2,FALSE)</f>
        <v>Included in base game</v>
      </c>
      <c r="V99" s="39" t="s">
        <v>2586</v>
      </c>
      <c r="W99" t="s">
        <v>4282</v>
      </c>
      <c r="X99" s="3">
        <f>IF(Y99&lt;&gt;"",VLOOKUP(Y99,'ESO zone constants'!$E$3:$L$5000,8,FALSE),"")</f>
        <v>58</v>
      </c>
      <c r="Y99" t="str">
        <f>VLOOKUP(O99,'ESO wayshrine node constants'!$A$2:$E$10002,5,FALSE)</f>
        <v>Malabal Tor</v>
      </c>
      <c r="Z99" s="39" t="s">
        <v>2586</v>
      </c>
      <c r="AA99" t="s">
        <v>4282</v>
      </c>
      <c r="AB99" s="3">
        <f>IF(AC99&lt;&gt;"",VLOOKUP(AC99,'ESO zone constants'!$E$3:$L$5000,8,FALSE),"")</f>
        <v>101</v>
      </c>
      <c r="AC99" t="str">
        <f>VLOOKUP(P99,'ESO wayshrine node constants'!$A$2:$E$10002,5,FALSE)</f>
        <v>Eastmarch</v>
      </c>
      <c r="AD99" s="39" t="s">
        <v>2586</v>
      </c>
      <c r="AE99" t="s">
        <v>4282</v>
      </c>
      <c r="AF99" s="3" t="str">
        <f>IF(AG99&lt;&gt;"",VLOOKUP(AG99,'ESO zone constants'!$E$3:$L$5000,8,FALSE),"")</f>
        <v/>
      </c>
      <c r="AH99" s="20" t="s">
        <v>2586</v>
      </c>
      <c r="AI99" t="s">
        <v>4282</v>
      </c>
      <c r="AJ99" s="3" t="str">
        <f>IF(AK99&lt;&gt;"",VLOOKUP(AK99,'ESO zone constants'!$E$3:$L$1002,6,FALSE),"")</f>
        <v/>
      </c>
      <c r="AL99" s="20" t="s">
        <v>2586</v>
      </c>
      <c r="AM99" t="s">
        <v>4282</v>
      </c>
      <c r="AN99" s="3" t="str">
        <f>IF(AO99&lt;&gt;"",VLOOKUP(AO99,'ESO zone constants'!$E$3:$L$1002,6,FALSE),"")</f>
        <v/>
      </c>
      <c r="AP99" s="20" t="s">
        <v>2586</v>
      </c>
      <c r="AQ99" t="s">
        <v>4282</v>
      </c>
      <c r="AR99" s="27" t="str">
        <f t="shared" si="8"/>
        <v>[81] = {wayshrines={137,103,89,}, traitsNeeded=5, dlcId=0</v>
      </c>
      <c r="AS99" s="27" t="str">
        <f t="shared" si="13"/>
        <v>, zoneIds={104,58}, veteran=false</v>
      </c>
      <c r="AT99" s="27" t="str">
        <f t="shared" si="12"/>
        <v>, isCrafted=true</v>
      </c>
      <c r="AU99" s="27" t="str">
        <f t="shared" si="10"/>
        <v xml:space="preserve"> --Song of Lamae / Lied der Lamien</v>
      </c>
      <c r="AV99" s="27" t="str">
        <f t="shared" si="11"/>
        <v>[81] = true,        --Song of Lamae / Lied der Lamien</v>
      </c>
    </row>
    <row r="100" spans="1:48" x14ac:dyDescent="0.25">
      <c r="A100" s="5">
        <v>74</v>
      </c>
      <c r="B100" t="s">
        <v>1542</v>
      </c>
      <c r="C100" t="s">
        <v>1544</v>
      </c>
      <c r="D100" t="s">
        <v>1543</v>
      </c>
      <c r="G100" s="3">
        <f t="shared" si="7"/>
        <v>74</v>
      </c>
      <c r="J100" t="str">
        <f t="array" ref="J100">IF(VALUE(Q100)&gt;0,"Crafted",IF(OR(EXACT(A100,'LibSets constants'!#REF!)),"Monster",IF(OR(EXACT(A100,'LibSets constants'!#REF!)),"Trial",IF(OR(EXACT(A100,'LibSets constants'!#REF!)),"Arena",IF(OR(EXACT(A100,'LibSets constants'!#REF!)),"Overland","")))))</f>
        <v>Crafted</v>
      </c>
      <c r="L100" t="s">
        <v>101</v>
      </c>
      <c r="M100" t="s">
        <v>101</v>
      </c>
      <c r="N100">
        <v>133</v>
      </c>
      <c r="O100">
        <v>133</v>
      </c>
      <c r="P100">
        <v>133</v>
      </c>
      <c r="Q100">
        <v>8</v>
      </c>
      <c r="R100" s="3">
        <f>IF(S100&lt;&gt;"",VLOOKUP(S100,'ESO zone constants'!$E$2:$L$5000,8,FALSE),"")</f>
        <v>347</v>
      </c>
      <c r="S100" t="str">
        <f>VLOOKUP(N100,'ESO wayshrine node constants'!$A$2:$E$10002,5,FALSE)</f>
        <v>Coldharbour</v>
      </c>
      <c r="T100" s="24">
        <f>VLOOKUP(R100,'ESO zone constants'!$L$2:$N$9999,3,FALSE)</f>
        <v>0</v>
      </c>
      <c r="U100" s="3" t="str">
        <f>VLOOKUP(T100,'LibSets constants'!$A$2:$B$16,2,FALSE)</f>
        <v>Included in base game</v>
      </c>
      <c r="V100" s="39" t="s">
        <v>2586</v>
      </c>
      <c r="W100" t="s">
        <v>4282</v>
      </c>
      <c r="X100" s="3">
        <f>IF(Y100&lt;&gt;"",VLOOKUP(Y100,'ESO zone constants'!$E$3:$L$5000,8,FALSE),"")</f>
        <v>347</v>
      </c>
      <c r="Y100" t="str">
        <f>VLOOKUP(O100,'ESO wayshrine node constants'!$A$2:$E$10002,5,FALSE)</f>
        <v>Coldharbour</v>
      </c>
      <c r="Z100" s="39" t="s">
        <v>2586</v>
      </c>
      <c r="AA100" t="s">
        <v>4282</v>
      </c>
      <c r="AB100" s="3">
        <f>IF(AC100&lt;&gt;"",VLOOKUP(AC100,'ESO zone constants'!$E$3:$L$5000,8,FALSE),"")</f>
        <v>347</v>
      </c>
      <c r="AC100" t="str">
        <f>VLOOKUP(P100,'ESO wayshrine node constants'!$A$2:$E$10002,5,FALSE)</f>
        <v>Coldharbour</v>
      </c>
      <c r="AD100" s="39" t="s">
        <v>2586</v>
      </c>
      <c r="AE100" t="s">
        <v>4282</v>
      </c>
      <c r="AF100" s="3" t="str">
        <f>IF(AG100&lt;&gt;"",VLOOKUP(AG100,'ESO zone constants'!$E$3:$L$5000,8,FALSE),"")</f>
        <v/>
      </c>
      <c r="AH100" s="20" t="s">
        <v>2586</v>
      </c>
      <c r="AI100" t="s">
        <v>4282</v>
      </c>
      <c r="AJ100" s="3" t="str">
        <f>IF(AK100&lt;&gt;"",VLOOKUP(AK100,'ESO zone constants'!$E$3:$L$1002,6,FALSE),"")</f>
        <v/>
      </c>
      <c r="AL100" s="20" t="s">
        <v>2586</v>
      </c>
      <c r="AM100" t="s">
        <v>4282</v>
      </c>
      <c r="AN100" s="3" t="str">
        <f>IF(AO100&lt;&gt;"",VLOOKUP(AO100,'ESO zone constants'!$E$3:$L$1002,6,FALSE),"")</f>
        <v/>
      </c>
      <c r="AP100" s="20" t="s">
        <v>2586</v>
      </c>
      <c r="AQ100" t="s">
        <v>4282</v>
      </c>
      <c r="AR100" s="27" t="str">
        <f t="shared" si="8"/>
        <v>[74] = {wayshrines={133,133,133,}, traitsNeeded=8, dlcId=0</v>
      </c>
      <c r="AS100" s="27" t="str">
        <f t="shared" si="13"/>
        <v>, zoneIds={347,347}, veteran=false</v>
      </c>
      <c r="AT100" s="27" t="str">
        <f t="shared" si="12"/>
        <v>, isCrafted=true</v>
      </c>
      <c r="AU100" s="27" t="str">
        <f t="shared" si="10"/>
        <v xml:space="preserve"> --Spectre's Eye / Schemenauge</v>
      </c>
      <c r="AV100" s="27" t="str">
        <f t="shared" si="11"/>
        <v>[74] = true,        --Spectre's Eye / Schemenauge</v>
      </c>
    </row>
    <row r="101" spans="1:48" x14ac:dyDescent="0.25">
      <c r="A101" s="5">
        <v>224</v>
      </c>
      <c r="B101" t="s">
        <v>1910</v>
      </c>
      <c r="C101" t="s">
        <v>1912</v>
      </c>
      <c r="D101" t="s">
        <v>1911</v>
      </c>
      <c r="G101" s="3">
        <f t="shared" si="7"/>
        <v>224</v>
      </c>
      <c r="J101" t="str">
        <f t="array" ref="J101">IF(VALUE(Q101)&gt;0,"Crafted",IF(OR(EXACT(A101,'LibSets constants'!#REF!)),"Monster",IF(OR(EXACT(A101,'LibSets constants'!#REF!)),"Trial",IF(OR(EXACT(A101,'LibSets constants'!#REF!)),"Arena",IF(OR(EXACT(A101,'LibSets constants'!#REF!)),"Overland","")))))</f>
        <v>Crafted</v>
      </c>
      <c r="L101" t="s">
        <v>101</v>
      </c>
      <c r="M101" t="s">
        <v>101</v>
      </c>
      <c r="N101">
        <v>257</v>
      </c>
      <c r="O101">
        <v>257</v>
      </c>
      <c r="P101">
        <v>257</v>
      </c>
      <c r="Q101">
        <v>5</v>
      </c>
      <c r="R101" s="3">
        <f>IF(S101&lt;&gt;"",VLOOKUP(S101,'ESO zone constants'!$E$2:$L$5000,8,FALSE),"")</f>
        <v>816</v>
      </c>
      <c r="S101" t="str">
        <f>VLOOKUP(N101,'ESO wayshrine node constants'!$A$2:$E$10002,5,FALSE)</f>
        <v>Hew's Bane</v>
      </c>
      <c r="T101" s="24">
        <f>VLOOKUP(R101,'ESO zone constants'!$L$2:$N$9999,3,FALSE)</f>
        <v>3</v>
      </c>
      <c r="U101" s="3" t="str">
        <f>VLOOKUP(T101,'LibSets constants'!$A$2:$B$16,2,FALSE)</f>
        <v>Thieves Guild</v>
      </c>
      <c r="V101" s="39" t="s">
        <v>2586</v>
      </c>
      <c r="W101" t="s">
        <v>4282</v>
      </c>
      <c r="X101" s="3">
        <f>IF(Y101&lt;&gt;"",VLOOKUP(Y101,'ESO zone constants'!$E$3:$L$5000,8,FALSE),"")</f>
        <v>816</v>
      </c>
      <c r="Y101" t="str">
        <f>VLOOKUP(O101,'ESO wayshrine node constants'!$A$2:$E$10002,5,FALSE)</f>
        <v>Hew's Bane</v>
      </c>
      <c r="Z101" s="39" t="s">
        <v>2586</v>
      </c>
      <c r="AA101" t="s">
        <v>4282</v>
      </c>
      <c r="AB101" s="3">
        <f>IF(AC101&lt;&gt;"",VLOOKUP(AC101,'ESO zone constants'!$E$3:$L$5000,8,FALSE),"")</f>
        <v>816</v>
      </c>
      <c r="AC101" t="str">
        <f>VLOOKUP(P101,'ESO wayshrine node constants'!$A$2:$E$10002,5,FALSE)</f>
        <v>Hew's Bane</v>
      </c>
      <c r="AD101" s="39" t="s">
        <v>2586</v>
      </c>
      <c r="AE101" t="s">
        <v>4282</v>
      </c>
      <c r="AF101" s="3" t="str">
        <f>IF(AG101&lt;&gt;"",VLOOKUP(AG101,'ESO zone constants'!$E$3:$L$5000,8,FALSE),"")</f>
        <v/>
      </c>
      <c r="AH101" s="20" t="s">
        <v>2586</v>
      </c>
      <c r="AI101" t="s">
        <v>4282</v>
      </c>
      <c r="AJ101" s="3" t="str">
        <f>IF(AK101&lt;&gt;"",VLOOKUP(AK101,'ESO zone constants'!$E$3:$L$1002,6,FALSE),"")</f>
        <v/>
      </c>
      <c r="AL101" s="20" t="s">
        <v>2586</v>
      </c>
      <c r="AM101" t="s">
        <v>4282</v>
      </c>
      <c r="AN101" s="3" t="str">
        <f>IF(AO101&lt;&gt;"",VLOOKUP(AO101,'ESO zone constants'!$E$3:$L$1002,6,FALSE),"")</f>
        <v/>
      </c>
      <c r="AP101" s="20" t="s">
        <v>2586</v>
      </c>
      <c r="AQ101" t="s">
        <v>4282</v>
      </c>
      <c r="AR101" s="27" t="str">
        <f t="shared" si="8"/>
        <v>[224] = {wayshrines={257,257,257,}, traitsNeeded=5, dlcId=3</v>
      </c>
      <c r="AS101" s="27" t="str">
        <f t="shared" si="13"/>
        <v>, zoneIds={816,816}, veteran=false</v>
      </c>
      <c r="AT101" s="27" t="str">
        <f t="shared" si="12"/>
        <v>, isCrafted=true</v>
      </c>
      <c r="AU101" s="27" t="str">
        <f t="shared" si="10"/>
        <v xml:space="preserve"> --Tava's Favor / Tavas Gunst</v>
      </c>
      <c r="AV101" s="27" t="str">
        <f t="shared" si="11"/>
        <v>[224] = true,        --Tava's Favor / Tavas Gunst</v>
      </c>
    </row>
    <row r="102" spans="1:48" x14ac:dyDescent="0.25">
      <c r="A102" s="5">
        <v>75</v>
      </c>
      <c r="B102" t="s">
        <v>1545</v>
      </c>
      <c r="C102" t="s">
        <v>1547</v>
      </c>
      <c r="D102" t="s">
        <v>1546</v>
      </c>
      <c r="G102" s="3">
        <f t="shared" si="7"/>
        <v>75</v>
      </c>
      <c r="J102" t="str">
        <f t="array" ref="J102">IF(VALUE(Q102)&gt;0,"Crafted",IF(OR(EXACT(A102,'LibSets constants'!#REF!)),"Monster",IF(OR(EXACT(A102,'LibSets constants'!#REF!)),"Trial",IF(OR(EXACT(A102,'LibSets constants'!#REF!)),"Arena",IF(OR(EXACT(A102,'LibSets constants'!#REF!)),"Overland","")))))</f>
        <v>Crafted</v>
      </c>
      <c r="L102" t="s">
        <v>101</v>
      </c>
      <c r="M102" t="s">
        <v>101</v>
      </c>
      <c r="N102">
        <v>19</v>
      </c>
      <c r="O102">
        <v>165</v>
      </c>
      <c r="P102">
        <v>24</v>
      </c>
      <c r="Q102">
        <v>3</v>
      </c>
      <c r="R102" s="3">
        <f>IF(S102&lt;&gt;"",VLOOKUP(S102,'ESO zone constants'!$E$2:$L$5000,8,FALSE),"")</f>
        <v>19</v>
      </c>
      <c r="S102" t="str">
        <f>VLOOKUP(N102,'ESO wayshrine node constants'!$A$2:$E$10002,5,FALSE)</f>
        <v>Stormhaven</v>
      </c>
      <c r="T102" s="24">
        <f>VLOOKUP(R102,'ESO zone constants'!$L$2:$N$9999,3,FALSE)</f>
        <v>0</v>
      </c>
      <c r="U102" s="3" t="str">
        <f>VLOOKUP(T102,'LibSets constants'!$A$2:$B$16,2,FALSE)</f>
        <v>Included in base game</v>
      </c>
      <c r="V102" s="20" t="s">
        <v>2586</v>
      </c>
      <c r="W102" t="s">
        <v>4282</v>
      </c>
      <c r="X102" s="3">
        <f>IF(Y102&lt;&gt;"",VLOOKUP(Y102,'ESO zone constants'!$E$3:$L$5000,8,FALSE),"")</f>
        <v>383</v>
      </c>
      <c r="Y102" t="str">
        <f>VLOOKUP(O102,'ESO wayshrine node constants'!$A$2:$E$10002,5,FALSE)</f>
        <v>Grahtwood</v>
      </c>
      <c r="Z102" s="20" t="s">
        <v>2586</v>
      </c>
      <c r="AA102" t="s">
        <v>4282</v>
      </c>
      <c r="AB102" s="3">
        <f>IF(AC102&lt;&gt;"",VLOOKUP(AC102,'ESO zone constants'!$E$3:$L$5000,8,FALSE),"")</f>
        <v>57</v>
      </c>
      <c r="AC102" t="str">
        <f>VLOOKUP(P102,'ESO wayshrine node constants'!$A$2:$E$10002,5,FALSE)</f>
        <v>Deshaan</v>
      </c>
      <c r="AD102" s="20" t="s">
        <v>2586</v>
      </c>
      <c r="AE102" t="s">
        <v>4282</v>
      </c>
      <c r="AF102" s="3" t="str">
        <f>IF(AG102&lt;&gt;"",VLOOKUP(AG102,'ESO zone constants'!$E$3:$L$5000,8,FALSE),"")</f>
        <v/>
      </c>
      <c r="AH102" s="20" t="s">
        <v>2586</v>
      </c>
      <c r="AI102" t="s">
        <v>4282</v>
      </c>
      <c r="AJ102" s="3" t="str">
        <f>IF(AK102&lt;&gt;"",VLOOKUP(AK102,'ESO zone constants'!$E$3:$L$1002,6,FALSE),"")</f>
        <v/>
      </c>
      <c r="AL102" s="20" t="s">
        <v>2586</v>
      </c>
      <c r="AM102" t="s">
        <v>4282</v>
      </c>
      <c r="AN102" s="3" t="str">
        <f>IF(AO102&lt;&gt;"",VLOOKUP(AO102,'ESO zone constants'!$E$3:$L$1002,6,FALSE),"")</f>
        <v/>
      </c>
      <c r="AP102" s="20" t="s">
        <v>2586</v>
      </c>
      <c r="AQ102" t="s">
        <v>4282</v>
      </c>
      <c r="AR102" s="27" t="str">
        <f t="shared" si="8"/>
        <v>[75] = {wayshrines={19,165,24,}, traitsNeeded=3, dlcId=0</v>
      </c>
      <c r="AS102" s="27" t="str">
        <f t="shared" si="13"/>
        <v>, zoneIds={19,383}, veteran=false</v>
      </c>
      <c r="AT102" s="27" t="str">
        <f t="shared" si="12"/>
        <v>, isCrafted=true</v>
      </c>
      <c r="AU102" s="27" t="str">
        <f t="shared" si="10"/>
        <v xml:space="preserve"> --Torug's Pact / Torugs Pakt</v>
      </c>
      <c r="AV102" s="27" t="str">
        <f t="shared" si="11"/>
        <v>[75] = true,        --Torug's Pact / Torugs Pakt</v>
      </c>
    </row>
    <row r="103" spans="1:48" x14ac:dyDescent="0.25">
      <c r="A103" s="5">
        <v>208</v>
      </c>
      <c r="B103" t="s">
        <v>1881</v>
      </c>
      <c r="C103" t="s">
        <v>1883</v>
      </c>
      <c r="D103" t="s">
        <v>1882</v>
      </c>
      <c r="G103" s="3">
        <f t="shared" si="7"/>
        <v>208</v>
      </c>
      <c r="J103" t="str">
        <f t="array" ref="J103">IF(VALUE(Q103)&gt;0,"Crafted",IF(OR(EXACT(A103,'LibSets constants'!#REF!)),"Monster",IF(OR(EXACT(A103,'LibSets constants'!#REF!)),"Trial",IF(OR(EXACT(A103,'LibSets constants'!#REF!)),"Arena",IF(OR(EXACT(A103,'LibSets constants'!#REF!)),"Overland","")))))</f>
        <v>Crafted</v>
      </c>
      <c r="L103" t="s">
        <v>101</v>
      </c>
      <c r="M103" t="s">
        <v>101</v>
      </c>
      <c r="N103">
        <v>237</v>
      </c>
      <c r="O103">
        <v>237</v>
      </c>
      <c r="P103">
        <v>237</v>
      </c>
      <c r="Q103">
        <v>3</v>
      </c>
      <c r="R103" s="3">
        <f>IF(S103&lt;&gt;"",VLOOKUP(S103,'ESO zone constants'!$E$2:$L$5000,8,FALSE),"")</f>
        <v>684</v>
      </c>
      <c r="S103" t="str">
        <f>VLOOKUP(N103,'ESO wayshrine node constants'!$A$2:$E$10002,5,FALSE)</f>
        <v>Wrothgar</v>
      </c>
      <c r="T103" s="24">
        <f>VLOOKUP(R103,'ESO zone constants'!$L$2:$N$9999,3,FALSE)</f>
        <v>2</v>
      </c>
      <c r="U103" s="3" t="str">
        <f>VLOOKUP(T103,'LibSets constants'!$A$2:$B$16,2,FALSE)</f>
        <v>Orsinium</v>
      </c>
      <c r="V103" s="20" t="s">
        <v>2586</v>
      </c>
      <c r="W103" t="s">
        <v>4282</v>
      </c>
      <c r="X103" s="3">
        <f>IF(Y103&lt;&gt;"",VLOOKUP(Y103,'ESO zone constants'!$E$3:$L$5000,8,FALSE),"")</f>
        <v>684</v>
      </c>
      <c r="Y103" t="str">
        <f>VLOOKUP(O103,'ESO wayshrine node constants'!$A$2:$E$10002,5,FALSE)</f>
        <v>Wrothgar</v>
      </c>
      <c r="Z103" s="20" t="s">
        <v>2586</v>
      </c>
      <c r="AA103" t="s">
        <v>4282</v>
      </c>
      <c r="AB103" s="3">
        <f>IF(AC103&lt;&gt;"",VLOOKUP(AC103,'ESO zone constants'!$E$3:$L$5000,8,FALSE),"")</f>
        <v>684</v>
      </c>
      <c r="AC103" t="str">
        <f>VLOOKUP(P103,'ESO wayshrine node constants'!$A$2:$E$10002,5,FALSE)</f>
        <v>Wrothgar</v>
      </c>
      <c r="AD103" s="20" t="s">
        <v>2586</v>
      </c>
      <c r="AE103" t="s">
        <v>4282</v>
      </c>
      <c r="AF103" s="3" t="str">
        <f>IF(AG103&lt;&gt;"",VLOOKUP(AG103,'ESO zone constants'!$E$3:$L$5000,8,FALSE),"")</f>
        <v/>
      </c>
      <c r="AH103" s="20" t="s">
        <v>2586</v>
      </c>
      <c r="AI103" t="s">
        <v>4282</v>
      </c>
      <c r="AJ103" s="3" t="str">
        <f>IF(AK103&lt;&gt;"",VLOOKUP(AK103,'ESO zone constants'!$E$3:$L$1002,6,FALSE),"")</f>
        <v/>
      </c>
      <c r="AL103" s="20" t="s">
        <v>2586</v>
      </c>
      <c r="AM103" t="s">
        <v>4282</v>
      </c>
      <c r="AN103" s="3" t="str">
        <f>IF(AO103&lt;&gt;"",VLOOKUP(AO103,'ESO zone constants'!$E$3:$L$1002,6,FALSE),"")</f>
        <v/>
      </c>
      <c r="AP103" s="20" t="s">
        <v>2586</v>
      </c>
      <c r="AQ103" t="s">
        <v>4282</v>
      </c>
      <c r="AR103" s="27" t="str">
        <f t="shared" si="8"/>
        <v>[208] = {wayshrines={237,237,237,}, traitsNeeded=3, dlcId=2</v>
      </c>
      <c r="AS103" s="27" t="str">
        <f t="shared" si="13"/>
        <v>, zoneIds={684,684}, veteran=false</v>
      </c>
      <c r="AT103" s="27" t="str">
        <f t="shared" si="12"/>
        <v>, isCrafted=true</v>
      </c>
      <c r="AU103" s="27" t="str">
        <f t="shared" si="10"/>
        <v xml:space="preserve"> --Trial by Fire / Feuertaufe</v>
      </c>
      <c r="AV103" s="27" t="str">
        <f t="shared" si="11"/>
        <v>[208] = true,        --Trial by Fire / Feuertaufe</v>
      </c>
    </row>
    <row r="104" spans="1:48" x14ac:dyDescent="0.25">
      <c r="A104" s="5">
        <v>161</v>
      </c>
      <c r="B104" t="s">
        <v>1780</v>
      </c>
      <c r="C104" t="s">
        <v>1782</v>
      </c>
      <c r="D104" t="s">
        <v>1781</v>
      </c>
      <c r="G104" s="3">
        <f t="shared" si="7"/>
        <v>161</v>
      </c>
      <c r="J104" t="str">
        <f t="array" ref="J104">IF(VALUE(Q104)&gt;0,"Crafted",IF(OR(EXACT(A104,'LibSets constants'!#REF!)),"Monster",IF(OR(EXACT(A104,'LibSets constants'!#REF!)),"Trial",IF(OR(EXACT(A104,'LibSets constants'!#REF!)),"Arena",IF(OR(EXACT(A104,'LibSets constants'!#REF!)),"Overland","")))))</f>
        <v>Crafted</v>
      </c>
      <c r="L104" t="s">
        <v>101</v>
      </c>
      <c r="M104" t="s">
        <v>101</v>
      </c>
      <c r="N104">
        <v>234</v>
      </c>
      <c r="O104">
        <v>234</v>
      </c>
      <c r="P104">
        <v>234</v>
      </c>
      <c r="Q104">
        <v>9</v>
      </c>
      <c r="R104" s="3">
        <f>IF(S104&lt;&gt;"",VLOOKUP(S104,'ESO zone constants'!$E$2:$L$5000,8,FALSE),"")</f>
        <v>888</v>
      </c>
      <c r="S104" t="str">
        <f>VLOOKUP(N104,'ESO wayshrine node constants'!$A$2:$E$10002,5,FALSE)</f>
        <v>Craglorn</v>
      </c>
      <c r="T104" s="24">
        <f>VLOOKUP(R104,'ESO zone constants'!$L$2:$N$9999,3,FALSE)</f>
        <v>0</v>
      </c>
      <c r="U104" s="3" t="str">
        <f>VLOOKUP(T104,'LibSets constants'!$A$2:$B$16,2,FALSE)</f>
        <v>Included in base game</v>
      </c>
      <c r="V104" s="20" t="s">
        <v>2586</v>
      </c>
      <c r="W104" t="s">
        <v>4282</v>
      </c>
      <c r="X104" s="3">
        <f>IF(Y104&lt;&gt;"",VLOOKUP(Y104,'ESO zone constants'!$E$3:$L$5000,8,FALSE),"")</f>
        <v>888</v>
      </c>
      <c r="Y104" t="str">
        <f>VLOOKUP(O104,'ESO wayshrine node constants'!$A$2:$E$10002,5,FALSE)</f>
        <v>Craglorn</v>
      </c>
      <c r="Z104" s="20" t="s">
        <v>2586</v>
      </c>
      <c r="AA104" t="s">
        <v>4282</v>
      </c>
      <c r="AB104" s="3">
        <f>IF(AC104&lt;&gt;"",VLOOKUP(AC104,'ESO zone constants'!$E$3:$L$5000,8,FALSE),"")</f>
        <v>888</v>
      </c>
      <c r="AC104" t="str">
        <f>VLOOKUP(P104,'ESO wayshrine node constants'!$A$2:$E$10002,5,FALSE)</f>
        <v>Craglorn</v>
      </c>
      <c r="AD104" s="20" t="s">
        <v>2586</v>
      </c>
      <c r="AE104" t="s">
        <v>4282</v>
      </c>
      <c r="AF104" s="3" t="str">
        <f>IF(AG104&lt;&gt;"",VLOOKUP(AG104,'ESO zone constants'!$E$3:$L$5000,8,FALSE),"")</f>
        <v/>
      </c>
      <c r="AH104" s="20" t="s">
        <v>2586</v>
      </c>
      <c r="AI104" t="s">
        <v>4282</v>
      </c>
      <c r="AJ104" s="32" t="str">
        <f>IF(AK104&lt;&gt;"",VLOOKUP(AK104,'ESO zone constants'!$E$3:$L$1002,6,FALSE),"")</f>
        <v/>
      </c>
      <c r="AL104" s="20" t="s">
        <v>2586</v>
      </c>
      <c r="AM104" t="s">
        <v>4282</v>
      </c>
      <c r="AN104" s="32" t="str">
        <f>IF(AO104&lt;&gt;"",VLOOKUP(AO104,'ESO zone constants'!$E$3:$L$1002,6,FALSE),"")</f>
        <v/>
      </c>
      <c r="AP104" s="20" t="s">
        <v>2586</v>
      </c>
      <c r="AQ104" t="s">
        <v>4282</v>
      </c>
      <c r="AR104" s="27" t="str">
        <f t="shared" si="8"/>
        <v>[161] = {wayshrines={234,234,234,}, traitsNeeded=9, dlcId=0</v>
      </c>
      <c r="AS104" s="27" t="str">
        <f t="shared" si="13"/>
        <v>, zoneIds={888,888}, veteran=false</v>
      </c>
      <c r="AT104" s="27" t="str">
        <f t="shared" si="12"/>
        <v>, isCrafted=true</v>
      </c>
      <c r="AU104" s="27" t="str">
        <f t="shared" si="10"/>
        <v xml:space="preserve"> --Twice-Born Star / Doppelstern</v>
      </c>
      <c r="AV104" s="27" t="str">
        <f t="shared" si="11"/>
        <v>[161] = true,        --Twice-Born Star / Doppelstern</v>
      </c>
    </row>
    <row r="105" spans="1:48" x14ac:dyDescent="0.25">
      <c r="A105" s="5">
        <v>38</v>
      </c>
      <c r="B105" t="s">
        <v>88</v>
      </c>
      <c r="C105" t="s">
        <v>1446</v>
      </c>
      <c r="D105" t="s">
        <v>1445</v>
      </c>
      <c r="G105" s="3">
        <f t="shared" si="7"/>
        <v>38</v>
      </c>
      <c r="J105" t="str">
        <f t="array" ref="J105">IF(VALUE(Q105)&gt;0,"Crafted",IF(OR(EXACT(A105,'LibSets constants'!#REF!)),"Monster",IF(OR(EXACT(A105,'LibSets constants'!#REF!)),"Trial",IF(OR(EXACT(A105,'LibSets constants'!#REF!)),"Arena",IF(OR(EXACT(A105,'LibSets constants'!#REF!)),"Overland","")))))</f>
        <v>Crafted</v>
      </c>
      <c r="L105" t="s">
        <v>101</v>
      </c>
      <c r="M105" t="s">
        <v>101</v>
      </c>
      <c r="N105">
        <v>15</v>
      </c>
      <c r="O105">
        <v>169</v>
      </c>
      <c r="P105">
        <v>205</v>
      </c>
      <c r="Q105">
        <v>3</v>
      </c>
      <c r="R105" s="3">
        <f>IF(S105&lt;&gt;"",VLOOKUP(S105,'ESO zone constants'!$E$2:$L$5000,8,FALSE),"")</f>
        <v>19</v>
      </c>
      <c r="S105" t="str">
        <f>VLOOKUP(N105,'ESO wayshrine node constants'!$A$2:$E$10002,5,FALSE)</f>
        <v>Stormhaven</v>
      </c>
      <c r="T105" s="24">
        <f>VLOOKUP(R105,'ESO zone constants'!$L$2:$N$9999,3,FALSE)</f>
        <v>0</v>
      </c>
      <c r="U105" s="3" t="str">
        <f>VLOOKUP(T105,'LibSets constants'!$A$2:$B$16,2,FALSE)</f>
        <v>Included in base game</v>
      </c>
      <c r="V105" s="20" t="s">
        <v>2586</v>
      </c>
      <c r="W105" t="s">
        <v>4282</v>
      </c>
      <c r="X105" s="3">
        <f>IF(Y105&lt;&gt;"",VLOOKUP(Y105,'ESO zone constants'!$E$3:$L$5000,8,FALSE),"")</f>
        <v>383</v>
      </c>
      <c r="Y105" t="str">
        <f>VLOOKUP(O105,'ESO wayshrine node constants'!$A$2:$E$10002,5,FALSE)</f>
        <v>Grahtwood</v>
      </c>
      <c r="Z105" s="20" t="s">
        <v>2586</v>
      </c>
      <c r="AA105" t="s">
        <v>4282</v>
      </c>
      <c r="AB105" s="3">
        <f>IF(AC105&lt;&gt;"",VLOOKUP(AC105,'ESO zone constants'!$E$3:$L$5000,8,FALSE),"")</f>
        <v>57</v>
      </c>
      <c r="AC105" t="str">
        <f>VLOOKUP(P105,'ESO wayshrine node constants'!$A$2:$E$10002,5,FALSE)</f>
        <v>Deshaan</v>
      </c>
      <c r="AD105" s="20" t="s">
        <v>2586</v>
      </c>
      <c r="AE105" t="s">
        <v>4282</v>
      </c>
      <c r="AF105" s="3" t="str">
        <f>IF(AG105&lt;&gt;"",VLOOKUP(AG105,'ESO zone constants'!$E$3:$L$5000,8,FALSE),"")</f>
        <v/>
      </c>
      <c r="AH105" s="20" t="s">
        <v>2586</v>
      </c>
      <c r="AI105" t="s">
        <v>4282</v>
      </c>
      <c r="AJ105" s="3" t="str">
        <f>IF(AK105&lt;&gt;"",VLOOKUP(AK105,'ESO zone constants'!$E$3:$L$1002,6,FALSE),"")</f>
        <v/>
      </c>
      <c r="AL105" s="20" t="s">
        <v>2586</v>
      </c>
      <c r="AM105" t="s">
        <v>4282</v>
      </c>
      <c r="AN105" s="3" t="str">
        <f>IF(AO105&lt;&gt;"",VLOOKUP(AO105,'ESO zone constants'!$E$3:$L$1002,6,FALSE),"")</f>
        <v/>
      </c>
      <c r="AP105" s="20" t="s">
        <v>2586</v>
      </c>
      <c r="AQ105" t="s">
        <v>4282</v>
      </c>
      <c r="AR105" s="27" t="str">
        <f t="shared" si="8"/>
        <v>[38] = {wayshrines={15,169,205,}, traitsNeeded=3, dlcId=0</v>
      </c>
      <c r="AS105" s="27" t="str">
        <f t="shared" si="13"/>
        <v>, zoneIds={19,383}, veteran=false</v>
      </c>
      <c r="AT105" s="27" t="str">
        <f t="shared" si="12"/>
        <v>, isCrafted=true</v>
      </c>
      <c r="AU105" s="27" t="str">
        <f t="shared" si="10"/>
        <v xml:space="preserve"> --Twilight's Embrace / Zwielichtkuss </v>
      </c>
      <c r="AV105" s="27" t="str">
        <f t="shared" si="11"/>
        <v xml:space="preserve">[38] = true,        --Twilight's Embrace / Zwielichtkuss </v>
      </c>
    </row>
    <row r="106" spans="1:48" x14ac:dyDescent="0.25">
      <c r="A106" s="5">
        <v>44</v>
      </c>
      <c r="B106" t="s">
        <v>83</v>
      </c>
      <c r="C106" t="s">
        <v>1457</v>
      </c>
      <c r="D106" t="s">
        <v>1456</v>
      </c>
      <c r="G106" s="3">
        <f t="shared" si="7"/>
        <v>44</v>
      </c>
      <c r="J106" t="str">
        <f t="array" ref="J106">IF(VALUE(Q106)&gt;0,"Crafted",IF(OR(EXACT(A106,'LibSets constants'!#REF!)),"Monster",IF(OR(EXACT(A106,'LibSets constants'!#REF!)),"Trial",IF(OR(EXACT(A106,'LibSets constants'!#REF!)),"Arena",IF(OR(EXACT(A106,'LibSets constants'!#REF!)),"Overland","")))))</f>
        <v>Crafted</v>
      </c>
      <c r="L106" t="s">
        <v>101</v>
      </c>
      <c r="M106" t="s">
        <v>101</v>
      </c>
      <c r="N106">
        <v>58</v>
      </c>
      <c r="O106">
        <v>101</v>
      </c>
      <c r="P106">
        <v>93</v>
      </c>
      <c r="Q106">
        <v>5</v>
      </c>
      <c r="R106" s="3">
        <f>IF(S106&lt;&gt;"",VLOOKUP(S106,'ESO zone constants'!$E$2:$L$5000,8,FALSE),"")</f>
        <v>104</v>
      </c>
      <c r="S106" t="str">
        <f>VLOOKUP(N106,'ESO wayshrine node constants'!$A$2:$E$10002,5,FALSE)</f>
        <v>Alik'r Desert</v>
      </c>
      <c r="T106" s="24">
        <f>VLOOKUP(R106,'ESO zone constants'!$L$2:$N$9999,3,FALSE)</f>
        <v>0</v>
      </c>
      <c r="U106" s="3" t="str">
        <f>VLOOKUP(T106,'LibSets constants'!$A$2:$B$16,2,FALSE)</f>
        <v>Included in base game</v>
      </c>
      <c r="V106" s="20" t="s">
        <v>2586</v>
      </c>
      <c r="W106" t="s">
        <v>4282</v>
      </c>
      <c r="X106" s="3">
        <f>IF(Y106&lt;&gt;"",VLOOKUP(Y106,'ESO zone constants'!$E$3:$L$5000,8,FALSE),"")</f>
        <v>58</v>
      </c>
      <c r="Y106" t="str">
        <f>VLOOKUP(O106,'ESO wayshrine node constants'!$A$2:$E$10002,5,FALSE)</f>
        <v>Malabal Tor</v>
      </c>
      <c r="Z106" s="20" t="s">
        <v>2586</v>
      </c>
      <c r="AA106" t="s">
        <v>4282</v>
      </c>
      <c r="AB106" s="3">
        <f>IF(AC106&lt;&gt;"",VLOOKUP(AC106,'ESO zone constants'!$E$3:$L$5000,8,FALSE),"")</f>
        <v>101</v>
      </c>
      <c r="AC106" t="str">
        <f>VLOOKUP(P106,'ESO wayshrine node constants'!$A$2:$E$10002,5,FALSE)</f>
        <v>Eastmarch</v>
      </c>
      <c r="AD106" s="20" t="s">
        <v>2586</v>
      </c>
      <c r="AE106" t="s">
        <v>4282</v>
      </c>
      <c r="AF106" s="3" t="str">
        <f>IF(AG106&lt;&gt;"",VLOOKUP(AG106,'ESO zone constants'!$E$3:$L$5000,8,FALSE),"")</f>
        <v/>
      </c>
      <c r="AH106" s="20" t="s">
        <v>2586</v>
      </c>
      <c r="AI106" t="s">
        <v>4282</v>
      </c>
      <c r="AJ106" s="3" t="str">
        <f>IF(AK106&lt;&gt;"",VLOOKUP(AK106,'ESO zone constants'!$E$3:$L$1002,6,FALSE),"")</f>
        <v/>
      </c>
      <c r="AL106" s="20" t="s">
        <v>2586</v>
      </c>
      <c r="AM106" t="s">
        <v>4282</v>
      </c>
      <c r="AN106" s="3" t="str">
        <f>IF(AO106&lt;&gt;"",VLOOKUP(AO106,'ESO zone constants'!$E$3:$L$1002,6,FALSE),"")</f>
        <v/>
      </c>
      <c r="AP106" s="20" t="s">
        <v>2586</v>
      </c>
      <c r="AQ106" t="s">
        <v>4282</v>
      </c>
      <c r="AR106" s="27" t="str">
        <f t="shared" si="8"/>
        <v>[44] = {wayshrines={58,101,93,}, traitsNeeded=5, dlcId=0</v>
      </c>
      <c r="AS106" s="27" t="str">
        <f t="shared" si="13"/>
        <v>, zoneIds={104,58}, veteran=false</v>
      </c>
      <c r="AT106" s="27" t="str">
        <f t="shared" si="12"/>
        <v>, isCrafted=true</v>
      </c>
      <c r="AU106" s="27" t="str">
        <f t="shared" si="10"/>
        <v xml:space="preserve"> --Vampire's Kiss / Kuss des Vampirs </v>
      </c>
      <c r="AV106" s="27" t="str">
        <f t="shared" si="11"/>
        <v xml:space="preserve">[44] = true,        --Vampire's Kiss / Kuss des Vampirs </v>
      </c>
    </row>
    <row r="107" spans="1:48" x14ac:dyDescent="0.25">
      <c r="A107" s="5">
        <v>241</v>
      </c>
      <c r="B107" t="s">
        <v>1958</v>
      </c>
      <c r="C107" t="s">
        <v>1960</v>
      </c>
      <c r="D107" t="s">
        <v>1959</v>
      </c>
      <c r="G107" s="3">
        <f t="shared" si="7"/>
        <v>241</v>
      </c>
      <c r="J107" t="str">
        <f t="array" ref="J107">IF(VALUE(Q107)&gt;0,"Crafted",IF(OR(EXACT(A107,'LibSets constants'!#REF!)),"Monster",IF(OR(EXACT(A107,'LibSets constants'!#REF!)),"Trial",IF(OR(EXACT(A107,'LibSets constants'!#REF!)),"Arena",IF(OR(EXACT(A107,'LibSets constants'!#REF!)),"Overland","")))))</f>
        <v>Crafted</v>
      </c>
      <c r="L107" t="s">
        <v>101</v>
      </c>
      <c r="M107" t="s">
        <v>101</v>
      </c>
      <c r="N107">
        <v>251</v>
      </c>
      <c r="O107">
        <v>251</v>
      </c>
      <c r="P107">
        <v>251</v>
      </c>
      <c r="Q107">
        <v>7</v>
      </c>
      <c r="R107" s="3">
        <f>IF(S107&lt;&gt;"",VLOOKUP(S107,'ESO zone constants'!$E$2:$L$5000,8,FALSE),"")</f>
        <v>823</v>
      </c>
      <c r="S107" t="str">
        <f>VLOOKUP(N107,'ESO wayshrine node constants'!$A$2:$E$10002,5,FALSE)</f>
        <v>Gold Coast</v>
      </c>
      <c r="T107" s="24">
        <f>VLOOKUP(R107,'ESO zone constants'!$L$2:$N$9999,3,FALSE)</f>
        <v>4</v>
      </c>
      <c r="U107" s="3" t="str">
        <f>VLOOKUP(T107,'LibSets constants'!$A$2:$B$16,2,FALSE)</f>
        <v>Dark Brotherhood</v>
      </c>
      <c r="V107" s="20" t="s">
        <v>2586</v>
      </c>
      <c r="W107" t="s">
        <v>4282</v>
      </c>
      <c r="X107" s="3">
        <f>IF(Y107&lt;&gt;"",VLOOKUP(Y107,'ESO zone constants'!$E$3:$L$5000,8,FALSE),"")</f>
        <v>823</v>
      </c>
      <c r="Y107" t="str">
        <f>VLOOKUP(O107,'ESO wayshrine node constants'!$A$2:$E$10002,5,FALSE)</f>
        <v>Gold Coast</v>
      </c>
      <c r="Z107" s="20" t="s">
        <v>2586</v>
      </c>
      <c r="AA107" t="s">
        <v>4282</v>
      </c>
      <c r="AB107" s="3">
        <f>IF(AC107&lt;&gt;"",VLOOKUP(AC107,'ESO zone constants'!$E$3:$L$5000,8,FALSE),"")</f>
        <v>823</v>
      </c>
      <c r="AC107" t="str">
        <f>VLOOKUP(P107,'ESO wayshrine node constants'!$A$2:$E$10002,5,FALSE)</f>
        <v>Gold Coast</v>
      </c>
      <c r="AD107" s="20" t="s">
        <v>2586</v>
      </c>
      <c r="AE107" t="s">
        <v>4282</v>
      </c>
      <c r="AF107" s="3" t="str">
        <f>IF(AG107&lt;&gt;"",VLOOKUP(AG107,'ESO zone constants'!$E$3:$L$5000,8,FALSE),"")</f>
        <v/>
      </c>
      <c r="AH107" s="20" t="s">
        <v>2586</v>
      </c>
      <c r="AI107" t="s">
        <v>4282</v>
      </c>
      <c r="AJ107" s="3" t="str">
        <f>IF(AK107&lt;&gt;"",VLOOKUP(AK107,'ESO zone constants'!$E$3:$L$1002,6,FALSE),"")</f>
        <v/>
      </c>
      <c r="AL107" s="20" t="s">
        <v>2586</v>
      </c>
      <c r="AM107" t="s">
        <v>4282</v>
      </c>
      <c r="AN107" s="3" t="str">
        <f>IF(AO107&lt;&gt;"",VLOOKUP(AO107,'ESO zone constants'!$E$3:$L$1002,6,FALSE),"")</f>
        <v/>
      </c>
      <c r="AP107" s="20" t="s">
        <v>2586</v>
      </c>
      <c r="AQ107" t="s">
        <v>4282</v>
      </c>
      <c r="AR107" s="27" t="str">
        <f t="shared" si="8"/>
        <v>[241] = {wayshrines={251,251,251,}, traitsNeeded=7, dlcId=4</v>
      </c>
      <c r="AS107" s="27" t="str">
        <f t="shared" si="13"/>
        <v>, zoneIds={823,823}, veteran=false</v>
      </c>
      <c r="AT107" s="27" t="str">
        <f t="shared" si="12"/>
        <v>, isCrafted=true</v>
      </c>
      <c r="AU107" s="27" t="str">
        <f t="shared" si="10"/>
        <v xml:space="preserve"> --Varen's Legacy / Varens Erbe</v>
      </c>
      <c r="AV107" s="27" t="str">
        <f t="shared" si="11"/>
        <v>[241] = true,        --Varen's Legacy / Varens Erbe</v>
      </c>
    </row>
    <row r="108" spans="1:48" x14ac:dyDescent="0.25">
      <c r="A108" s="5">
        <v>439</v>
      </c>
      <c r="B108" t="s">
        <v>4285</v>
      </c>
      <c r="C108" t="s">
        <v>2537</v>
      </c>
      <c r="G108" s="3">
        <f t="shared" si="7"/>
        <v>439</v>
      </c>
      <c r="J108" t="s">
        <v>2539</v>
      </c>
      <c r="L108" t="s">
        <v>101</v>
      </c>
      <c r="M108" t="s">
        <v>101</v>
      </c>
      <c r="N108">
        <v>382</v>
      </c>
      <c r="O108">
        <v>382</v>
      </c>
      <c r="P108">
        <v>382</v>
      </c>
      <c r="Q108">
        <v>3</v>
      </c>
      <c r="R108" s="3">
        <f>IF(S108&lt;&gt;"",VLOOKUP(S108,'ESO zone constants'!$E$2:$L$5000,8,FALSE),"")</f>
        <v>1086</v>
      </c>
      <c r="S108" t="s">
        <v>4228</v>
      </c>
      <c r="T108" s="24">
        <f>VLOOKUP(R108,'ESO zone constants'!$L$2:$N$9999,3,FALSE)</f>
        <v>14</v>
      </c>
      <c r="U108" s="3" t="str">
        <f>VLOOKUP(T108,'LibSets constants'!$A$2:$B$16,2,FALSE)</f>
        <v>Elsweyr</v>
      </c>
      <c r="V108" s="20" t="s">
        <v>2586</v>
      </c>
      <c r="W108" t="s">
        <v>4282</v>
      </c>
      <c r="X108" s="3">
        <f>IF(Y108&lt;&gt;"",VLOOKUP(Y108,'ESO zone constants'!$E$3:$L$5000,8,FALSE),"")</f>
        <v>1086</v>
      </c>
      <c r="Y108" t="s">
        <v>4228</v>
      </c>
      <c r="Z108" s="20" t="s">
        <v>2586</v>
      </c>
      <c r="AA108" t="s">
        <v>4282</v>
      </c>
      <c r="AB108" s="3">
        <f>IF(AC108&lt;&gt;"",VLOOKUP(AC108,'ESO zone constants'!$E$3:$L$5000,8,FALSE),"")</f>
        <v>1086</v>
      </c>
      <c r="AC108" t="s">
        <v>4228</v>
      </c>
      <c r="AD108" s="20" t="s">
        <v>2586</v>
      </c>
      <c r="AE108" t="s">
        <v>4282</v>
      </c>
      <c r="AF108" s="3" t="str">
        <f>IF(AG108&lt;&gt;"",VLOOKUP(AG108,'ESO zone constants'!$E$3:$L$5000,8,FALSE),"")</f>
        <v/>
      </c>
      <c r="AH108" s="20" t="s">
        <v>2586</v>
      </c>
      <c r="AI108" t="s">
        <v>4282</v>
      </c>
      <c r="AL108" s="20" t="s">
        <v>2586</v>
      </c>
      <c r="AM108" t="s">
        <v>4282</v>
      </c>
      <c r="AP108" s="20" t="s">
        <v>2586</v>
      </c>
      <c r="AQ108" t="s">
        <v>4282</v>
      </c>
      <c r="AR108" s="27" t="str">
        <f t="shared" si="8"/>
        <v>[439] = {wayshrines={382,382,382,}, traitsNeeded=3, dlcId=14</v>
      </c>
      <c r="AS108" s="27" t="str">
        <f t="shared" si="13"/>
        <v>, zoneIds={1086,1086}, veteran=false</v>
      </c>
      <c r="AT108" s="27" t="str">
        <f t="shared" si="12"/>
        <v>, isCrafted=true</v>
      </c>
      <c r="AU108" s="27" t="str">
        <f t="shared" si="10"/>
        <v xml:space="preserve"> --Vastarie's Tutelage / Vastaries Vormundschaft</v>
      </c>
      <c r="AV108" s="27" t="str">
        <f t="shared" si="11"/>
        <v>[439] = true,        --Vastarie's Tutelage / Vastaries Vormundschaft</v>
      </c>
    </row>
    <row r="109" spans="1:48" x14ac:dyDescent="0.25">
      <c r="A109" s="5">
        <v>148</v>
      </c>
      <c r="B109" t="s">
        <v>1759</v>
      </c>
      <c r="C109" t="s">
        <v>1761</v>
      </c>
      <c r="D109" t="s">
        <v>1760</v>
      </c>
      <c r="G109" s="3">
        <f t="shared" si="7"/>
        <v>148</v>
      </c>
      <c r="J109" t="str">
        <f t="array" ref="J109">IF(VALUE(Q109)&gt;0,"Crafted",IF(OR(EXACT(A109,'LibSets constants'!#REF!)),"Monster",IF(OR(EXACT(A109,'LibSets constants'!#REF!)),"Trial",IF(OR(EXACT(A109,'LibSets constants'!#REF!)),"Arena",IF(OR(EXACT(A109,'LibSets constants'!#REF!)),"Overland","")))))</f>
        <v>Crafted</v>
      </c>
      <c r="L109" t="s">
        <v>101</v>
      </c>
      <c r="M109" t="s">
        <v>101</v>
      </c>
      <c r="N109">
        <v>217</v>
      </c>
      <c r="O109">
        <v>217</v>
      </c>
      <c r="P109">
        <v>217</v>
      </c>
      <c r="Q109">
        <v>8</v>
      </c>
      <c r="R109" s="3">
        <f>IF(S109&lt;&gt;"",VLOOKUP(S109,'ESO zone constants'!$E$2:$L$5000,8,FALSE),"")</f>
        <v>888</v>
      </c>
      <c r="S109" t="str">
        <f>VLOOKUP(N109,'ESO wayshrine node constants'!$A$2:$E$10002,5,FALSE)</f>
        <v>Craglorn</v>
      </c>
      <c r="T109" s="24">
        <f>VLOOKUP(R109,'ESO zone constants'!$L$2:$N$9999,3,FALSE)</f>
        <v>0</v>
      </c>
      <c r="U109" s="3" t="str">
        <f>VLOOKUP(T109,'LibSets constants'!$A$2:$B$16,2,FALSE)</f>
        <v>Included in base game</v>
      </c>
      <c r="V109" s="20" t="s">
        <v>2586</v>
      </c>
      <c r="W109" t="s">
        <v>4282</v>
      </c>
      <c r="X109" s="3">
        <f>IF(Y109&lt;&gt;"",VLOOKUP(Y109,'ESO zone constants'!$E$3:$L$5000,8,FALSE),"")</f>
        <v>888</v>
      </c>
      <c r="Y109" t="str">
        <f>VLOOKUP(O109,'ESO wayshrine node constants'!$A$2:$E$10002,5,FALSE)</f>
        <v>Craglorn</v>
      </c>
      <c r="Z109" s="20" t="s">
        <v>2586</v>
      </c>
      <c r="AA109" t="s">
        <v>4282</v>
      </c>
      <c r="AB109" s="3">
        <f>IF(AC109&lt;&gt;"",VLOOKUP(AC109,'ESO zone constants'!$E$3:$L$5000,8,FALSE),"")</f>
        <v>888</v>
      </c>
      <c r="AC109" t="str">
        <f>VLOOKUP(P109,'ESO wayshrine node constants'!$A$2:$E$10002,5,FALSE)</f>
        <v>Craglorn</v>
      </c>
      <c r="AD109" s="20" t="s">
        <v>2586</v>
      </c>
      <c r="AE109" t="s">
        <v>4282</v>
      </c>
      <c r="AF109" s="3" t="str">
        <f>IF(AG109&lt;&gt;"",VLOOKUP(AG109,'ESO zone constants'!$E$3:$L$5000,8,FALSE),"")</f>
        <v/>
      </c>
      <c r="AH109" s="20" t="s">
        <v>2586</v>
      </c>
      <c r="AI109" t="s">
        <v>4282</v>
      </c>
      <c r="AJ109" s="29" t="str">
        <f>IF(AK109&lt;&gt;"",VLOOKUP(AK109,'ESO zone constants'!$E$3:$L$1002,6,FALSE),"")</f>
        <v/>
      </c>
      <c r="AL109" s="20" t="s">
        <v>2586</v>
      </c>
      <c r="AM109" t="s">
        <v>4282</v>
      </c>
      <c r="AN109" s="29" t="str">
        <f>IF(AO109&lt;&gt;"",VLOOKUP(AO109,'ESO zone constants'!$E$3:$L$1002,6,FALSE),"")</f>
        <v/>
      </c>
      <c r="AP109" s="20" t="s">
        <v>2586</v>
      </c>
      <c r="AQ109" t="s">
        <v>4282</v>
      </c>
      <c r="AR109" s="27" t="str">
        <f t="shared" si="8"/>
        <v>[148] = {wayshrines={217,217,217,}, traitsNeeded=8, dlcId=0</v>
      </c>
      <c r="AS109" s="27" t="str">
        <f t="shared" si="13"/>
        <v>, zoneIds={888,888}, veteran=false</v>
      </c>
      <c r="AT109" s="27" t="str">
        <f t="shared" si="12"/>
        <v>, isCrafted=true</v>
      </c>
      <c r="AU109" s="27" t="str">
        <f t="shared" si="10"/>
        <v xml:space="preserve"> --Way of the Arena / Weg der Arena</v>
      </c>
      <c r="AV109" s="27" t="str">
        <f t="shared" si="11"/>
        <v>[148] = true,        --Way of the Arena / Weg der Arena</v>
      </c>
    </row>
    <row r="110" spans="1:48" x14ac:dyDescent="0.25">
      <c r="A110" s="5">
        <v>41</v>
      </c>
      <c r="B110" t="s">
        <v>87</v>
      </c>
      <c r="C110" t="s">
        <v>1453</v>
      </c>
      <c r="D110" t="s">
        <v>1452</v>
      </c>
      <c r="G110" s="3">
        <f t="shared" si="7"/>
        <v>41</v>
      </c>
      <c r="J110" t="str">
        <f t="array" ref="J110">IF(VALUE(Q110)&gt;0,"Crafted",IF(OR(EXACT(A110,'LibSets constants'!#REF!)),"Monster",IF(OR(EXACT(A110,'LibSets constants'!#REF!)),"Trial",IF(OR(EXACT(A110,'LibSets constants'!#REF!)),"Arena",IF(OR(EXACT(A110,'LibSets constants'!#REF!)),"Overland","")))))</f>
        <v>Crafted</v>
      </c>
      <c r="L110" t="s">
        <v>101</v>
      </c>
      <c r="M110" t="s">
        <v>101</v>
      </c>
      <c r="N110">
        <v>82</v>
      </c>
      <c r="O110">
        <v>151</v>
      </c>
      <c r="P110">
        <v>78</v>
      </c>
      <c r="Q110">
        <v>4</v>
      </c>
      <c r="R110" s="3">
        <f>IF(S110&lt;&gt;"",VLOOKUP(S110,'ESO zone constants'!$E$2:$L$5000,8,FALSE),"")</f>
        <v>20</v>
      </c>
      <c r="S110" t="str">
        <f>VLOOKUP(N110,'ESO wayshrine node constants'!$A$2:$E$10002,5,FALSE)</f>
        <v>Rivenspire</v>
      </c>
      <c r="T110" s="24">
        <f>VLOOKUP(R110,'ESO zone constants'!$L$2:$N$9999,3,FALSE)</f>
        <v>0</v>
      </c>
      <c r="U110" s="3" t="str">
        <f>VLOOKUP(T110,'LibSets constants'!$A$2:$B$16,2,FALSE)</f>
        <v>Included in base game</v>
      </c>
      <c r="V110" s="20" t="s">
        <v>2586</v>
      </c>
      <c r="W110" t="s">
        <v>4282</v>
      </c>
      <c r="X110" s="3">
        <f>IF(Y110&lt;&gt;"",VLOOKUP(Y110,'ESO zone constants'!$E$3:$L$5000,8,FALSE),"")</f>
        <v>108</v>
      </c>
      <c r="Y110" t="str">
        <f>VLOOKUP(O110,'ESO wayshrine node constants'!$A$2:$E$10002,5,FALSE)</f>
        <v>Greenshade</v>
      </c>
      <c r="Z110" s="20" t="s">
        <v>2586</v>
      </c>
      <c r="AA110" t="s">
        <v>4282</v>
      </c>
      <c r="AB110" s="3">
        <f>IF(AC110&lt;&gt;"",VLOOKUP(AC110,'ESO zone constants'!$E$3:$L$5000,8,FALSE),"")</f>
        <v>117</v>
      </c>
      <c r="AC110" t="str">
        <f>VLOOKUP(P110,'ESO wayshrine node constants'!$A$2:$E$10002,5,FALSE)</f>
        <v>Shadowfen</v>
      </c>
      <c r="AD110" s="20" t="s">
        <v>2586</v>
      </c>
      <c r="AE110" t="s">
        <v>4282</v>
      </c>
      <c r="AF110" s="3" t="str">
        <f>IF(AG110&lt;&gt;"",VLOOKUP(AG110,'ESO zone constants'!$E$3:$L$5000,8,FALSE),"")</f>
        <v/>
      </c>
      <c r="AH110" s="20" t="s">
        <v>2586</v>
      </c>
      <c r="AI110" t="s">
        <v>4282</v>
      </c>
      <c r="AJ110" s="29" t="str">
        <f>IF(AK110&lt;&gt;"",VLOOKUP(AK110,'ESO zone constants'!$E$3:$L$1002,6,FALSE),"")</f>
        <v/>
      </c>
      <c r="AL110" s="20" t="s">
        <v>2586</v>
      </c>
      <c r="AM110" t="s">
        <v>4282</v>
      </c>
      <c r="AN110" s="29" t="str">
        <f>IF(AO110&lt;&gt;"",VLOOKUP(AO110,'ESO zone constants'!$E$3:$L$1002,6,FALSE),"")</f>
        <v/>
      </c>
      <c r="AP110" s="20" t="s">
        <v>2586</v>
      </c>
      <c r="AQ110" t="s">
        <v>4282</v>
      </c>
      <c r="AR110" s="27" t="str">
        <f t="shared" si="8"/>
        <v>[41] = {wayshrines={82,151,78,}, traitsNeeded=4, dlcId=0</v>
      </c>
      <c r="AS110" s="27" t="str">
        <f t="shared" si="13"/>
        <v>, zoneIds={20,108}, veteran=false</v>
      </c>
      <c r="AT110" s="27" t="str">
        <f t="shared" si="12"/>
        <v>, isCrafted=true</v>
      </c>
      <c r="AU110" s="27" t="str">
        <f t="shared" si="10"/>
        <v xml:space="preserve"> --Whitestrake's Retribution / Weißplankes Vergeltung </v>
      </c>
      <c r="AV110" s="27" t="str">
        <f t="shared" si="11"/>
        <v xml:space="preserve">[41] = true,        --Whitestrake's Retribution / Weißplankes Vergeltung </v>
      </c>
    </row>
    <row r="111" spans="1:48" x14ac:dyDescent="0.25">
      <c r="A111" s="5">
        <v>79</v>
      </c>
      <c r="B111" t="s">
        <v>1557</v>
      </c>
      <c r="C111" t="s">
        <v>1559</v>
      </c>
      <c r="D111" t="s">
        <v>1558</v>
      </c>
      <c r="G111" s="3">
        <f t="shared" si="7"/>
        <v>79</v>
      </c>
      <c r="J111" t="str">
        <f t="array" ref="J111">IF(VALUE(Q111)&gt;0,"Crafted",IF(OR(EXACT(A111,'LibSets constants'!#REF!)),"Monster",IF(OR(EXACT(A111,'LibSets constants'!#REF!)),"Trial",IF(OR(EXACT(A111,'LibSets constants'!#REF!)),"Arena",IF(OR(EXACT(A111,'LibSets constants'!#REF!)),"Overland","")))))</f>
        <v>Crafted</v>
      </c>
      <c r="L111" t="s">
        <v>101</v>
      </c>
      <c r="M111" t="s">
        <v>101</v>
      </c>
      <c r="N111">
        <v>35</v>
      </c>
      <c r="O111">
        <v>144</v>
      </c>
      <c r="P111">
        <v>111</v>
      </c>
      <c r="Q111">
        <v>6</v>
      </c>
      <c r="R111" s="3">
        <f>IF(S111&lt;&gt;"",VLOOKUP(S111,'ESO zone constants'!$E$2:$L$5000,8,FALSE),"")</f>
        <v>92</v>
      </c>
      <c r="S111" t="str">
        <f>VLOOKUP(N111,'ESO wayshrine node constants'!$A$2:$E$10002,5,FALSE)</f>
        <v>Bangkorai</v>
      </c>
      <c r="T111" s="24">
        <f>VLOOKUP(R111,'ESO zone constants'!$L$2:$N$9999,3,FALSE)</f>
        <v>0</v>
      </c>
      <c r="U111" s="3" t="str">
        <f>VLOOKUP(T111,'LibSets constants'!$A$2:$B$16,2,FALSE)</f>
        <v>Included in base game</v>
      </c>
      <c r="V111" s="20" t="s">
        <v>2586</v>
      </c>
      <c r="W111" t="s">
        <v>4282</v>
      </c>
      <c r="X111" s="3">
        <f>IF(Y111&lt;&gt;"",VLOOKUP(Y111,'ESO zone constants'!$E$3:$L$5000,8,FALSE),"")</f>
        <v>382</v>
      </c>
      <c r="Y111" t="str">
        <f>VLOOKUP(O111,'ESO wayshrine node constants'!$A$2:$E$10002,5,FALSE)</f>
        <v>Reaper's March</v>
      </c>
      <c r="Z111" s="20" t="s">
        <v>2586</v>
      </c>
      <c r="AA111" t="s">
        <v>4282</v>
      </c>
      <c r="AB111" s="3">
        <f>IF(AC111&lt;&gt;"",VLOOKUP(AC111,'ESO zone constants'!$E$3:$L$5000,8,FALSE),"")</f>
        <v>103</v>
      </c>
      <c r="AC111" t="str">
        <f>VLOOKUP(P111,'ESO wayshrine node constants'!$A$2:$E$10002,5,FALSE)</f>
        <v>The Rift</v>
      </c>
      <c r="AD111" s="20" t="s">
        <v>2586</v>
      </c>
      <c r="AE111" t="s">
        <v>4282</v>
      </c>
      <c r="AF111" s="3" t="str">
        <f>IF(AG111&lt;&gt;"",VLOOKUP(AG111,'ESO zone constants'!$E$3:$L$5000,8,FALSE),"")</f>
        <v/>
      </c>
      <c r="AH111" s="20" t="s">
        <v>2586</v>
      </c>
      <c r="AI111" t="s">
        <v>4282</v>
      </c>
      <c r="AJ111" s="29" t="str">
        <f>IF(AK111&lt;&gt;"",VLOOKUP(AK111,'ESO zone constants'!$E$3:$L$1002,6,FALSE),"")</f>
        <v/>
      </c>
      <c r="AL111" s="20" t="s">
        <v>2586</v>
      </c>
      <c r="AM111" t="s">
        <v>4282</v>
      </c>
      <c r="AN111" s="29" t="str">
        <f>IF(AO111&lt;&gt;"",VLOOKUP(AO111,'ESO zone constants'!$E$3:$L$1002,6,FALSE),"")</f>
        <v/>
      </c>
      <c r="AP111" s="20" t="s">
        <v>2586</v>
      </c>
      <c r="AQ111" t="s">
        <v>4282</v>
      </c>
      <c r="AR111" s="27" t="str">
        <f t="shared" si="8"/>
        <v>[79] = {wayshrines={35,144,111,}, traitsNeeded=6, dlcId=0</v>
      </c>
      <c r="AS111" s="27" t="str">
        <f t="shared" si="13"/>
        <v>, zoneIds={92,382}, veteran=false</v>
      </c>
      <c r="AT111" s="27" t="str">
        <f t="shared" si="12"/>
        <v>, isCrafted=true</v>
      </c>
      <c r="AU111" s="27" t="str">
        <f t="shared" si="10"/>
        <v xml:space="preserve"> --Willow's Path / Weidenpfad</v>
      </c>
      <c r="AV111" s="27" t="str">
        <f t="shared" si="11"/>
        <v>[79] = true,        --Willow's Path / Weidenpfad</v>
      </c>
    </row>
    <row r="112" spans="1:48" x14ac:dyDescent="0.25">
      <c r="A112" s="13">
        <v>422</v>
      </c>
      <c r="B112" t="s">
        <v>2410</v>
      </c>
      <c r="C112" t="s">
        <v>2412</v>
      </c>
      <c r="D112" t="s">
        <v>2411</v>
      </c>
      <c r="G112" s="3">
        <f t="shared" si="7"/>
        <v>422</v>
      </c>
      <c r="J112" t="s">
        <v>4277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>
        <f>IF(S112&lt;&gt;"",VLOOKUP(S112,'ESO zone constants'!$E$2:$L$5000,8,FALSE),"")</f>
        <v>181</v>
      </c>
      <c r="S112" t="s">
        <v>172</v>
      </c>
      <c r="T112" s="24">
        <f>VLOOKUP(R112,'ESO zone constants'!$L$2:$N$9999,3,FALSE)</f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3" t="str">
        <f>IF(AO112&lt;&gt;"",VLOOKUP(AO112,'ESO zone constants'!$E$3:$L$5000,8,FALSE),"")</f>
        <v/>
      </c>
      <c r="AR112" s="27" t="str">
        <f t="shared" si="8"/>
        <v>[422] = {wayshrines={-1,-1,-1,}, dlcId=0</v>
      </c>
      <c r="AS112" s="27" t="str">
        <f t="shared" si="13"/>
        <v>, zoneIds={181}, veteran=false</v>
      </c>
      <c r="AT112" s="27" t="str">
        <f t="shared" si="12"/>
        <v>, isCyrodiil=true</v>
      </c>
      <c r="AU112" s="27" t="str">
        <f t="shared" si="10"/>
        <v xml:space="preserve"> --Battalion Defender / Bataillonsverteidiger</v>
      </c>
      <c r="AV112" s="27" t="str">
        <f t="shared" si="11"/>
        <v/>
      </c>
    </row>
    <row r="113" spans="1:48" x14ac:dyDescent="0.25">
      <c r="A113" s="13">
        <v>419</v>
      </c>
      <c r="B113" t="s">
        <v>2401</v>
      </c>
      <c r="C113" t="s">
        <v>2403</v>
      </c>
      <c r="D113" t="s">
        <v>2402</v>
      </c>
      <c r="G113" s="3">
        <f t="shared" si="7"/>
        <v>419</v>
      </c>
      <c r="J113" t="s">
        <v>4277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181</v>
      </c>
      <c r="S113" t="s">
        <v>172</v>
      </c>
      <c r="T113" s="24">
        <f>VLOOKUP(R113,'ESO zone constants'!$L$2:$N$9999,3,FALSE)</f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29" t="str">
        <f>IF(AK113&lt;&gt;"",VLOOKUP(AK113,'ESO zone constants'!$E$3:$L$5000,8,FALSE),"")</f>
        <v/>
      </c>
      <c r="AN113" s="29" t="str">
        <f>IF(AO113&lt;&gt;"",VLOOKUP(AO113,'ESO zone constants'!$E$3:$L$5000,8,FALSE),"")</f>
        <v/>
      </c>
      <c r="AR113" s="27" t="str">
        <f t="shared" si="8"/>
        <v>[419] = {wayshrines={-1,-1,-1,}, dlcId=0</v>
      </c>
      <c r="AS113" s="27" t="str">
        <f t="shared" si="13"/>
        <v>, zoneIds={181}, veteran=false</v>
      </c>
      <c r="AT113" s="27" t="str">
        <f t="shared" si="12"/>
        <v>, isCyrodiil=true</v>
      </c>
      <c r="AU113" s="27" t="str">
        <f t="shared" si="10"/>
        <v xml:space="preserve"> --Battlefield Acrobat / Schlachtfeldakrobat</v>
      </c>
      <c r="AV113" s="27" t="str">
        <f t="shared" si="11"/>
        <v/>
      </c>
    </row>
    <row r="114" spans="1:48" x14ac:dyDescent="0.25">
      <c r="A114" s="13">
        <v>417</v>
      </c>
      <c r="B114" t="s">
        <v>2395</v>
      </c>
      <c r="C114" t="s">
        <v>2397</v>
      </c>
      <c r="D114" t="s">
        <v>2396</v>
      </c>
      <c r="G114" s="3">
        <f t="shared" si="7"/>
        <v>417</v>
      </c>
      <c r="J114" t="s">
        <v>4277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181</v>
      </c>
      <c r="S114" t="s">
        <v>172</v>
      </c>
      <c r="T114" s="24">
        <f>VLOOKUP(R114,'ESO zone constants'!$L$2:$N$9999,3,FALSE)</f>
        <v>0</v>
      </c>
      <c r="U114" s="3" t="str">
        <f>VLOOKUP(T114,'LibSets constants'!$A$2:$B$16,2,FALSE)</f>
        <v>Included in base game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29" t="str">
        <f>IF(AK114&lt;&gt;"",VLOOKUP(AK114,'ESO zone constants'!$E$3:$L$5000,8,FALSE),"")</f>
        <v/>
      </c>
      <c r="AN114" s="29" t="str">
        <f>IF(AO114&lt;&gt;"",VLOOKUP(AO114,'ESO zone constants'!$E$3:$L$5000,8,FALSE),"")</f>
        <v/>
      </c>
      <c r="AR114" s="27" t="str">
        <f t="shared" si="8"/>
        <v>[417] = {wayshrines={-1,-1,-1,}, dlcId=0</v>
      </c>
      <c r="AS114" s="27" t="str">
        <f t="shared" si="13"/>
        <v>, zoneIds={181}, veteran=false</v>
      </c>
      <c r="AT114" s="27" t="str">
        <f t="shared" si="12"/>
        <v>, isCyrodiil=true</v>
      </c>
      <c r="AU114" s="27" t="str">
        <f t="shared" si="10"/>
        <v xml:space="preserve"> --Indomitable Fury / Unbeugsamer Zorn</v>
      </c>
      <c r="AV114" s="27" t="str">
        <f t="shared" si="11"/>
        <v/>
      </c>
    </row>
    <row r="115" spans="1:48" s="15" customFormat="1" x14ac:dyDescent="0.25">
      <c r="A115" s="13">
        <v>420</v>
      </c>
      <c r="B115" t="s">
        <v>2404</v>
      </c>
      <c r="C115" t="s">
        <v>2406</v>
      </c>
      <c r="D115" t="s">
        <v>2405</v>
      </c>
      <c r="E115"/>
      <c r="F115"/>
      <c r="G115" s="3">
        <f t="shared" si="7"/>
        <v>420</v>
      </c>
      <c r="H115"/>
      <c r="I115"/>
      <c r="J115" t="s">
        <v>4277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181</v>
      </c>
      <c r="S115" t="s">
        <v>172</v>
      </c>
      <c r="T115" s="24">
        <f>VLOOKUP(R115,'ESO zone constants'!$L$2:$N$9999,3,FALSE)</f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29" t="str">
        <f>IF(AK115&lt;&gt;"",VLOOKUP(AK115,'ESO zone constants'!$E$3:$L$5000,8,FALSE),"")</f>
        <v/>
      </c>
      <c r="AK115"/>
      <c r="AL115"/>
      <c r="AM115"/>
      <c r="AN115" s="29" t="str">
        <f>IF(AO115&lt;&gt;"",VLOOKUP(AO115,'ESO zone constants'!$E$3:$L$5000,8,FALSE),"")</f>
        <v/>
      </c>
      <c r="AO115"/>
      <c r="AP115"/>
      <c r="AQ115"/>
      <c r="AR115" s="27" t="str">
        <f t="shared" si="8"/>
        <v>[420] = {wayshrines={-1,-1,-1,}, dlcId=0</v>
      </c>
      <c r="AS115" s="27" t="str">
        <f t="shared" si="13"/>
        <v>, zoneIds={181}, veteran=false</v>
      </c>
      <c r="AT115" s="27" t="str">
        <f t="shared" si="12"/>
        <v>, isCyrodiil=true</v>
      </c>
      <c r="AU115" s="27" t="str">
        <f t="shared" si="10"/>
        <v xml:space="preserve"> --Soldier of Anguish / Soldat der Pein</v>
      </c>
      <c r="AV115" s="27" t="str">
        <f t="shared" si="11"/>
        <v/>
      </c>
    </row>
    <row r="116" spans="1:48" x14ac:dyDescent="0.25">
      <c r="A116" s="13">
        <v>418</v>
      </c>
      <c r="B116" t="s">
        <v>2398</v>
      </c>
      <c r="C116" t="s">
        <v>2400</v>
      </c>
      <c r="D116" t="s">
        <v>2399</v>
      </c>
      <c r="G116" s="3">
        <f t="shared" si="7"/>
        <v>418</v>
      </c>
      <c r="J116" t="s">
        <v>4277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181</v>
      </c>
      <c r="S116" t="s">
        <v>172</v>
      </c>
      <c r="T116" s="24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29" t="str">
        <f>IF(AK116&lt;&gt;"",VLOOKUP(AK116,'ESO zone constants'!$E$3:$L$5000,8,FALSE),"")</f>
        <v/>
      </c>
      <c r="AN116" s="29" t="str">
        <f>IF(AO116&lt;&gt;"",VLOOKUP(AO116,'ESO zone constants'!$E$3:$L$5000,8,FALSE),"")</f>
        <v/>
      </c>
      <c r="AR116" s="27" t="str">
        <f t="shared" si="8"/>
        <v>[418] = {wayshrines={-1,-1,-1,}, dlcId=0</v>
      </c>
      <c r="AS116" s="27" t="str">
        <f t="shared" si="13"/>
        <v>, zoneIds={181}, veteran=false</v>
      </c>
      <c r="AT116" s="27" t="str">
        <f t="shared" si="12"/>
        <v>, isCyrodiil=true</v>
      </c>
      <c r="AU116" s="27" t="str">
        <f t="shared" si="10"/>
        <v xml:space="preserve"> --Spell Strategist / Zauberstratege</v>
      </c>
      <c r="AV116" s="27" t="str">
        <f t="shared" si="11"/>
        <v/>
      </c>
    </row>
    <row r="117" spans="1:48" x14ac:dyDescent="0.25">
      <c r="A117" s="13">
        <v>421</v>
      </c>
      <c r="B117" t="s">
        <v>2407</v>
      </c>
      <c r="C117" t="s">
        <v>2409</v>
      </c>
      <c r="D117" t="s">
        <v>2408</v>
      </c>
      <c r="G117" s="3">
        <f t="shared" si="7"/>
        <v>421</v>
      </c>
      <c r="J117" t="s">
        <v>4277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181</v>
      </c>
      <c r="S117" t="s">
        <v>172</v>
      </c>
      <c r="T117" s="24">
        <f>VLOOKUP(R117,'ESO zone constants'!$L$2:$N$9999,3,FALSE)</f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29" t="str">
        <f>IF(AK117&lt;&gt;"",VLOOKUP(AK117,'ESO zone constants'!$E$3:$L$5000,8,FALSE),"")</f>
        <v/>
      </c>
      <c r="AN117" s="29" t="str">
        <f>IF(AO117&lt;&gt;"",VLOOKUP(AO117,'ESO zone constants'!$E$3:$L$5000,8,FALSE),"")</f>
        <v/>
      </c>
      <c r="AR117" s="27" t="str">
        <f t="shared" si="8"/>
        <v>[421] = {wayshrines={-1,-1,-1,}, dlcId=0</v>
      </c>
      <c r="AS117" s="27" t="str">
        <f t="shared" si="13"/>
        <v>, zoneIds={181}, veteran=false</v>
      </c>
      <c r="AT117" s="27" t="str">
        <f t="shared" si="12"/>
        <v>, isCyrodiil=true</v>
      </c>
      <c r="AU117" s="27" t="str">
        <f t="shared" si="10"/>
        <v xml:space="preserve"> --Steadfast Hero / Standhafter Held</v>
      </c>
      <c r="AV117" s="27" t="str">
        <f t="shared" si="11"/>
        <v/>
      </c>
    </row>
    <row r="118" spans="1:48" x14ac:dyDescent="0.25">
      <c r="A118" s="13">
        <v>206</v>
      </c>
      <c r="B118" t="s">
        <v>1875</v>
      </c>
      <c r="C118" t="s">
        <v>1877</v>
      </c>
      <c r="D118" t="s">
        <v>1876</v>
      </c>
      <c r="G118" s="3">
        <f t="shared" si="7"/>
        <v>206</v>
      </c>
      <c r="I118" t="s">
        <v>4279</v>
      </c>
      <c r="J118" t="s">
        <v>4279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584</v>
      </c>
      <c r="S118" t="s">
        <v>39</v>
      </c>
      <c r="T118" s="24">
        <f>VLOOKUP(R118,'ESO zone constants'!$L$2:$N$9999,3,FALSE)</f>
        <v>1</v>
      </c>
      <c r="U118" s="3" t="str">
        <f>VLOOKUP(T118,'LibSets constants'!$A$2:$B$16,2,FALSE)</f>
        <v>Imperial City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7" t="str">
        <f t="shared" si="8"/>
        <v>[206] = {wayshrines={-1,-1,-1,}, dlcId=1</v>
      </c>
      <c r="AS118" s="27" t="str">
        <f t="shared" si="13"/>
        <v>, zoneIds={584}, veteran=false</v>
      </c>
      <c r="AT118" s="27" t="str">
        <f t="shared" si="12"/>
        <v>, isDailRandomDungeonAndImperialCityReward=true</v>
      </c>
      <c r="AU118" s="27" t="str">
        <f t="shared" si="10"/>
        <v xml:space="preserve"> --Agility / Agilität</v>
      </c>
      <c r="AV118" s="27" t="str">
        <f t="shared" si="11"/>
        <v/>
      </c>
    </row>
    <row r="119" spans="1:48" x14ac:dyDescent="0.25">
      <c r="A119" s="13">
        <v>204</v>
      </c>
      <c r="B119" t="s">
        <v>1870</v>
      </c>
      <c r="C119" t="s">
        <v>1871</v>
      </c>
      <c r="D119" t="s">
        <v>1871</v>
      </c>
      <c r="G119" s="3">
        <f t="shared" si="7"/>
        <v>204</v>
      </c>
      <c r="I119" t="s">
        <v>4279</v>
      </c>
      <c r="J119" t="s">
        <v>4279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584</v>
      </c>
      <c r="S119" t="s">
        <v>39</v>
      </c>
      <c r="T119" s="24">
        <f>VLOOKUP(R119,'ESO zone constants'!$L$2:$N$9999,3,FALSE)</f>
        <v>1</v>
      </c>
      <c r="U119" s="3" t="str">
        <f>VLOOKUP(T119,'LibSets constants'!$A$2:$B$16,2,FALSE)</f>
        <v>Imperial City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29" t="str">
        <f>IF(AK119&lt;&gt;"",VLOOKUP(AK119,'ESO zone constants'!$E$3:$L$5000,8,FALSE),"")</f>
        <v/>
      </c>
      <c r="AN119" s="29" t="str">
        <f>IF(AO119&lt;&gt;"",VLOOKUP(AO119,'ESO zone constants'!$E$3:$L$5000,8,FALSE),"")</f>
        <v/>
      </c>
      <c r="AR119" s="27" t="str">
        <f t="shared" si="8"/>
        <v>[204] = {wayshrines={-1,-1,-1,}, dlcId=1</v>
      </c>
      <c r="AS119" s="27" t="str">
        <f t="shared" si="13"/>
        <v>, zoneIds={584}, veteran=false</v>
      </c>
      <c r="AT119" s="27" t="str">
        <f t="shared" si="12"/>
        <v>, isDailRandomDungeonAndImperialCityReward=true</v>
      </c>
      <c r="AU119" s="27" t="str">
        <f t="shared" si="10"/>
        <v xml:space="preserve"> --Endurance / Beständigkeit</v>
      </c>
      <c r="AV119" s="27" t="str">
        <f t="shared" si="11"/>
        <v/>
      </c>
    </row>
    <row r="120" spans="1:48" x14ac:dyDescent="0.25">
      <c r="A120" s="13">
        <v>205</v>
      </c>
      <c r="B120" t="s">
        <v>1872</v>
      </c>
      <c r="C120" t="s">
        <v>1874</v>
      </c>
      <c r="D120" t="s">
        <v>1873</v>
      </c>
      <c r="G120" s="3">
        <f t="shared" si="7"/>
        <v>205</v>
      </c>
      <c r="I120" t="s">
        <v>4279</v>
      </c>
      <c r="J120" t="s">
        <v>4279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584</v>
      </c>
      <c r="S120" t="s">
        <v>39</v>
      </c>
      <c r="T120" s="24">
        <f>VLOOKUP(R120,'ESO zone constants'!$L$2:$N$9999,3,FALSE)</f>
        <v>1</v>
      </c>
      <c r="U120" s="3" t="str">
        <f>VLOOKUP(T120,'LibSets constants'!$A$2:$B$16,2,FALSE)</f>
        <v>Imperial City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7" t="str">
        <f t="shared" si="8"/>
        <v>[205] = {wayshrines={-1,-1,-1,}, dlcId=1</v>
      </c>
      <c r="AS120" s="27" t="str">
        <f t="shared" si="13"/>
        <v>, zoneIds={584}, veteran=false</v>
      </c>
      <c r="AT120" s="27" t="str">
        <f t="shared" si="12"/>
        <v>, isDailRandomDungeonAndImperialCityReward=true</v>
      </c>
      <c r="AU120" s="27" t="str">
        <f t="shared" si="10"/>
        <v xml:space="preserve"> --Willpower / Willenskraft</v>
      </c>
      <c r="AV120" s="27" t="str">
        <f t="shared" si="11"/>
        <v/>
      </c>
    </row>
    <row r="121" spans="1:48" x14ac:dyDescent="0.25">
      <c r="A121" s="13">
        <v>258</v>
      </c>
      <c r="B121" t="s">
        <v>1987</v>
      </c>
      <c r="C121" t="s">
        <v>1989</v>
      </c>
      <c r="D121" t="s">
        <v>1988</v>
      </c>
      <c r="G121" s="3">
        <f t="shared" si="7"/>
        <v>258</v>
      </c>
      <c r="J121" t="s">
        <v>2550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843</v>
      </c>
      <c r="S121" t="s">
        <v>53</v>
      </c>
      <c r="T121" s="24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29" t="str">
        <f>IF(AK121&lt;&gt;"",VLOOKUP(AK121,'ESO zone constants'!$E$3:$L$5000,8,FALSE),"")</f>
        <v/>
      </c>
      <c r="AN121" s="29" t="str">
        <f>IF(AO121&lt;&gt;"",VLOOKUP(AO121,'ESO zone constants'!$E$3:$L$5000,8,FALSE),"")</f>
        <v/>
      </c>
      <c r="AR121" s="27" t="str">
        <f t="shared" si="8"/>
        <v>[258] = {wayshrines={-1,-1,-1,}, dlcId=0</v>
      </c>
      <c r="AS121" s="27" t="e">
        <f>IF(A121&lt;&gt;"",IF(R121&lt;&gt;"",CONCATENATE(", zoneIds={",R121),"")&amp;IF(#REF!&lt;&gt;"",CONCATENATE(",",#REF!),"")&amp;IF(AN121&lt;&gt;"",CONCATENATE(",",AN121),"")&amp;IF(R121&lt;&gt;"",CONCATENATE("}",""),"")&amp;IF(OR(L121="true",L121="false",L121&lt;&gt;""), CONCATENATE(", veteran=", L121), ""),"")</f>
        <v>#REF!</v>
      </c>
      <c r="AT121" s="27" t="str">
        <f t="shared" si="12"/>
        <v>, isDungeon=true</v>
      </c>
      <c r="AU121" s="27" t="str">
        <f t="shared" si="10"/>
        <v xml:space="preserve"> --Amber Plasm / Bernsteinplasma</v>
      </c>
      <c r="AV121" s="27" t="str">
        <f t="shared" si="11"/>
        <v/>
      </c>
    </row>
    <row r="122" spans="1:48" x14ac:dyDescent="0.25">
      <c r="A122" s="13">
        <v>96</v>
      </c>
      <c r="B122" t="s">
        <v>1608</v>
      </c>
      <c r="C122" t="s">
        <v>1610</v>
      </c>
      <c r="D122" t="s">
        <v>1609</v>
      </c>
      <c r="G122" s="3">
        <f t="shared" si="7"/>
        <v>96</v>
      </c>
      <c r="J122" t="s">
        <v>2550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63</v>
      </c>
      <c r="S122" t="s">
        <v>61</v>
      </c>
      <c r="T122" s="24">
        <f>VLOOKUP(R122,'ESO zone constants'!$L$2:$N$9999,3,FALSE)</f>
        <v>0</v>
      </c>
      <c r="U122" s="3" t="str">
        <f>VLOOKUP(T122,'LibSets constants'!$A$2:$B$16,2,FALSE)</f>
        <v>Included in base game</v>
      </c>
      <c r="X122" s="3">
        <f>IF(Y122&lt;&gt;"",VLOOKUP(Y122,'ESO zone constants'!$E$3:$L$5000,8,FALSE),"")</f>
        <v>930</v>
      </c>
      <c r="Y122" t="s">
        <v>46</v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29" t="str">
        <f>IF(AK122&lt;&gt;"",VLOOKUP(AK122,'ESO zone constants'!$E$3:$L$5000,8,FALSE),"")</f>
        <v/>
      </c>
      <c r="AN122" s="29" t="str">
        <f>IF(AO122&lt;&gt;"",VLOOKUP(AO122,'ESO zone constants'!$E$3:$L$5000,8,FALSE),"")</f>
        <v/>
      </c>
      <c r="AR122" s="27" t="str">
        <f t="shared" si="8"/>
        <v>[96] = {wayshrines={-1,-1,-1,}, dlcId=0</v>
      </c>
      <c r="AS122" s="27" t="str">
        <f t="shared" ref="AS122:AS153" si="14">IF(A122&lt;&gt;"",IF(R122&lt;&gt;"",CONCATENATE(", zoneIds={",R122),"")&amp;IF(X122&lt;&gt;"",CONCATENATE(",",X122),"")&amp;IF(AN122&lt;&gt;"",CONCATENATE(",",AN122),"")&amp;IF(R122&lt;&gt;"",CONCATENATE("}",""),"")&amp;IF(OR(L122="true",L122="false",L122&lt;&gt;""), CONCATENATE(", veteran=", L122), ""),"")</f>
        <v>, zoneIds={63,930}, veteran=false</v>
      </c>
      <c r="AT122" s="27" t="str">
        <f t="shared" si="12"/>
        <v>, isDungeon=true</v>
      </c>
      <c r="AU122" s="27" t="str">
        <f t="shared" si="10"/>
        <v xml:space="preserve"> --Armor of Truth / Rüstung der Wahrheit</v>
      </c>
      <c r="AV122" s="27" t="str">
        <f t="shared" si="11"/>
        <v/>
      </c>
    </row>
    <row r="123" spans="1:48" x14ac:dyDescent="0.25">
      <c r="A123" s="13">
        <v>120</v>
      </c>
      <c r="B123" t="s">
        <v>1675</v>
      </c>
      <c r="C123" t="s">
        <v>1677</v>
      </c>
      <c r="D123" t="s">
        <v>1676</v>
      </c>
      <c r="G123" s="3">
        <f t="shared" si="7"/>
        <v>120</v>
      </c>
      <c r="J123" t="s">
        <v>2550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380</v>
      </c>
      <c r="S123" t="s">
        <v>142</v>
      </c>
      <c r="T123" s="24">
        <v>0</v>
      </c>
      <c r="U123" s="3" t="s">
        <v>93</v>
      </c>
      <c r="V123" s="29">
        <v>144</v>
      </c>
      <c r="W123" t="s">
        <v>66</v>
      </c>
      <c r="X123" s="3">
        <v>283</v>
      </c>
      <c r="Y123" t="s">
        <v>51</v>
      </c>
      <c r="Z123" s="29">
        <v>146</v>
      </c>
      <c r="AA123" t="s">
        <v>62</v>
      </c>
      <c r="AB123" s="3">
        <v>126</v>
      </c>
      <c r="AC123" t="s">
        <v>43</v>
      </c>
      <c r="AD123" s="29">
        <v>63</v>
      </c>
      <c r="AE123" t="s">
        <v>61</v>
      </c>
      <c r="AF123" s="3" t="str">
        <f>IF(AG123&lt;&gt;"",VLOOKUP(AG123,'ESO zone constants'!$E$3:$L$5000,8,FALSE),"")</f>
        <v/>
      </c>
      <c r="AJ123" s="29" t="str">
        <f>IF(AK123&lt;&gt;"",VLOOKUP(AK123,'ESO zone constants'!$E$3:$L$5000,8,FALSE),"")</f>
        <v/>
      </c>
      <c r="AN123" s="29" t="str">
        <f>IF(AO123&lt;&gt;"",VLOOKUP(AO123,'ESO zone constants'!$E$3:$L$5000,8,FALSE),"")</f>
        <v/>
      </c>
      <c r="AR123" s="27" t="str">
        <f t="shared" si="8"/>
        <v>[120] = {wayshrines={-1,-1,-1,}, dlcId=0</v>
      </c>
      <c r="AS123" s="27" t="str">
        <f t="shared" si="14"/>
        <v>, zoneIds={380,283}, veteran=false</v>
      </c>
      <c r="AT123" s="27" t="str">
        <f t="shared" si="12"/>
        <v>, isDungeon=true</v>
      </c>
      <c r="AU123" s="27" t="str">
        <f t="shared" si="10"/>
        <v xml:space="preserve"> --Arms of Infernace / Waffen Infernals</v>
      </c>
      <c r="AV123" s="27" t="str">
        <f t="shared" si="11"/>
        <v/>
      </c>
    </row>
    <row r="124" spans="1:48" x14ac:dyDescent="0.25">
      <c r="A124" s="13">
        <v>121</v>
      </c>
      <c r="B124" t="s">
        <v>1678</v>
      </c>
      <c r="C124" t="s">
        <v>1680</v>
      </c>
      <c r="D124" t="s">
        <v>1679</v>
      </c>
      <c r="G124" s="3">
        <f t="shared" si="7"/>
        <v>121</v>
      </c>
      <c r="J124" t="s">
        <v>2550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380</v>
      </c>
      <c r="S124" t="s">
        <v>142</v>
      </c>
      <c r="T124" s="24">
        <v>0</v>
      </c>
      <c r="U124" s="3" t="s">
        <v>93</v>
      </c>
      <c r="V124" s="29">
        <v>144</v>
      </c>
      <c r="W124" t="s">
        <v>66</v>
      </c>
      <c r="X124" s="3">
        <v>283</v>
      </c>
      <c r="Y124" t="s">
        <v>51</v>
      </c>
      <c r="Z124" s="29">
        <v>146</v>
      </c>
      <c r="AA124" t="s">
        <v>62</v>
      </c>
      <c r="AB124" s="3">
        <v>126</v>
      </c>
      <c r="AC124" t="s">
        <v>43</v>
      </c>
      <c r="AD124" s="29">
        <v>63</v>
      </c>
      <c r="AE124" t="s">
        <v>61</v>
      </c>
      <c r="AF124" s="3" t="str">
        <f>IF(AG124&lt;&gt;"",VLOOKUP(AG124,'ESO zone constants'!$E$3:$L$5000,8,FALSE),"")</f>
        <v/>
      </c>
      <c r="AJ124" s="29" t="str">
        <f>IF(AK124&lt;&gt;"",VLOOKUP(AK124,'ESO zone constants'!$E$3:$L$5000,8,FALSE),"")</f>
        <v/>
      </c>
      <c r="AN124" s="29" t="str">
        <f>IF(AO124&lt;&gt;"",VLOOKUP(AO124,'ESO zone constants'!$E$3:$L$5000,8,FALSE),"")</f>
        <v/>
      </c>
      <c r="AR124" s="27" t="str">
        <f t="shared" si="8"/>
        <v>[121] = {wayshrines={-1,-1,-1,}, dlcId=0</v>
      </c>
      <c r="AS124" s="27" t="str">
        <f t="shared" si="14"/>
        <v>, zoneIds={380,283}, veteran=false</v>
      </c>
      <c r="AT124" s="27" t="str">
        <f t="shared" si="12"/>
        <v>, isDungeon=true</v>
      </c>
      <c r="AU124" s="27" t="str">
        <f t="shared" si="10"/>
        <v xml:space="preserve"> --Arms of the Ancestors / Waffen der Ahnen</v>
      </c>
      <c r="AV124" s="27" t="str">
        <f t="shared" si="11"/>
        <v/>
      </c>
    </row>
    <row r="125" spans="1:48" x14ac:dyDescent="0.25">
      <c r="A125" s="13">
        <v>260</v>
      </c>
      <c r="B125" t="s">
        <v>1993</v>
      </c>
      <c r="C125" t="s">
        <v>1995</v>
      </c>
      <c r="D125" t="s">
        <v>1994</v>
      </c>
      <c r="G125" s="3">
        <f t="shared" si="7"/>
        <v>260</v>
      </c>
      <c r="J125" t="s">
        <v>2550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843</v>
      </c>
      <c r="S125" t="s">
        <v>53</v>
      </c>
      <c r="T125" s="24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29" t="str">
        <f>IF(AK125&lt;&gt;"",VLOOKUP(AK125,'ESO zone constants'!$E$3:$L$5000,8,FALSE),"")</f>
        <v/>
      </c>
      <c r="AN125" s="29" t="str">
        <f>IF(AO125&lt;&gt;"",VLOOKUP(AO125,'ESO zone constants'!$E$3:$L$5000,8,FALSE),"")</f>
        <v/>
      </c>
      <c r="AR125" s="27" t="str">
        <f t="shared" si="8"/>
        <v>[260] = {wayshrines={-1,-1,-1,}, dlcId=0</v>
      </c>
      <c r="AS125" s="27" t="str">
        <f t="shared" si="14"/>
        <v>, zoneIds={843}, veteran=false</v>
      </c>
      <c r="AT125" s="27" t="str">
        <f t="shared" si="12"/>
        <v>, isDungeon=true</v>
      </c>
      <c r="AU125" s="27" t="str">
        <f t="shared" si="10"/>
        <v xml:space="preserve"> --Aspect of Mazzatun / Aspekt von Mazzatun</v>
      </c>
      <c r="AV125" s="27" t="str">
        <f t="shared" si="11"/>
        <v/>
      </c>
    </row>
    <row r="126" spans="1:48" x14ac:dyDescent="0.25">
      <c r="A126" s="13">
        <v>435</v>
      </c>
      <c r="B126" t="s">
        <v>2448</v>
      </c>
      <c r="C126" t="s">
        <v>2450</v>
      </c>
      <c r="D126" t="s">
        <v>2449</v>
      </c>
      <c r="G126" s="3">
        <f t="shared" si="7"/>
        <v>435</v>
      </c>
      <c r="J126" t="s">
        <v>2550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1081</v>
      </c>
      <c r="S126" t="s">
        <v>67</v>
      </c>
      <c r="T126" s="24">
        <f>VLOOKUP(R126,'ESO zone constants'!$L$2:$N$9999,3,FALSE)</f>
        <v>4</v>
      </c>
      <c r="U126" s="3" t="str">
        <f>VLOOKUP(T126,'LibSets constants'!$A$2:$B$16,2,FALSE)</f>
        <v>Dark Brotherhood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29" t="str">
        <f>IF(AK126&lt;&gt;"",VLOOKUP(AK126,'ESO zone constants'!$E$3:$L$5000,8,FALSE),"")</f>
        <v/>
      </c>
      <c r="AN126" s="29" t="str">
        <f>IF(AO126&lt;&gt;"",VLOOKUP(AO126,'ESO zone constants'!$E$3:$L$5000,8,FALSE),"")</f>
        <v/>
      </c>
      <c r="AR126" s="27" t="str">
        <f t="shared" si="8"/>
        <v>[435] = {wayshrines={-1,-1,-1,}, dlcId=4</v>
      </c>
      <c r="AS126" s="27" t="str">
        <f t="shared" si="14"/>
        <v>, zoneIds={1081}, veteran=false</v>
      </c>
      <c r="AT126" s="27" t="str">
        <f t="shared" si="12"/>
        <v>, isDungeon=true</v>
      </c>
      <c r="AU126" s="27" t="str">
        <f t="shared" si="10"/>
        <v xml:space="preserve"> --Auroran's Thunder / Donner des Auroraners</v>
      </c>
      <c r="AV126" s="27" t="str">
        <f t="shared" si="11"/>
        <v/>
      </c>
    </row>
    <row r="127" spans="1:48" x14ac:dyDescent="0.25">
      <c r="A127" s="13">
        <v>28</v>
      </c>
      <c r="B127" t="s">
        <v>1416</v>
      </c>
      <c r="C127" t="s">
        <v>1418</v>
      </c>
      <c r="D127" t="s">
        <v>1417</v>
      </c>
      <c r="G127" s="3">
        <f t="shared" si="7"/>
        <v>28</v>
      </c>
      <c r="J127" t="s">
        <v>2550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126</v>
      </c>
      <c r="S127" t="s">
        <v>43</v>
      </c>
      <c r="T127" s="24">
        <f>VLOOKUP(R127,'ESO zone constants'!$L$2:$N$9999,3,FALSE)</f>
        <v>0</v>
      </c>
      <c r="U127" s="3" t="str">
        <f>VLOOKUP(T127,'LibSets constants'!$A$2:$B$16,2,FALSE)</f>
        <v>Included in base game</v>
      </c>
      <c r="X127" s="3">
        <f>IF(Y127&lt;&gt;"",VLOOKUP(Y127,'ESO zone constants'!$E$3:$L$5000,8,FALSE),"")</f>
        <v>931</v>
      </c>
      <c r="Y127" t="s">
        <v>56</v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29" t="str">
        <f>IF(AK127&lt;&gt;"",VLOOKUP(AK127,'ESO zone constants'!$E$3:$L$5000,8,FALSE),"")</f>
        <v/>
      </c>
      <c r="AN127" s="29" t="str">
        <f>IF(AO127&lt;&gt;"",VLOOKUP(AO127,'ESO zone constants'!$E$3:$L$5000,8,FALSE),"")</f>
        <v/>
      </c>
      <c r="AR127" s="27" t="str">
        <f t="shared" si="8"/>
        <v>[28] = {wayshrines={-1,-1,-1,}, dlcId=0</v>
      </c>
      <c r="AS127" s="27" t="str">
        <f t="shared" si="14"/>
        <v>, zoneIds={126,931}, veteran=false</v>
      </c>
      <c r="AT127" s="27" t="str">
        <f t="shared" si="12"/>
        <v>, isDungeon=true</v>
      </c>
      <c r="AU127" s="27" t="str">
        <f t="shared" si="10"/>
        <v xml:space="preserve"> --Barkskin / Borkenhaut</v>
      </c>
      <c r="AV127" s="27" t="str">
        <f t="shared" si="11"/>
        <v/>
      </c>
    </row>
    <row r="128" spans="1:48" x14ac:dyDescent="0.25">
      <c r="A128" s="13">
        <v>400</v>
      </c>
      <c r="B128" t="s">
        <v>2344</v>
      </c>
      <c r="C128" t="s">
        <v>2346</v>
      </c>
      <c r="D128" t="s">
        <v>2345</v>
      </c>
      <c r="G128" s="3">
        <f t="shared" si="7"/>
        <v>400</v>
      </c>
      <c r="J128" t="s">
        <v>2550</v>
      </c>
      <c r="L128" t="s">
        <v>101</v>
      </c>
      <c r="M128" t="s">
        <v>101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1055</v>
      </c>
      <c r="S128" t="s">
        <v>41</v>
      </c>
      <c r="T128" s="24">
        <f>VLOOKUP(R128,'ESO zone constants'!$L$2:$N$9999,3,FALSE)</f>
        <v>0</v>
      </c>
      <c r="U128" s="3" t="str">
        <f>VLOOKUP(T128,'LibSets constants'!$A$2:$B$16,2,FALSE)</f>
        <v>Included in base game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29" t="str">
        <f>IF(AK128&lt;&gt;"",VLOOKUP(AK128,'ESO zone constants'!$E$3:$L$5000,8,FALSE),"")</f>
        <v/>
      </c>
      <c r="AN128" s="29" t="str">
        <f>IF(AO128&lt;&gt;"",VLOOKUP(AO128,'ESO zone constants'!$E$3:$L$5000,8,FALSE),"")</f>
        <v/>
      </c>
      <c r="AR128" s="27" t="str">
        <f t="shared" si="8"/>
        <v>[400] = {wayshrines={-1,-1,-1,}, dlcId=0</v>
      </c>
      <c r="AS128" s="27" t="str">
        <f t="shared" si="14"/>
        <v>, zoneIds={1055}, veteran=false</v>
      </c>
      <c r="AT128" s="27" t="str">
        <f t="shared" si="12"/>
        <v>, isDungeon=true</v>
      </c>
      <c r="AU128" s="27" t="str">
        <f t="shared" si="10"/>
        <v xml:space="preserve"> --Blood Moon / Blutmond</v>
      </c>
      <c r="AV128" s="27" t="str">
        <f t="shared" si="11"/>
        <v/>
      </c>
    </row>
    <row r="129" spans="1:48" x14ac:dyDescent="0.25">
      <c r="A129" s="13">
        <v>339</v>
      </c>
      <c r="B129" t="s">
        <v>2196</v>
      </c>
      <c r="C129" t="s">
        <v>2198</v>
      </c>
      <c r="D129" t="s">
        <v>2197</v>
      </c>
      <c r="G129" s="3">
        <f t="shared" si="7"/>
        <v>339</v>
      </c>
      <c r="J129" t="s">
        <v>2550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973</v>
      </c>
      <c r="S129" t="s">
        <v>45</v>
      </c>
      <c r="T129" s="24">
        <f>VLOOKUP(R129,'ESO zone constants'!$L$2:$N$9999,3,FALSE)</f>
        <v>0</v>
      </c>
      <c r="U129" s="3" t="str">
        <f>VLOOKUP(T129,'LibSets constants'!$A$2:$B$16,2,FALSE)</f>
        <v>Included in base game</v>
      </c>
      <c r="X129" s="3" t="str">
        <f>IF(Y129&lt;&gt;"",VLOOKUP(Y129,'ESO zone constants'!$E$3:$L$5000,8,FALSE),"")</f>
        <v/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7" t="str">
        <f t="shared" si="8"/>
        <v>[339] = {wayshrines={-1,-1,-1,}, dlcId=0</v>
      </c>
      <c r="AS129" s="27" t="str">
        <f t="shared" si="14"/>
        <v>, zoneIds={973}, veteran=false</v>
      </c>
      <c r="AT129" s="27" t="str">
        <f t="shared" si="12"/>
        <v>, isDungeon=true</v>
      </c>
      <c r="AU129" s="27" t="str">
        <f t="shared" si="10"/>
        <v xml:space="preserve"> --Blooddrinker / Bluttrinker</v>
      </c>
      <c r="AV129" s="27" t="str">
        <f t="shared" si="11"/>
        <v/>
      </c>
    </row>
    <row r="130" spans="1:48" x14ac:dyDescent="0.25">
      <c r="A130" s="13">
        <v>308</v>
      </c>
      <c r="B130" t="s">
        <v>2109</v>
      </c>
      <c r="C130" t="s">
        <v>2111</v>
      </c>
      <c r="D130" t="s">
        <v>2110</v>
      </c>
      <c r="G130" s="3">
        <f t="shared" ref="G130:G193" si="15">A130</f>
        <v>308</v>
      </c>
      <c r="J130" t="s">
        <v>2550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38</v>
      </c>
      <c r="S130" t="s">
        <v>57</v>
      </c>
      <c r="T130" s="24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29" t="str">
        <f>IF(AK130&lt;&gt;"",VLOOKUP(AK130,'ESO zone constants'!$E$3:$L$5000,8,FALSE),"")</f>
        <v/>
      </c>
      <c r="AN130" s="29" t="str">
        <f>IF(AO130&lt;&gt;"",VLOOKUP(AO130,'ESO zone constants'!$E$3:$L$5000,8,FALSE),"")</f>
        <v/>
      </c>
      <c r="AR130" s="27" t="str">
        <f t="shared" ref="AR130:AR193" si="16"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[308] = {wayshrines={-1,-1,-1,}, dlcId=0</v>
      </c>
      <c r="AS130" s="27" t="str">
        <f t="shared" si="14"/>
        <v>, zoneIds={38}, veteran=false</v>
      </c>
      <c r="AT130" s="27" t="str">
        <f t="shared" si="12"/>
        <v>, isDungeon=true</v>
      </c>
      <c r="AU130" s="27" t="str">
        <f t="shared" ref="AU130:AU193" si="17">IF(C130&lt;&gt;"",CONCATENATE(" --",C130," / ",B130),"")</f>
        <v xml:space="preserve"> --Bone Pirate's Tatters / Lumpen des Knochenpiraten</v>
      </c>
      <c r="AV130" s="27" t="str">
        <f t="shared" ref="AV130:AV193" si="18">IF(A130&lt;&gt;"",IF(VALUE(Q130)&gt;0,CONCATENATE("[",A130,"] = true,        --",C130, " / ", B130), ""),"")</f>
        <v/>
      </c>
    </row>
    <row r="131" spans="1:48" x14ac:dyDescent="0.25">
      <c r="A131" s="13">
        <v>184</v>
      </c>
      <c r="B131" t="s">
        <v>1825</v>
      </c>
      <c r="C131" t="s">
        <v>1827</v>
      </c>
      <c r="D131" t="s">
        <v>1826</v>
      </c>
      <c r="G131" s="3">
        <f t="shared" si="15"/>
        <v>184</v>
      </c>
      <c r="J131" t="s">
        <v>2550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688</v>
      </c>
      <c r="S131" t="s">
        <v>54</v>
      </c>
      <c r="T131" s="24">
        <f>VLOOKUP(R131,'ESO zone constants'!$L$2:$N$9999,3,FALSE)</f>
        <v>1</v>
      </c>
      <c r="U131" s="3" t="str">
        <f>VLOOKUP(T131,'LibSets constants'!$A$2:$B$16,2,FALSE)</f>
        <v>Imperial City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7" t="str">
        <f t="shared" si="16"/>
        <v>[184] = {wayshrines={-1,-1,-1,}, dlcId=1</v>
      </c>
      <c r="AS131" s="27" t="str">
        <f t="shared" si="14"/>
        <v>, zoneIds={688}, veteran=false</v>
      </c>
      <c r="AT131" s="27" t="str">
        <f t="shared" ref="AT131:AT194" si="19">IF(A131&lt;&gt;"",IF(J131="Trial",", isTrial=true",IF(J131="Arena",", isArena=true", IF(J131="Monster",", isMonster=true",IF(J131="Crafted",", isCrafted=true",IF(J131="Cyrodiil",", isCyrodiil=true",IF(J131="Dungeon",", isDungeon=true",IF(J131="PVP: Battleground",", isBattleground=true",IF(J131="PVP: Cyrodiil",", isCyrodiil=true",IF(J131="PVP: Imperial City",", isImperialCity=true",IF(J131="Special",", isSpecial=true",IF(J131="Daily random dungeon &amp; PVP: Imperial City",", isDailRandomDungeonAndImperialCityReward=true",""))))))))))) &amp; IF(M131="true", CONCATENATE(", multiTrialSet=true"), ""),"")</f>
        <v>, isDungeon=true</v>
      </c>
      <c r="AU131" s="27" t="str">
        <f t="shared" si="17"/>
        <v xml:space="preserve"> --Brands of Imperium / Male des Kaiserreichs</v>
      </c>
      <c r="AV131" s="27" t="str">
        <f t="shared" si="18"/>
        <v/>
      </c>
    </row>
    <row r="132" spans="1:48" x14ac:dyDescent="0.25">
      <c r="A132" s="13">
        <v>160</v>
      </c>
      <c r="B132" t="s">
        <v>1777</v>
      </c>
      <c r="C132" t="s">
        <v>1779</v>
      </c>
      <c r="D132" t="s">
        <v>1778</v>
      </c>
      <c r="G132" s="3">
        <f t="shared" si="15"/>
        <v>160</v>
      </c>
      <c r="J132" t="s">
        <v>2550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176</v>
      </c>
      <c r="S132" t="s">
        <v>50</v>
      </c>
      <c r="T132" s="24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681</v>
      </c>
      <c r="Y132" t="s">
        <v>71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29" t="str">
        <f>IF(AK132&lt;&gt;"",VLOOKUP(AK132,'ESO zone constants'!$E$3:$L$5000,8,FALSE),"")</f>
        <v/>
      </c>
      <c r="AN132" s="29" t="str">
        <f>IF(AO132&lt;&gt;"",VLOOKUP(AO132,'ESO zone constants'!$E$3:$L$5000,8,FALSE),"")</f>
        <v/>
      </c>
      <c r="AR132" s="27" t="str">
        <f t="shared" si="16"/>
        <v>[160] = {wayshrines={-1,-1,-1,}, dlcId=0</v>
      </c>
      <c r="AS132" s="27" t="str">
        <f t="shared" si="14"/>
        <v>, zoneIds={176,681}, veteran=false</v>
      </c>
      <c r="AT132" s="27" t="str">
        <f t="shared" si="19"/>
        <v>, isDungeon=true</v>
      </c>
      <c r="AU132" s="27" t="str">
        <f t="shared" si="17"/>
        <v xml:space="preserve"> --Burning Spellweave / Branntzauberweber</v>
      </c>
      <c r="AV132" s="27" t="str">
        <f t="shared" si="18"/>
        <v/>
      </c>
    </row>
    <row r="133" spans="1:48" x14ac:dyDescent="0.25">
      <c r="A133" s="13">
        <v>343</v>
      </c>
      <c r="B133" t="s">
        <v>2204</v>
      </c>
      <c r="C133" t="s">
        <v>2206</v>
      </c>
      <c r="D133" t="s">
        <v>2205</v>
      </c>
      <c r="G133" s="3">
        <f t="shared" si="15"/>
        <v>343</v>
      </c>
      <c r="J133" t="s">
        <v>2550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1009</v>
      </c>
      <c r="S133" t="s">
        <v>69</v>
      </c>
      <c r="T133" s="24">
        <f>VLOOKUP(R133,'ESO zone constants'!$L$2:$N$9999,3,FALSE)</f>
        <v>0</v>
      </c>
      <c r="U133" s="3" t="str">
        <f>VLOOKUP(T133,'LibSets constants'!$A$2:$B$16,2,FALSE)</f>
        <v>Included in base game</v>
      </c>
      <c r="X133" s="3" t="str">
        <f>IF(Y133&lt;&gt;"",VLOOKUP(Y133,'ESO zone constants'!$E$3:$L$5000,8,FALSE),"")</f>
        <v/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29" t="str">
        <f>IF(AK133&lt;&gt;"",VLOOKUP(AK133,'ESO zone constants'!$E$3:$L$1002,6,FALSE),"")</f>
        <v/>
      </c>
      <c r="AN133" s="29" t="str">
        <f>IF(AO133&lt;&gt;"",VLOOKUP(AO133,'ESO zone constants'!$E$3:$L$1002,6,FALSE),"")</f>
        <v/>
      </c>
      <c r="AR133" s="27" t="str">
        <f t="shared" si="16"/>
        <v>[343] = {wayshrines={-1,-1,-1,}, dlcId=0</v>
      </c>
      <c r="AS133" s="27" t="str">
        <f t="shared" si="14"/>
        <v>, zoneIds={1009}, veteran=false</v>
      </c>
      <c r="AT133" s="27" t="str">
        <f t="shared" si="19"/>
        <v>, isDungeon=true</v>
      </c>
      <c r="AU133" s="27" t="str">
        <f t="shared" si="17"/>
        <v xml:space="preserve"> --Caluurion's Legacy / Caluurions Erbe</v>
      </c>
      <c r="AV133" s="27" t="str">
        <f t="shared" si="18"/>
        <v/>
      </c>
    </row>
    <row r="134" spans="1:48" x14ac:dyDescent="0.25">
      <c r="A134" s="13">
        <v>194</v>
      </c>
      <c r="B134" t="s">
        <v>1846</v>
      </c>
      <c r="C134" t="s">
        <v>1848</v>
      </c>
      <c r="D134" t="s">
        <v>1847</v>
      </c>
      <c r="G134" s="3">
        <f t="shared" si="15"/>
        <v>194</v>
      </c>
      <c r="J134" t="s">
        <v>2550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146</v>
      </c>
      <c r="S134" t="s">
        <v>62</v>
      </c>
      <c r="T134" s="24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933</v>
      </c>
      <c r="Y134" t="s">
        <v>58</v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29" t="str">
        <f>IF(AK134&lt;&gt;"",VLOOKUP(AK134,'ESO zone constants'!$E$3:$L$1002,6,FALSE),"")</f>
        <v/>
      </c>
      <c r="AN134" s="29" t="str">
        <f>IF(AO134&lt;&gt;"",VLOOKUP(AO134,'ESO zone constants'!$E$3:$L$1002,6,FALSE),"")</f>
        <v/>
      </c>
      <c r="AR134" s="27" t="str">
        <f t="shared" si="16"/>
        <v>[194] = {wayshrines={-1,-1,-1,}, dlcId=0</v>
      </c>
      <c r="AS134" s="27" t="str">
        <f t="shared" si="14"/>
        <v>, zoneIds={146,933}, veteran=false</v>
      </c>
      <c r="AT134" s="27" t="str">
        <f t="shared" si="19"/>
        <v>, isDungeon=true</v>
      </c>
      <c r="AU134" s="27" t="str">
        <f t="shared" si="17"/>
        <v xml:space="preserve"> --Combat Physician / Feldarzt</v>
      </c>
      <c r="AV134" s="27" t="str">
        <f t="shared" si="18"/>
        <v/>
      </c>
    </row>
    <row r="135" spans="1:48" x14ac:dyDescent="0.25">
      <c r="A135" s="13">
        <v>77</v>
      </c>
      <c r="B135" t="s">
        <v>1551</v>
      </c>
      <c r="C135" t="s">
        <v>1553</v>
      </c>
      <c r="D135" t="s">
        <v>1552</v>
      </c>
      <c r="G135" s="3">
        <f t="shared" si="15"/>
        <v>77</v>
      </c>
      <c r="J135" t="s">
        <v>2550</v>
      </c>
      <c r="L135" t="s">
        <v>101</v>
      </c>
      <c r="M135" t="s">
        <v>101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22</v>
      </c>
      <c r="S135" t="s">
        <v>68</v>
      </c>
      <c r="T135" s="24">
        <f>VLOOKUP(R135,'ESO zone constants'!$L$2:$N$9999,3,FALSE)</f>
        <v>0</v>
      </c>
      <c r="U135" s="3" t="str">
        <f>VLOOKUP(T135,'LibSets constants'!$A$2:$B$16,2,FALSE)</f>
        <v>Included in base game</v>
      </c>
      <c r="X135" s="3" t="str">
        <f>IF(Y135&lt;&gt;"",VLOOKUP(Y135,'ESO zone constants'!$E$3:$L$5000,8,FALSE),"")</f>
        <v/>
      </c>
      <c r="AB135" s="3" t="str">
        <f>IF(AC135&lt;&gt;"",VLOOKUP(AC135,'ESO zone constants'!$E$3:$L$5000,8,FALSE),"")</f>
        <v/>
      </c>
      <c r="AF135" s="3" t="str">
        <f>IF(AG135&lt;&gt;"",VLOOKUP(AG135,'ESO zone constants'!$E$3:$L$5000,8,FALSE),"")</f>
        <v/>
      </c>
      <c r="AJ135" s="29" t="str">
        <f>IF(AK135&lt;&gt;"",VLOOKUP(AK135,'ESO zone constants'!$E$3:$L$1002,6,FALSE),"")</f>
        <v/>
      </c>
      <c r="AN135" s="29" t="str">
        <f>IF(AO135&lt;&gt;"",VLOOKUP(AO135,'ESO zone constants'!$E$3:$L$1002,6,FALSE),"")</f>
        <v/>
      </c>
      <c r="AR135" s="27" t="str">
        <f t="shared" si="16"/>
        <v>[77] = {wayshrines={-1,-1,-1,}, dlcId=0</v>
      </c>
      <c r="AS135" s="27" t="str">
        <f t="shared" si="14"/>
        <v>, zoneIds={22}, veteran=false</v>
      </c>
      <c r="AT135" s="27" t="str">
        <f t="shared" si="19"/>
        <v>, isDungeon=true</v>
      </c>
      <c r="AU135" s="27" t="str">
        <f t="shared" si="17"/>
        <v xml:space="preserve"> --Crusader / Glaubenskrieger</v>
      </c>
      <c r="AV135" s="27" t="str">
        <f t="shared" si="18"/>
        <v/>
      </c>
    </row>
    <row r="136" spans="1:48" x14ac:dyDescent="0.25">
      <c r="A136" s="13">
        <v>348</v>
      </c>
      <c r="B136" t="s">
        <v>2219</v>
      </c>
      <c r="C136" t="s">
        <v>2221</v>
      </c>
      <c r="D136" t="s">
        <v>2220</v>
      </c>
      <c r="G136" s="3">
        <f t="shared" si="15"/>
        <v>348</v>
      </c>
      <c r="J136" t="s">
        <v>2550</v>
      </c>
      <c r="L136" t="s">
        <v>101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1010</v>
      </c>
      <c r="S136" t="s">
        <v>74</v>
      </c>
      <c r="T136" s="24">
        <f>VLOOKUP(R136,'ESO zone constants'!$L$2:$N$9999,3,FALSE)</f>
        <v>0</v>
      </c>
      <c r="U136" s="3" t="str">
        <f>VLOOKUP(T136,'LibSets constants'!$A$2:$B$16,2,FALSE)</f>
        <v>Included in base game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29" t="str">
        <f>IF(AK136&lt;&gt;"",VLOOKUP(AK136,'ESO zone constants'!$E$3:$L$1002,6,FALSE),"")</f>
        <v/>
      </c>
      <c r="AN136" s="29" t="str">
        <f>IF(AO136&lt;&gt;"",VLOOKUP(AO136,'ESO zone constants'!$E$3:$L$1002,6,FALSE),"")</f>
        <v/>
      </c>
      <c r="AR136" s="27" t="str">
        <f t="shared" si="16"/>
        <v>[348] = {wayshrines={-1,-1,-1,}, dlcId=0</v>
      </c>
      <c r="AS136" s="27" t="str">
        <f t="shared" si="14"/>
        <v>, zoneIds={1010}, veteran=false</v>
      </c>
      <c r="AT136" s="27" t="str">
        <f t="shared" si="19"/>
        <v>, isDungeon=true</v>
      </c>
      <c r="AU136" s="27" t="str">
        <f t="shared" si="17"/>
        <v xml:space="preserve"> --Curse of Doylemish / Fluch von Doylemish</v>
      </c>
      <c r="AV136" s="27" t="str">
        <f t="shared" si="18"/>
        <v/>
      </c>
    </row>
    <row r="137" spans="1:48" x14ac:dyDescent="0.25">
      <c r="A137" s="13">
        <v>307</v>
      </c>
      <c r="B137" t="s">
        <v>2106</v>
      </c>
      <c r="C137" t="s">
        <v>2108</v>
      </c>
      <c r="D137" t="s">
        <v>2107</v>
      </c>
      <c r="G137" s="3">
        <f t="shared" si="15"/>
        <v>307</v>
      </c>
      <c r="J137" t="s">
        <v>2550</v>
      </c>
      <c r="L137" t="s">
        <v>101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449</v>
      </c>
      <c r="S137" t="s">
        <v>48</v>
      </c>
      <c r="T137" s="24">
        <f>VLOOKUP(R137,'ESO zone constants'!$L$2:$N$9999,3,FALSE)</f>
        <v>0</v>
      </c>
      <c r="U137" s="3" t="str">
        <f>VLOOKUP(T137,'LibSets constants'!$A$2:$B$16,2,FALSE)</f>
        <v>Included in base game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29" t="str">
        <f>IF(AK137&lt;&gt;"",VLOOKUP(AK137,'ESO zone constants'!$E$3:$L$1002,6,FALSE),"")</f>
        <v/>
      </c>
      <c r="AN137" s="29" t="str">
        <f>IF(AO137&lt;&gt;"",VLOOKUP(AO137,'ESO zone constants'!$E$3:$L$1002,6,FALSE),"")</f>
        <v/>
      </c>
      <c r="AR137" s="27" t="str">
        <f t="shared" si="16"/>
        <v>[307] = {wayshrines={-1,-1,-1,}, dlcId=0</v>
      </c>
      <c r="AS137" s="27" t="str">
        <f t="shared" si="14"/>
        <v>, zoneIds={449}, veteran=false</v>
      </c>
      <c r="AT137" s="27" t="str">
        <f t="shared" si="19"/>
        <v>, isDungeon=true</v>
      </c>
      <c r="AU137" s="27" t="str">
        <f t="shared" si="17"/>
        <v xml:space="preserve"> --Draugr Hulk / Schwerfälliger Draugr</v>
      </c>
      <c r="AV137" s="27" t="str">
        <f t="shared" si="18"/>
        <v/>
      </c>
    </row>
    <row r="138" spans="1:48" x14ac:dyDescent="0.25">
      <c r="A138" s="13">
        <v>335</v>
      </c>
      <c r="B138" t="s">
        <v>2184</v>
      </c>
      <c r="C138" t="s">
        <v>2186</v>
      </c>
      <c r="D138" t="s">
        <v>2185</v>
      </c>
      <c r="G138" s="3">
        <f t="shared" si="15"/>
        <v>335</v>
      </c>
      <c r="J138" t="s">
        <v>2550</v>
      </c>
      <c r="L138" t="s">
        <v>101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974</v>
      </c>
      <c r="S138" t="s">
        <v>44</v>
      </c>
      <c r="T138" s="24">
        <f>VLOOKUP(R138,'ESO zone constants'!$L$2:$N$9999,3,FALSE)</f>
        <v>0</v>
      </c>
      <c r="U138" s="3" t="str">
        <f>VLOOKUP(T138,'LibSets constants'!$A$2:$B$16,2,FALSE)</f>
        <v>Included in base game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29" t="str">
        <f>IF(AK138&lt;&gt;"",VLOOKUP(AK138,'ESO zone constants'!$E$3:$L$1002,6,FALSE),"")</f>
        <v/>
      </c>
      <c r="AN138" s="29" t="str">
        <f>IF(AO138&lt;&gt;"",VLOOKUP(AO138,'ESO zone constants'!$E$3:$L$1002,6,FALSE),"")</f>
        <v/>
      </c>
      <c r="AR138" s="27" t="str">
        <f t="shared" si="16"/>
        <v>[335] = {wayshrines={-1,-1,-1,}, dlcId=0</v>
      </c>
      <c r="AS138" s="27" t="str">
        <f t="shared" si="14"/>
        <v>, zoneIds={974}, veteran=false</v>
      </c>
      <c r="AT138" s="27" t="str">
        <f t="shared" si="19"/>
        <v>, isDungeon=true</v>
      </c>
      <c r="AU138" s="27" t="str">
        <f t="shared" si="17"/>
        <v xml:space="preserve"> --Draugr's Rest / Draugrruhe</v>
      </c>
      <c r="AV138" s="27" t="str">
        <f t="shared" si="18"/>
        <v/>
      </c>
    </row>
    <row r="139" spans="1:48" x14ac:dyDescent="0.25">
      <c r="A139" s="13">
        <v>61</v>
      </c>
      <c r="B139" t="s">
        <v>1503</v>
      </c>
      <c r="C139" t="s">
        <v>1505</v>
      </c>
      <c r="D139" t="s">
        <v>1504</v>
      </c>
      <c r="G139" s="3">
        <f t="shared" si="15"/>
        <v>61</v>
      </c>
      <c r="J139" t="s">
        <v>2550</v>
      </c>
      <c r="L139" t="s">
        <v>101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283</v>
      </c>
      <c r="S139" t="s">
        <v>51</v>
      </c>
      <c r="T139" s="24">
        <f>VLOOKUP(R139,'ESO zone constants'!$L$2:$N$9999,3,FALSE)</f>
        <v>0</v>
      </c>
      <c r="U139" s="3" t="str">
        <f>VLOOKUP(T139,'LibSets constants'!$A$2:$B$16,2,FALSE)</f>
        <v>Included in base game</v>
      </c>
      <c r="X139" s="3">
        <f>IF(Y139&lt;&gt;"",VLOOKUP(Y139,'ESO zone constants'!$E$3:$L$5000,8,FALSE),"")</f>
        <v>934</v>
      </c>
      <c r="Y139" t="s">
        <v>63</v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29" t="str">
        <f>IF(AK139&lt;&gt;"",VLOOKUP(AK139,'ESO zone constants'!$E$3:$L$1002,6,FALSE),"")</f>
        <v/>
      </c>
      <c r="AN139" s="29" t="str">
        <f>IF(AO139&lt;&gt;"",VLOOKUP(AO139,'ESO zone constants'!$E$3:$L$1002,6,FALSE),"")</f>
        <v/>
      </c>
      <c r="AR139" s="27" t="str">
        <f t="shared" si="16"/>
        <v>[61] = {wayshrines={-1,-1,-1,}, dlcId=0</v>
      </c>
      <c r="AS139" s="27" t="str">
        <f t="shared" si="14"/>
        <v>, zoneIds={283,934}, veteran=false</v>
      </c>
      <c r="AT139" s="27" t="str">
        <f t="shared" si="19"/>
        <v>, isDungeon=true</v>
      </c>
      <c r="AU139" s="27" t="str">
        <f t="shared" si="17"/>
        <v xml:space="preserve"> --Dreugh King Slayer / Dreughkönigsschlächter</v>
      </c>
      <c r="AV139" s="27" t="str">
        <f t="shared" si="18"/>
        <v/>
      </c>
    </row>
    <row r="140" spans="1:48" x14ac:dyDescent="0.25">
      <c r="A140" s="13">
        <v>102</v>
      </c>
      <c r="B140" t="s">
        <v>1625</v>
      </c>
      <c r="C140" t="s">
        <v>1627</v>
      </c>
      <c r="D140" t="s">
        <v>1626</v>
      </c>
      <c r="G140" s="3">
        <f t="shared" si="15"/>
        <v>102</v>
      </c>
      <c r="J140" t="s">
        <v>2550</v>
      </c>
      <c r="L140" t="s">
        <v>101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22</v>
      </c>
      <c r="S140" t="s">
        <v>68</v>
      </c>
      <c r="T140" s="24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29" t="str">
        <f>IF(AK140&lt;&gt;"",VLOOKUP(AK140,'ESO zone constants'!$E$3:$L$1002,6,FALSE),"")</f>
        <v/>
      </c>
      <c r="AN140" s="29" t="str">
        <f>IF(AO140&lt;&gt;"",VLOOKUP(AO140,'ESO zone constants'!$E$3:$L$1002,6,FALSE),"")</f>
        <v/>
      </c>
      <c r="AR140" s="27" t="str">
        <f t="shared" si="16"/>
        <v>[102] = {wayshrines={-1,-1,-1,}, dlcId=0</v>
      </c>
      <c r="AS140" s="27" t="str">
        <f t="shared" si="14"/>
        <v>, zoneIds={22}, veteran=false</v>
      </c>
      <c r="AT140" s="27" t="str">
        <f t="shared" si="19"/>
        <v>, isDungeon=true</v>
      </c>
      <c r="AU140" s="27" t="str">
        <f t="shared" si="17"/>
        <v xml:space="preserve"> --Duneripper's Scales / Schuppen des Dünenbrechers</v>
      </c>
      <c r="AV140" s="27" t="str">
        <f t="shared" si="18"/>
        <v/>
      </c>
    </row>
    <row r="141" spans="1:48" x14ac:dyDescent="0.25">
      <c r="A141" s="13">
        <v>71</v>
      </c>
      <c r="B141" t="s">
        <v>1533</v>
      </c>
      <c r="C141" t="s">
        <v>1535</v>
      </c>
      <c r="D141" t="s">
        <v>1534</v>
      </c>
      <c r="G141" s="3">
        <f t="shared" si="15"/>
        <v>71</v>
      </c>
      <c r="J141" t="s">
        <v>2550</v>
      </c>
      <c r="L141" t="s">
        <v>101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31</v>
      </c>
      <c r="S141" t="s">
        <v>59</v>
      </c>
      <c r="T141" s="24">
        <f>VLOOKUP(R141,'ESO zone constants'!$L$2:$N$9999,3,FALSE)</f>
        <v>0</v>
      </c>
      <c r="U141" s="3" t="str">
        <f>VLOOKUP(T141,'LibSets constants'!$A$2:$B$16,2,FALSE)</f>
        <v>Included in base game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29" t="str">
        <f>IF(AK141&lt;&gt;"",VLOOKUP(AK141,'ESO zone constants'!$E$3:$L$1002,6,FALSE),"")</f>
        <v/>
      </c>
      <c r="AN141" s="29" t="str">
        <f>IF(AO141&lt;&gt;"",VLOOKUP(AO141,'ESO zone constants'!$E$3:$L$1002,6,FALSE),"")</f>
        <v/>
      </c>
      <c r="AR141" s="27" t="str">
        <f t="shared" si="16"/>
        <v>[71] = {wayshrines={-1,-1,-1,}, dlcId=0</v>
      </c>
      <c r="AS141" s="27" t="str">
        <f t="shared" si="14"/>
        <v>, zoneIds={31}, veteran=false</v>
      </c>
      <c r="AT141" s="27" t="str">
        <f t="shared" si="19"/>
        <v>, isDungeon=true</v>
      </c>
      <c r="AU141" s="27" t="str">
        <f t="shared" si="17"/>
        <v xml:space="preserve"> --Durok's Bane / Duroks Fluch</v>
      </c>
      <c r="AV141" s="27" t="str">
        <f t="shared" si="18"/>
        <v/>
      </c>
    </row>
    <row r="142" spans="1:48" x14ac:dyDescent="0.25">
      <c r="A142" s="13">
        <v>122</v>
      </c>
      <c r="B142" t="s">
        <v>1681</v>
      </c>
      <c r="C142" t="s">
        <v>1683</v>
      </c>
      <c r="D142" t="s">
        <v>1682</v>
      </c>
      <c r="G142" s="3">
        <f t="shared" si="15"/>
        <v>122</v>
      </c>
      <c r="J142" t="s">
        <v>2550</v>
      </c>
      <c r="L142" t="s">
        <v>101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130</v>
      </c>
      <c r="S142" t="s">
        <v>49</v>
      </c>
      <c r="T142" s="24">
        <f>VLOOKUP(R142,'ESO zone constants'!$L$2:$N$9999,3,FALSE)</f>
        <v>0</v>
      </c>
      <c r="U142" s="3" t="str">
        <f>VLOOKUP(T142,'LibSets constants'!$A$2:$B$16,2,FALSE)</f>
        <v>Included in base game</v>
      </c>
      <c r="X142" s="3">
        <f>IF(Y142&lt;&gt;"",VLOOKUP(Y142,'ESO zone constants'!$E$3:$L$5000,8,FALSE),"")</f>
        <v>932</v>
      </c>
      <c r="Y142" t="s">
        <v>55</v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3" t="str">
        <f>IF(AK142&lt;&gt;"",VLOOKUP(AK142,'ESO zone constants'!$E$3:$L$1002,6,FALSE),"")</f>
        <v/>
      </c>
      <c r="AN142" s="3" t="str">
        <f>IF(AO142&lt;&gt;"",VLOOKUP(AO142,'ESO zone constants'!$E$3:$L$1002,6,FALSE),"")</f>
        <v/>
      </c>
      <c r="AR142" s="27" t="str">
        <f t="shared" si="16"/>
        <v>[122] = {wayshrines={-1,-1,-1,}, dlcId=0</v>
      </c>
      <c r="AS142" s="27" t="str">
        <f t="shared" si="14"/>
        <v>, zoneIds={130,932}, veteran=false</v>
      </c>
      <c r="AT142" s="27" t="str">
        <f t="shared" si="19"/>
        <v>, isDungeon=true</v>
      </c>
      <c r="AU142" s="27" t="str">
        <f t="shared" si="17"/>
        <v xml:space="preserve"> --Ebon Armory / Ebenerzarsenal</v>
      </c>
      <c r="AV142" s="27" t="str">
        <f t="shared" si="18"/>
        <v/>
      </c>
    </row>
    <row r="143" spans="1:48" x14ac:dyDescent="0.25">
      <c r="A143" s="13">
        <v>158</v>
      </c>
      <c r="B143" t="s">
        <v>1771</v>
      </c>
      <c r="C143" t="s">
        <v>1773</v>
      </c>
      <c r="D143" t="s">
        <v>1772</v>
      </c>
      <c r="G143" s="3">
        <f t="shared" si="15"/>
        <v>158</v>
      </c>
      <c r="J143" t="s">
        <v>2550</v>
      </c>
      <c r="L143" t="s">
        <v>101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176</v>
      </c>
      <c r="S143" t="s">
        <v>50</v>
      </c>
      <c r="T143" s="24">
        <f>VLOOKUP(R143,'ESO zone constants'!$L$2:$N$9999,3,FALSE)</f>
        <v>0</v>
      </c>
      <c r="U143" s="3" t="str">
        <f>VLOOKUP(T143,'LibSets constants'!$A$2:$B$16,2,FALSE)</f>
        <v>Included in base game</v>
      </c>
      <c r="X143" s="3">
        <f>IF(Y143&lt;&gt;"",VLOOKUP(Y143,'ESO zone constants'!$E$3:$L$5000,8,FALSE),"")</f>
        <v>681</v>
      </c>
      <c r="Y143" t="s">
        <v>71</v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2" t="str">
        <f>IF(AK143&lt;&gt;"",VLOOKUP(AK143,'ESO zone constants'!$E$3:$L$1002,6,FALSE),"")</f>
        <v/>
      </c>
      <c r="AN143" s="32" t="str">
        <f>IF(AO143&lt;&gt;"",VLOOKUP(AO143,'ESO zone constants'!$E$3:$L$1002,6,FALSE),"")</f>
        <v/>
      </c>
      <c r="AR143" s="27" t="str">
        <f t="shared" si="16"/>
        <v>[158] = {wayshrines={-1,-1,-1,}, dlcId=0</v>
      </c>
      <c r="AS143" s="27" t="str">
        <f t="shared" si="14"/>
        <v>, zoneIds={176,681}, veteran=false</v>
      </c>
      <c r="AT143" s="27" t="str">
        <f t="shared" si="19"/>
        <v>, isDungeon=true</v>
      </c>
      <c r="AU143" s="27" t="str">
        <f t="shared" si="17"/>
        <v xml:space="preserve"> --Embershield / Glutschild</v>
      </c>
      <c r="AV143" s="27" t="str">
        <f t="shared" si="18"/>
        <v/>
      </c>
    </row>
    <row r="144" spans="1:48" x14ac:dyDescent="0.25">
      <c r="A144" s="13">
        <v>198</v>
      </c>
      <c r="B144" t="s">
        <v>1858</v>
      </c>
      <c r="C144" t="s">
        <v>1860</v>
      </c>
      <c r="D144" t="s">
        <v>1859</v>
      </c>
      <c r="G144" s="3">
        <f t="shared" si="15"/>
        <v>198</v>
      </c>
      <c r="J144" t="s">
        <v>2550</v>
      </c>
      <c r="L144" t="s">
        <v>101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688</v>
      </c>
      <c r="S144" t="s">
        <v>54</v>
      </c>
      <c r="T144" s="24">
        <f>VLOOKUP(R144,'ESO zone constants'!$L$2:$N$9999,3,FALSE)</f>
        <v>1</v>
      </c>
      <c r="U144" s="3" t="str">
        <f>VLOOKUP(T144,'LibSets constants'!$A$2:$B$16,2,FALSE)</f>
        <v>Imperial City</v>
      </c>
      <c r="V144" s="33"/>
      <c r="X144" s="3" t="str">
        <f>IF(Y144&lt;&gt;"",VLOOKUP(Y144,'ESO zone constants'!$E$3:$L$5000,8,FALSE),"")</f>
        <v/>
      </c>
      <c r="Z144" s="33"/>
      <c r="AB144" s="3" t="str">
        <f>IF(AC144&lt;&gt;"",VLOOKUP(AC144,'ESO zone constants'!$E$3:$L$5000,8,FALSE),"")</f>
        <v/>
      </c>
      <c r="AD144" s="33"/>
      <c r="AF144" s="3" t="str">
        <f>IF(AG144&lt;&gt;"",VLOOKUP(AG144,'ESO zone constants'!$E$3:$L$5000,8,FALSE),"")</f>
        <v/>
      </c>
      <c r="AJ144" s="32" t="str">
        <f>IF(AK144&lt;&gt;"",VLOOKUP(AK144,'ESO zone constants'!$E$3:$L$1002,6,FALSE),"")</f>
        <v/>
      </c>
      <c r="AN144" s="32" t="str">
        <f>IF(AO144&lt;&gt;"",VLOOKUP(AO144,'ESO zone constants'!$E$3:$L$1002,6,FALSE),"")</f>
        <v/>
      </c>
      <c r="AR144" s="27" t="str">
        <f t="shared" si="16"/>
        <v>[198] = {wayshrines={-1,-1,-1,}, dlcId=1</v>
      </c>
      <c r="AS144" s="27" t="str">
        <f t="shared" si="14"/>
        <v>, zoneIds={688}, veteran=false</v>
      </c>
      <c r="AT144" s="27" t="str">
        <f t="shared" si="19"/>
        <v>, isDungeon=true</v>
      </c>
      <c r="AU144" s="27" t="str">
        <f t="shared" si="17"/>
        <v xml:space="preserve"> --Essence Thief / Essenzdieb</v>
      </c>
      <c r="AV144" s="27" t="str">
        <f t="shared" si="18"/>
        <v/>
      </c>
    </row>
    <row r="145" spans="1:48" x14ac:dyDescent="0.25">
      <c r="A145" s="13">
        <v>338</v>
      </c>
      <c r="B145" t="s">
        <v>2193</v>
      </c>
      <c r="C145" t="s">
        <v>2195</v>
      </c>
      <c r="D145" t="s">
        <v>2194</v>
      </c>
      <c r="G145" s="3">
        <f t="shared" si="15"/>
        <v>338</v>
      </c>
      <c r="J145" t="s">
        <v>2550</v>
      </c>
      <c r="L145" t="s">
        <v>101</v>
      </c>
      <c r="M145" t="s">
        <v>101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973</v>
      </c>
      <c r="S145" t="s">
        <v>45</v>
      </c>
      <c r="T145" s="24">
        <f>VLOOKUP(R145,'ESO zone constants'!$L$2:$N$9999,3,FALSE)</f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2" t="str">
        <f>IF(AK145&lt;&gt;"",VLOOKUP(AK145,'ESO zone constants'!$E$3:$L$1002,6,FALSE),"")</f>
        <v/>
      </c>
      <c r="AN145" s="32" t="str">
        <f>IF(AO145&lt;&gt;"",VLOOKUP(AO145,'ESO zone constants'!$E$3:$L$1002,6,FALSE),"")</f>
        <v/>
      </c>
      <c r="AR145" s="27" t="str">
        <f t="shared" si="16"/>
        <v>[338] = {wayshrines={-1,-1,-1,}, dlcId=0</v>
      </c>
      <c r="AS145" s="27" t="str">
        <f t="shared" si="14"/>
        <v>, zoneIds={973}, veteran=false</v>
      </c>
      <c r="AT145" s="27" t="str">
        <f t="shared" si="19"/>
        <v>, isDungeon=true</v>
      </c>
      <c r="AU145" s="27" t="str">
        <f t="shared" si="17"/>
        <v xml:space="preserve"> --Flame Blossom / Flammenblüte</v>
      </c>
      <c r="AV145" s="27" t="str">
        <f t="shared" si="18"/>
        <v/>
      </c>
    </row>
    <row r="146" spans="1:48" x14ac:dyDescent="0.25">
      <c r="A146" s="13">
        <v>433</v>
      </c>
      <c r="B146" t="s">
        <v>2442</v>
      </c>
      <c r="C146" t="s">
        <v>2444</v>
      </c>
      <c r="D146" t="s">
        <v>2443</v>
      </c>
      <c r="G146" s="3">
        <f t="shared" si="15"/>
        <v>433</v>
      </c>
      <c r="J146" t="s">
        <v>2550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1081</v>
      </c>
      <c r="S146" t="s">
        <v>67</v>
      </c>
      <c r="T146" s="24">
        <f>VLOOKUP(R146,'ESO zone constants'!$L$2:$N$9999,3,FALSE)</f>
        <v>4</v>
      </c>
      <c r="U146" s="3" t="str">
        <f>VLOOKUP(T146,'LibSets constants'!$A$2:$B$16,2,FALSE)</f>
        <v>Dark Brotherhood</v>
      </c>
      <c r="X146" s="3" t="str">
        <f>IF(Y146&lt;&gt;"",VLOOKUP(Y146,'ESO zone constants'!$E$3:$L$5000,8,FALSE),"")</f>
        <v/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2" t="str">
        <f>IF(AK146&lt;&gt;"",VLOOKUP(AK146,'ESO zone constants'!$E$3:$L$1002,6,FALSE),"")</f>
        <v/>
      </c>
      <c r="AN146" s="32" t="str">
        <f>IF(AO146&lt;&gt;"",VLOOKUP(AO146,'ESO zone constants'!$E$3:$L$1002,6,FALSE),"")</f>
        <v/>
      </c>
      <c r="AR146" s="27" t="str">
        <f t="shared" si="16"/>
        <v>[433] = {wayshrines={-1,-1,-1,}, dlcId=4</v>
      </c>
      <c r="AS146" s="27" t="str">
        <f t="shared" si="14"/>
        <v>, zoneIds={1081}, veteran=false</v>
      </c>
      <c r="AT146" s="27" t="str">
        <f t="shared" si="19"/>
        <v>, isDungeon=true</v>
      </c>
      <c r="AU146" s="27" t="str">
        <f t="shared" si="17"/>
        <v xml:space="preserve"> --Frozen Watcher / Gefrorener Beobachter</v>
      </c>
      <c r="AV146" s="27" t="str">
        <f t="shared" si="18"/>
        <v/>
      </c>
    </row>
    <row r="147" spans="1:48" x14ac:dyDescent="0.25">
      <c r="A147" s="13">
        <v>261</v>
      </c>
      <c r="B147" t="s">
        <v>1996</v>
      </c>
      <c r="C147" t="s">
        <v>1998</v>
      </c>
      <c r="D147" t="s">
        <v>1997</v>
      </c>
      <c r="G147" s="3">
        <f t="shared" si="15"/>
        <v>261</v>
      </c>
      <c r="J147" t="s">
        <v>2550</v>
      </c>
      <c r="L147" t="s">
        <v>101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848</v>
      </c>
      <c r="S147" t="s">
        <v>72</v>
      </c>
      <c r="T147" s="24">
        <f>VLOOKUP(R147,'ESO zone constants'!$L$2:$N$9999,3,FALSE)</f>
        <v>0</v>
      </c>
      <c r="U147" s="3" t="str">
        <f>VLOOKUP(T147,'LibSets constants'!$A$2:$B$16,2,FALSE)</f>
        <v>Included in base game</v>
      </c>
      <c r="X147" s="3" t="str">
        <f>IF(Y147&lt;&gt;"",VLOOKUP(Y147,'ESO zone constants'!$E$3:$L$5000,8,FALSE),"")</f>
        <v/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32" t="str">
        <f>IF(AK147&lt;&gt;"",VLOOKUP(AK147,'ESO zone constants'!$E$3:$L$1002,6,FALSE),"")</f>
        <v/>
      </c>
      <c r="AN147" s="32" t="str">
        <f>IF(AO147&lt;&gt;"",VLOOKUP(AO147,'ESO zone constants'!$E$3:$L$1002,6,FALSE),"")</f>
        <v/>
      </c>
      <c r="AR147" s="27" t="str">
        <f t="shared" si="16"/>
        <v>[261] = {wayshrines={-1,-1,-1,}, dlcId=0</v>
      </c>
      <c r="AS147" s="27" t="str">
        <f t="shared" si="14"/>
        <v>, zoneIds={848}, veteran=false</v>
      </c>
      <c r="AT147" s="27" t="str">
        <f t="shared" si="19"/>
        <v>, isDungeon=true</v>
      </c>
      <c r="AU147" s="27" t="str">
        <f t="shared" si="17"/>
        <v xml:space="preserve"> --Gossamer / Gespinst</v>
      </c>
      <c r="AV147" s="27" t="str">
        <f t="shared" si="18"/>
        <v/>
      </c>
    </row>
    <row r="148" spans="1:48" x14ac:dyDescent="0.25">
      <c r="A148" s="13">
        <v>340</v>
      </c>
      <c r="B148" t="s">
        <v>2199</v>
      </c>
      <c r="C148" t="s">
        <v>2201</v>
      </c>
      <c r="D148" t="s">
        <v>2200</v>
      </c>
      <c r="G148" s="3">
        <f t="shared" si="15"/>
        <v>340</v>
      </c>
      <c r="J148" t="s">
        <v>2550</v>
      </c>
      <c r="L148" t="s">
        <v>101</v>
      </c>
      <c r="M148" t="s">
        <v>101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973</v>
      </c>
      <c r="S148" t="s">
        <v>45</v>
      </c>
      <c r="T148" s="24">
        <f>VLOOKUP(R148,'ESO zone constants'!$L$2:$N$9999,3,FALSE)</f>
        <v>0</v>
      </c>
      <c r="U148" s="3" t="str">
        <f>VLOOKUP(T148,'LibSets constants'!$A$2:$B$16,2,FALSE)</f>
        <v>Included in base game</v>
      </c>
      <c r="X148" s="3" t="str">
        <f>IF(Y148&lt;&gt;"",VLOOKUP(Y148,'ESO zone constants'!$E$3:$L$5000,8,FALSE),"")</f>
        <v/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2" t="str">
        <f>IF(AK148&lt;&gt;"",VLOOKUP(AK148,'ESO zone constants'!$E$3:$L$1002,6,FALSE),"")</f>
        <v/>
      </c>
      <c r="AN148" s="32" t="str">
        <f>IF(AO148&lt;&gt;"",VLOOKUP(AO148,'ESO zone constants'!$E$3:$L$1002,6,FALSE),"")</f>
        <v/>
      </c>
      <c r="AR148" s="27" t="str">
        <f t="shared" si="16"/>
        <v>[340] = {wayshrines={-1,-1,-1,}, dlcId=0</v>
      </c>
      <c r="AS148" s="27" t="str">
        <f t="shared" si="14"/>
        <v>, zoneIds={973}, veteran=false</v>
      </c>
      <c r="AT148" s="27" t="str">
        <f t="shared" si="19"/>
        <v>, isDungeon=true</v>
      </c>
      <c r="AU148" s="27" t="str">
        <f t="shared" si="17"/>
        <v xml:space="preserve"> --Hagraven's Garden / Vettelgarten</v>
      </c>
      <c r="AV148" s="27" t="str">
        <f t="shared" si="18"/>
        <v/>
      </c>
    </row>
    <row r="149" spans="1:48" x14ac:dyDescent="0.25">
      <c r="A149" s="13">
        <v>263</v>
      </c>
      <c r="B149" t="s">
        <v>2002</v>
      </c>
      <c r="C149" t="s">
        <v>2004</v>
      </c>
      <c r="D149" t="s">
        <v>2003</v>
      </c>
      <c r="G149" s="3">
        <f t="shared" si="15"/>
        <v>263</v>
      </c>
      <c r="J149" t="s">
        <v>2550</v>
      </c>
      <c r="L149" t="s">
        <v>101</v>
      </c>
      <c r="M149" t="s">
        <v>101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constants'!$E$2:$L$5000,8,FALSE),"")</f>
        <v>848</v>
      </c>
      <c r="S149" t="s">
        <v>72</v>
      </c>
      <c r="T149" s="24">
        <f>VLOOKUP(R149,'ESO zone constants'!$L$2:$N$9999,3,FALSE)</f>
        <v>0</v>
      </c>
      <c r="U149" s="3" t="str">
        <f>VLOOKUP(T149,'LibSets constants'!$A$2:$B$16,2,FALSE)</f>
        <v>Included in base game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2" t="str">
        <f>IF(AK149&lt;&gt;"",VLOOKUP(AK149,'ESO zone constants'!$E$3:$L$1002,6,FALSE),"")</f>
        <v/>
      </c>
      <c r="AN149" s="32" t="str">
        <f>IF(AO149&lt;&gt;"",VLOOKUP(AO149,'ESO zone constants'!$E$3:$L$1002,6,FALSE),"")</f>
        <v/>
      </c>
      <c r="AR149" s="27" t="str">
        <f t="shared" si="16"/>
        <v>[263] = {wayshrines={-1,-1,-1,}, dlcId=0</v>
      </c>
      <c r="AS149" s="27" t="str">
        <f t="shared" si="14"/>
        <v>, zoneIds={848}, veteran=false</v>
      </c>
      <c r="AT149" s="27" t="str">
        <f t="shared" si="19"/>
        <v>, isDungeon=true</v>
      </c>
      <c r="AU149" s="27" t="str">
        <f t="shared" si="17"/>
        <v xml:space="preserve"> --Hand of Mephala / Hand von Mephala</v>
      </c>
      <c r="AV149" s="27" t="str">
        <f t="shared" si="18"/>
        <v/>
      </c>
    </row>
    <row r="150" spans="1:48" x14ac:dyDescent="0.25">
      <c r="A150" s="13">
        <v>399</v>
      </c>
      <c r="B150" t="s">
        <v>2341</v>
      </c>
      <c r="C150" t="s">
        <v>2343</v>
      </c>
      <c r="D150" t="s">
        <v>2342</v>
      </c>
      <c r="G150" s="3">
        <f t="shared" si="15"/>
        <v>399</v>
      </c>
      <c r="J150" t="s">
        <v>2550</v>
      </c>
      <c r="L150" t="s">
        <v>101</v>
      </c>
      <c r="M150" t="s">
        <v>101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1055</v>
      </c>
      <c r="S150" t="s">
        <v>41</v>
      </c>
      <c r="T150" s="24">
        <f>VLOOKUP(R150,'ESO zone constants'!$L$2:$N$9999,3,FALSE)</f>
        <v>0</v>
      </c>
      <c r="U150" s="3" t="str">
        <f>VLOOKUP(T150,'LibSets constants'!$A$2:$B$16,2,FALSE)</f>
        <v>Included in base game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2" t="str">
        <f>IF(AK150&lt;&gt;"",VLOOKUP(AK150,'ESO zone constants'!$E$3:$L$1002,6,FALSE),"")</f>
        <v/>
      </c>
      <c r="AN150" s="32" t="str">
        <f>IF(AO150&lt;&gt;"",VLOOKUP(AO150,'ESO zone constants'!$E$3:$L$1002,6,FALSE),"")</f>
        <v/>
      </c>
      <c r="AR150" s="27" t="str">
        <f t="shared" si="16"/>
        <v>[399] = {wayshrines={-1,-1,-1,}, dlcId=0</v>
      </c>
      <c r="AS150" s="27" t="str">
        <f t="shared" si="14"/>
        <v>, zoneIds={1055}, veteran=false</v>
      </c>
      <c r="AT150" s="27" t="str">
        <f t="shared" si="19"/>
        <v>, isDungeon=true</v>
      </c>
      <c r="AU150" s="27" t="str">
        <f t="shared" si="17"/>
        <v xml:space="preserve"> --Hanu's Compassion / Hanus Mitgefühl</v>
      </c>
      <c r="AV150" s="27" t="str">
        <f t="shared" si="18"/>
        <v/>
      </c>
    </row>
    <row r="151" spans="1:48" x14ac:dyDescent="0.25">
      <c r="A151" s="13">
        <v>401</v>
      </c>
      <c r="B151" t="s">
        <v>2347</v>
      </c>
      <c r="C151" t="s">
        <v>2349</v>
      </c>
      <c r="D151" t="s">
        <v>2348</v>
      </c>
      <c r="G151" s="3">
        <f t="shared" si="15"/>
        <v>401</v>
      </c>
      <c r="J151" t="s">
        <v>2550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1055</v>
      </c>
      <c r="S151" t="s">
        <v>41</v>
      </c>
      <c r="T151" s="24">
        <f>VLOOKUP(R151,'ESO zone constants'!$L$2:$N$9999,3,FALSE)</f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2" t="str">
        <f>IF(AK151&lt;&gt;"",VLOOKUP(AK151,'ESO zone constants'!$E$3:$L$1002,6,FALSE),"")</f>
        <v/>
      </c>
      <c r="AN151" s="32" t="str">
        <f>IF(AO151&lt;&gt;"",VLOOKUP(AO151,'ESO zone constants'!$E$3:$L$1002,6,FALSE),"")</f>
        <v/>
      </c>
      <c r="AR151" s="27" t="str">
        <f t="shared" si="16"/>
        <v>[401] = {wayshrines={-1,-1,-1,}, dlcId=0</v>
      </c>
      <c r="AS151" s="27" t="str">
        <f t="shared" si="14"/>
        <v>, zoneIds={1055}, veteran=false</v>
      </c>
      <c r="AT151" s="27" t="str">
        <f t="shared" si="19"/>
        <v>, isDungeon=true</v>
      </c>
      <c r="AU151" s="27" t="str">
        <f t="shared" si="17"/>
        <v xml:space="preserve"> --Haven of Ursus / Zuflucht von Ursus</v>
      </c>
      <c r="AV151" s="27" t="str">
        <f t="shared" si="18"/>
        <v/>
      </c>
    </row>
    <row r="152" spans="1:48" x14ac:dyDescent="0.25">
      <c r="A152" s="13">
        <v>259</v>
      </c>
      <c r="B152" t="s">
        <v>1990</v>
      </c>
      <c r="C152" t="s">
        <v>1992</v>
      </c>
      <c r="D152" t="s">
        <v>1991</v>
      </c>
      <c r="G152" s="3">
        <f t="shared" si="15"/>
        <v>259</v>
      </c>
      <c r="J152" t="s">
        <v>2550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843</v>
      </c>
      <c r="S152" t="s">
        <v>53</v>
      </c>
      <c r="T152" s="24">
        <f>VLOOKUP(R152,'ESO zone constants'!$L$2:$N$9999,3,FALSE)</f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2" t="str">
        <f>IF(AK152&lt;&gt;"",VLOOKUP(AK152,'ESO zone constants'!$E$3:$L$1002,6,FALSE),"")</f>
        <v/>
      </c>
      <c r="AN152" s="32" t="str">
        <f>IF(AO152&lt;&gt;"",VLOOKUP(AO152,'ESO zone constants'!$E$3:$L$1002,6,FALSE),"")</f>
        <v/>
      </c>
      <c r="AR152" s="27" t="str">
        <f t="shared" si="16"/>
        <v>[259] = {wayshrines={-1,-1,-1,}, dlcId=0</v>
      </c>
      <c r="AS152" s="27" t="str">
        <f t="shared" si="14"/>
        <v>, zoneIds={843}, veteran=false</v>
      </c>
      <c r="AT152" s="27" t="str">
        <f t="shared" si="19"/>
        <v>, isDungeon=true</v>
      </c>
      <c r="AU152" s="27" t="str">
        <f t="shared" si="17"/>
        <v xml:space="preserve"> --Heem-Jas' Retribution / Heem-Jas' Vergeltung</v>
      </c>
      <c r="AV152" s="27" t="str">
        <f t="shared" si="18"/>
        <v/>
      </c>
    </row>
    <row r="153" spans="1:48" x14ac:dyDescent="0.25">
      <c r="A153" s="13">
        <v>123</v>
      </c>
      <c r="B153" t="s">
        <v>1684</v>
      </c>
      <c r="C153" t="s">
        <v>1686</v>
      </c>
      <c r="D153" t="s">
        <v>1685</v>
      </c>
      <c r="G153" s="3">
        <f t="shared" si="15"/>
        <v>123</v>
      </c>
      <c r="J153" t="s">
        <v>2550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31</v>
      </c>
      <c r="S153" t="s">
        <v>59</v>
      </c>
      <c r="T153" s="24">
        <f>VLOOKUP(R153,'ESO zone constants'!$L$2:$N$9999,3,FALSE)</f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2" t="str">
        <f>IF(AK153&lt;&gt;"",VLOOKUP(AK153,'ESO zone constants'!$E$3:$L$1002,6,FALSE),"")</f>
        <v/>
      </c>
      <c r="AN153" s="32" t="str">
        <f>IF(AO153&lt;&gt;"",VLOOKUP(AO153,'ESO zone constants'!$E$3:$L$1002,6,FALSE),"")</f>
        <v/>
      </c>
      <c r="AR153" s="27" t="str">
        <f t="shared" si="16"/>
        <v>[123] = {wayshrines={-1,-1,-1,}, dlcId=0</v>
      </c>
      <c r="AS153" s="27" t="str">
        <f t="shared" si="14"/>
        <v>, zoneIds={31}, veteran=false</v>
      </c>
      <c r="AT153" s="27" t="str">
        <f t="shared" si="19"/>
        <v>, isDungeon=true</v>
      </c>
      <c r="AU153" s="27" t="str">
        <f t="shared" si="17"/>
        <v xml:space="preserve"> --Hircine's Veneer / Hircines Schein</v>
      </c>
      <c r="AV153" s="27" t="str">
        <f t="shared" si="18"/>
        <v/>
      </c>
    </row>
    <row r="154" spans="1:48" x14ac:dyDescent="0.25">
      <c r="A154" s="13">
        <v>431</v>
      </c>
      <c r="B154" t="s">
        <v>2437</v>
      </c>
      <c r="C154" t="s">
        <v>2439</v>
      </c>
      <c r="D154" t="s">
        <v>2438</v>
      </c>
      <c r="G154" s="3">
        <f t="shared" si="15"/>
        <v>431</v>
      </c>
      <c r="J154" t="s">
        <v>2550</v>
      </c>
      <c r="L154" t="s">
        <v>101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1080</v>
      </c>
      <c r="S154" t="s">
        <v>64</v>
      </c>
      <c r="T154" s="24">
        <f>VLOOKUP(R154,'ESO zone constants'!$L$2:$N$9999,3,FALSE)</f>
        <v>0</v>
      </c>
      <c r="U154" s="3" t="str">
        <f>VLOOKUP(T154,'LibSets constants'!$A$2:$B$16,2,FALSE)</f>
        <v>Included in base game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2" t="str">
        <f>IF(AK154&lt;&gt;"",VLOOKUP(AK154,'ESO zone constants'!$E$3:$L$1002,6,FALSE),"")</f>
        <v/>
      </c>
      <c r="AN154" s="32" t="str">
        <f>IF(AO154&lt;&gt;"",VLOOKUP(AO154,'ESO zone constants'!$E$3:$L$1002,6,FALSE),"")</f>
        <v/>
      </c>
      <c r="AR154" s="27" t="str">
        <f t="shared" si="16"/>
        <v>[431] = {wayshrines={-1,-1,-1,}, dlcId=0</v>
      </c>
      <c r="AS154" s="27" t="str">
        <f t="shared" ref="AS154:AS185" si="20">IF(A154&lt;&gt;"",IF(R154&lt;&gt;"",CONCATENATE(", zoneIds={",R154),"")&amp;IF(X154&lt;&gt;"",CONCATENATE(",",X154),"")&amp;IF(AN154&lt;&gt;"",CONCATENATE(",",AN154),"")&amp;IF(R154&lt;&gt;"",CONCATENATE("}",""),"")&amp;IF(OR(L154="true",L154="false",L154&lt;&gt;""), CONCATENATE(", veteran=", L154), ""),"")</f>
        <v>, zoneIds={1080}, veteran=false</v>
      </c>
      <c r="AT154" s="27" t="str">
        <f t="shared" si="19"/>
        <v>, isDungeon=true</v>
      </c>
      <c r="AU154" s="27" t="str">
        <f t="shared" si="17"/>
        <v xml:space="preserve"> --Icy Conjuror / Eisiger Anrufer</v>
      </c>
      <c r="AV154" s="27" t="str">
        <f t="shared" si="18"/>
        <v/>
      </c>
    </row>
    <row r="155" spans="1:48" x14ac:dyDescent="0.25">
      <c r="A155" s="13">
        <v>337</v>
      </c>
      <c r="B155" t="s">
        <v>2190</v>
      </c>
      <c r="C155" t="s">
        <v>2192</v>
      </c>
      <c r="D155" t="s">
        <v>2191</v>
      </c>
      <c r="G155" s="3">
        <f t="shared" si="15"/>
        <v>337</v>
      </c>
      <c r="J155" t="s">
        <v>2550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974</v>
      </c>
      <c r="S155" t="s">
        <v>44</v>
      </c>
      <c r="T155" s="24">
        <f>VLOOKUP(R155,'ESO zone constants'!$L$2:$N$9999,3,FALSE)</f>
        <v>0</v>
      </c>
      <c r="U155" s="3" t="str">
        <f>VLOOKUP(T155,'LibSets constants'!$A$2:$B$16,2,FALSE)</f>
        <v>Included in base game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constants'!$E$3:$L$1002,6,FALSE),"")</f>
        <v/>
      </c>
      <c r="AN155" s="3" t="str">
        <f>IF(AO155&lt;&gt;"",VLOOKUP(AO155,'ESO zone constants'!$E$3:$L$1002,6,FALSE),"")</f>
        <v/>
      </c>
      <c r="AR155" s="27" t="str">
        <f t="shared" si="16"/>
        <v>[337] = {wayshrines={-1,-1,-1,}, dlcId=0</v>
      </c>
      <c r="AS155" s="27" t="str">
        <f t="shared" si="20"/>
        <v>, zoneIds={974}, veteran=false</v>
      </c>
      <c r="AT155" s="27" t="str">
        <f t="shared" si="19"/>
        <v>, isDungeon=true</v>
      </c>
      <c r="AU155" s="27" t="str">
        <f t="shared" si="17"/>
        <v xml:space="preserve"> --Ironblood / Eisenblut</v>
      </c>
      <c r="AV155" s="27" t="str">
        <f t="shared" si="18"/>
        <v/>
      </c>
    </row>
    <row r="156" spans="1:48" x14ac:dyDescent="0.25">
      <c r="A156" s="13">
        <v>295</v>
      </c>
      <c r="B156" t="s">
        <v>2074</v>
      </c>
      <c r="C156" t="s">
        <v>2076</v>
      </c>
      <c r="D156" t="s">
        <v>2075</v>
      </c>
      <c r="G156" s="3">
        <f t="shared" si="15"/>
        <v>295</v>
      </c>
      <c r="J156" t="s">
        <v>2550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380</v>
      </c>
      <c r="S156" t="s">
        <v>142</v>
      </c>
      <c r="T156" s="24">
        <f>VLOOKUP(R156,'ESO zone constants'!$L$2:$N$9999,3,FALSE)</f>
        <v>0</v>
      </c>
      <c r="U156" s="3" t="str">
        <f>VLOOKUP(T156,'LibSets constants'!$A$2:$B$16,2,FALSE)</f>
        <v>Included in base game</v>
      </c>
      <c r="X156" s="3">
        <f>IF(Y156&lt;&gt;"",VLOOKUP(Y156,'ESO zone constants'!$E$3:$L$5000,8,FALSE),"")</f>
        <v>935</v>
      </c>
      <c r="Y156" t="s">
        <v>143</v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constants'!$E$3:$L$1002,6,FALSE),"")</f>
        <v/>
      </c>
      <c r="AN156" s="3" t="str">
        <f>IF(AO156&lt;&gt;"",VLOOKUP(AO156,'ESO zone constants'!$E$3:$L$1002,6,FALSE),"")</f>
        <v/>
      </c>
      <c r="AR156" s="27" t="str">
        <f t="shared" si="16"/>
        <v>[295] = {wayshrines={-1,-1,-1,}, dlcId=0</v>
      </c>
      <c r="AS156" s="27" t="str">
        <f t="shared" si="20"/>
        <v>, zoneIds={380,935}, veteran=false</v>
      </c>
      <c r="AT156" s="27" t="str">
        <f t="shared" si="19"/>
        <v>, isDungeon=true</v>
      </c>
      <c r="AU156" s="27" t="str">
        <f t="shared" si="17"/>
        <v xml:space="preserve"> --Jailbreaker / Ausbrecher</v>
      </c>
      <c r="AV156" s="27" t="str">
        <f t="shared" si="18"/>
        <v/>
      </c>
    </row>
    <row r="157" spans="1:48" x14ac:dyDescent="0.25">
      <c r="A157" s="13">
        <v>404</v>
      </c>
      <c r="B157" t="s">
        <v>2356</v>
      </c>
      <c r="C157" t="s">
        <v>2358</v>
      </c>
      <c r="D157" t="s">
        <v>2357</v>
      </c>
      <c r="G157" s="3">
        <f t="shared" si="15"/>
        <v>404</v>
      </c>
      <c r="J157" t="s">
        <v>2550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1052</v>
      </c>
      <c r="S157" t="s">
        <v>73</v>
      </c>
      <c r="T157" s="24">
        <f>VLOOKUP(R157,'ESO zone constants'!$L$2:$N$9999,3,FALSE)</f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3" t="str">
        <f>IF(AO157&lt;&gt;"",VLOOKUP(AO157,'ESO zone constants'!$E$3:$L$1002,6,FALSE),"")</f>
        <v/>
      </c>
      <c r="AR157" s="27" t="str">
        <f t="shared" si="16"/>
        <v>[404] = {wayshrines={-1,-1,-1,}, dlcId=0</v>
      </c>
      <c r="AS157" s="27" t="str">
        <f t="shared" si="20"/>
        <v>, zoneIds={1052}, veteran=false</v>
      </c>
      <c r="AT157" s="27" t="str">
        <f t="shared" si="19"/>
        <v>, isDungeon=true</v>
      </c>
      <c r="AU157" s="27" t="str">
        <f t="shared" si="17"/>
        <v xml:space="preserve"> --Jailer's Tenacity / Tenazität des Kerkermeisters</v>
      </c>
      <c r="AV157" s="27" t="str">
        <f t="shared" si="18"/>
        <v/>
      </c>
    </row>
    <row r="158" spans="1:48" x14ac:dyDescent="0.25">
      <c r="A158" s="13">
        <v>186</v>
      </c>
      <c r="B158" t="s">
        <v>1831</v>
      </c>
      <c r="C158" t="s">
        <v>1833</v>
      </c>
      <c r="D158" t="s">
        <v>1832</v>
      </c>
      <c r="G158" s="3">
        <f t="shared" si="15"/>
        <v>186</v>
      </c>
      <c r="J158" t="s">
        <v>2550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131</v>
      </c>
      <c r="S158" t="s">
        <v>65</v>
      </c>
      <c r="T158" s="24">
        <f>VLOOKUP(R158,'ESO zone constants'!$L$2:$N$9999,3,FALSE)</f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constants'!$E$3:$L$5000,8,FALSE),"")</f>
        <v/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3" t="str">
        <f>IF(AO158&lt;&gt;"",VLOOKUP(AO158,'ESO zone constants'!$E$3:$L$1002,6,FALSE),"")</f>
        <v/>
      </c>
      <c r="AR158" s="27" t="str">
        <f t="shared" si="16"/>
        <v>[186] = {wayshrines={-1,-1,-1,}, dlcId=0</v>
      </c>
      <c r="AS158" s="27" t="str">
        <f t="shared" si="20"/>
        <v>, zoneIds={131}, veteran=false</v>
      </c>
      <c r="AT158" s="27" t="str">
        <f t="shared" si="19"/>
        <v>, isDungeon=true</v>
      </c>
      <c r="AU158" s="27" t="str">
        <f t="shared" si="17"/>
        <v xml:space="preserve"> --Jolting Arms / Rüttelnde Rüstung</v>
      </c>
      <c r="AV158" s="27" t="str">
        <f t="shared" si="18"/>
        <v/>
      </c>
    </row>
    <row r="159" spans="1:48" x14ac:dyDescent="0.25">
      <c r="A159" s="13">
        <v>346</v>
      </c>
      <c r="B159" t="s">
        <v>2213</v>
      </c>
      <c r="C159" t="s">
        <v>2215</v>
      </c>
      <c r="D159" t="s">
        <v>2214</v>
      </c>
      <c r="G159" s="3">
        <f t="shared" si="15"/>
        <v>346</v>
      </c>
      <c r="J159" t="s">
        <v>2550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1010</v>
      </c>
      <c r="S159" t="s">
        <v>74</v>
      </c>
      <c r="T159" s="24">
        <f>VLOOKUP(R159,'ESO zone constants'!$L$2:$N$9999,3,FALSE)</f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3" t="str">
        <f>IF(AK159&lt;&gt;"",VLOOKUP(AK159,'ESO zone constants'!$E$3:$L$1002,6,FALSE),"")</f>
        <v/>
      </c>
      <c r="AN159" s="3" t="str">
        <f>IF(AO159&lt;&gt;"",VLOOKUP(AO159,'ESO zone constants'!$E$3:$L$1002,6,FALSE),"")</f>
        <v/>
      </c>
      <c r="AR159" s="27" t="str">
        <f t="shared" si="16"/>
        <v>[346] = {wayshrines={-1,-1,-1,}, dlcId=0</v>
      </c>
      <c r="AS159" s="27" t="str">
        <f t="shared" si="20"/>
        <v>, zoneIds={1010}, veteran=false</v>
      </c>
      <c r="AT159" s="27" t="str">
        <f t="shared" si="19"/>
        <v>, isDungeon=true</v>
      </c>
      <c r="AU159" s="27" t="str">
        <f t="shared" si="17"/>
        <v xml:space="preserve"> --Jorvuld's Guidance / Jorvulds Führung</v>
      </c>
      <c r="AV159" s="27" t="str">
        <f t="shared" si="18"/>
        <v/>
      </c>
    </row>
    <row r="160" spans="1:48" x14ac:dyDescent="0.25">
      <c r="A160" s="13">
        <v>309</v>
      </c>
      <c r="B160" t="s">
        <v>2112</v>
      </c>
      <c r="C160" t="s">
        <v>2114</v>
      </c>
      <c r="D160" t="s">
        <v>2113</v>
      </c>
      <c r="G160" s="3">
        <f t="shared" si="15"/>
        <v>309</v>
      </c>
      <c r="J160" t="s">
        <v>2550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38</v>
      </c>
      <c r="S160" t="s">
        <v>57</v>
      </c>
      <c r="T160" s="24">
        <f>VLOOKUP(R160,'ESO zone constants'!$L$2:$N$9999,3,FALSE)</f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3" t="str">
        <f>IF(AO160&lt;&gt;"",VLOOKUP(AO160,'ESO zone constants'!$E$3:$L$1002,6,FALSE),"")</f>
        <v/>
      </c>
      <c r="AR160" s="27" t="str">
        <f t="shared" si="16"/>
        <v>[309] = {wayshrines={-1,-1,-1,}, dlcId=0</v>
      </c>
      <c r="AS160" s="27" t="str">
        <f t="shared" si="20"/>
        <v>, zoneIds={38}, veteran=false</v>
      </c>
      <c r="AT160" s="27" t="str">
        <f t="shared" si="19"/>
        <v>, isDungeon=true</v>
      </c>
      <c r="AU160" s="27" t="str">
        <f t="shared" si="17"/>
        <v xml:space="preserve"> --Knight-errant's Mail / Platten des Wanderritters</v>
      </c>
      <c r="AV160" s="27" t="str">
        <f t="shared" si="18"/>
        <v/>
      </c>
    </row>
    <row r="161" spans="1:48" x14ac:dyDescent="0.25">
      <c r="A161" s="13">
        <v>35</v>
      </c>
      <c r="B161" t="s">
        <v>1437</v>
      </c>
      <c r="C161" t="s">
        <v>1439</v>
      </c>
      <c r="D161" t="s">
        <v>1438</v>
      </c>
      <c r="G161" s="3">
        <f t="shared" si="15"/>
        <v>35</v>
      </c>
      <c r="J161" t="s">
        <v>2550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144</v>
      </c>
      <c r="S161" t="s">
        <v>66</v>
      </c>
      <c r="T161" s="24">
        <f>VLOOKUP(R161,'ESO zone constants'!$L$2:$N$9999,3,FALSE)</f>
        <v>0</v>
      </c>
      <c r="U161" s="3" t="str">
        <f>VLOOKUP(T161,'LibSets constants'!$A$2:$B$16,2,FALSE)</f>
        <v>Included in base game</v>
      </c>
      <c r="X161" s="3">
        <f>IF(Y161&lt;&gt;"",VLOOKUP(Y161,'ESO zone constants'!$E$3:$L$5000,8,FALSE),"")</f>
        <v>936</v>
      </c>
      <c r="Y161" t="s">
        <v>42</v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constants'!$E$3:$L$1002,6,FALSE),"")</f>
        <v/>
      </c>
      <c r="AN161" s="3" t="str">
        <f>IF(AO161&lt;&gt;"",VLOOKUP(AO161,'ESO zone constants'!$E$3:$L$1002,6,FALSE),"")</f>
        <v/>
      </c>
      <c r="AR161" s="27" t="str">
        <f t="shared" si="16"/>
        <v>[35] = {wayshrines={-1,-1,-1,}, dlcId=0</v>
      </c>
      <c r="AS161" s="27" t="str">
        <f t="shared" si="20"/>
        <v>, zoneIds={144,936}, veteran=false</v>
      </c>
      <c r="AT161" s="27" t="str">
        <f t="shared" si="19"/>
        <v>, isDungeon=true</v>
      </c>
      <c r="AU161" s="27" t="str">
        <f t="shared" si="17"/>
        <v xml:space="preserve"> --Knightmare / Albtraumritter</v>
      </c>
      <c r="AV161" s="27" t="str">
        <f t="shared" si="18"/>
        <v/>
      </c>
    </row>
    <row r="162" spans="1:48" x14ac:dyDescent="0.25">
      <c r="A162" s="13">
        <v>303</v>
      </c>
      <c r="B162" t="s">
        <v>2097</v>
      </c>
      <c r="C162" t="s">
        <v>2099</v>
      </c>
      <c r="D162" t="s">
        <v>2098</v>
      </c>
      <c r="G162" s="3">
        <f t="shared" si="15"/>
        <v>303</v>
      </c>
      <c r="J162" t="s">
        <v>2550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148</v>
      </c>
      <c r="S162" t="s">
        <v>60</v>
      </c>
      <c r="T162" s="24">
        <f>VLOOKUP(R162,'ESO zone constants'!$L$2:$N$9999,3,FALSE)</f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3" t="str">
        <f>IF(AO162&lt;&gt;"",VLOOKUP(AO162,'ESO zone constants'!$E$3:$L$1002,6,FALSE),"")</f>
        <v/>
      </c>
      <c r="AR162" s="27" t="str">
        <f t="shared" si="16"/>
        <v>[303] = {wayshrines={-1,-1,-1,}, dlcId=0</v>
      </c>
      <c r="AS162" s="27" t="str">
        <f t="shared" si="20"/>
        <v>, zoneIds={148}, veteran=false</v>
      </c>
      <c r="AT162" s="27" t="str">
        <f t="shared" si="19"/>
        <v>, isDungeon=true</v>
      </c>
      <c r="AU162" s="27" t="str">
        <f t="shared" si="17"/>
        <v xml:space="preserve"> --Lamia's Song / Lied der Lamie</v>
      </c>
      <c r="AV162" s="27" t="str">
        <f t="shared" si="18"/>
        <v/>
      </c>
    </row>
    <row r="163" spans="1:48" x14ac:dyDescent="0.25">
      <c r="A163" s="13">
        <v>196</v>
      </c>
      <c r="B163" t="s">
        <v>1852</v>
      </c>
      <c r="C163" t="s">
        <v>1854</v>
      </c>
      <c r="D163" t="s">
        <v>1853</v>
      </c>
      <c r="G163" s="3">
        <f t="shared" si="15"/>
        <v>196</v>
      </c>
      <c r="J163" t="s">
        <v>2550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678</v>
      </c>
      <c r="S163" t="s">
        <v>52</v>
      </c>
      <c r="T163" s="24">
        <f>VLOOKUP(R163,'ESO zone constants'!$L$2:$N$9999,3,FALSE)</f>
        <v>1</v>
      </c>
      <c r="U163" s="3" t="str">
        <f>VLOOKUP(T163,'LibSets constants'!$A$2:$B$16,2,FALSE)</f>
        <v>Imperial City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3" t="str">
        <f>IF(AO163&lt;&gt;"",VLOOKUP(AO163,'ESO zone constants'!$E$3:$L$1002,6,FALSE),"")</f>
        <v/>
      </c>
      <c r="AR163" s="27" t="str">
        <f t="shared" si="16"/>
        <v>[196] = {wayshrines={-1,-1,-1,}, dlcId=1</v>
      </c>
      <c r="AS163" s="27" t="str">
        <f t="shared" si="20"/>
        <v>, zoneIds={678}, veteran=false</v>
      </c>
      <c r="AT163" s="27" t="str">
        <f t="shared" si="19"/>
        <v>, isDungeon=true</v>
      </c>
      <c r="AU163" s="27" t="str">
        <f t="shared" si="17"/>
        <v xml:space="preserve"> --Leeching Plate / Auslaugende Rüstung</v>
      </c>
      <c r="AV163" s="27" t="str">
        <f t="shared" si="18"/>
        <v/>
      </c>
    </row>
    <row r="164" spans="1:48" x14ac:dyDescent="0.25">
      <c r="A164" s="13">
        <v>302</v>
      </c>
      <c r="B164" t="s">
        <v>2095</v>
      </c>
      <c r="C164" t="s">
        <v>2095</v>
      </c>
      <c r="D164" t="s">
        <v>2096</v>
      </c>
      <c r="G164" s="3">
        <f t="shared" si="15"/>
        <v>302</v>
      </c>
      <c r="J164" t="s">
        <v>2550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130</v>
      </c>
      <c r="S164" t="s">
        <v>49</v>
      </c>
      <c r="T164" s="24">
        <f>VLOOKUP(R164,'ESO zone constants'!$L$2:$N$9999,3,FALSE)</f>
        <v>0</v>
      </c>
      <c r="U164" s="3" t="str">
        <f>VLOOKUP(T164,'LibSets constants'!$A$2:$B$16,2,FALSE)</f>
        <v>Included in base game</v>
      </c>
      <c r="X164" s="3">
        <f>IF(Y164&lt;&gt;"",VLOOKUP(Y164,'ESO zone constants'!$E$3:$L$5000,8,FALSE),"")</f>
        <v>932</v>
      </c>
      <c r="Y164" t="s">
        <v>55</v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3" t="str">
        <f>IF(AO164&lt;&gt;"",VLOOKUP(AO164,'ESO zone constants'!$E$3:$L$1002,6,FALSE),"")</f>
        <v/>
      </c>
      <c r="AR164" s="27" t="str">
        <f t="shared" si="16"/>
        <v>[302] = {wayshrines={-1,-1,-1,}, dlcId=0</v>
      </c>
      <c r="AS164" s="27" t="str">
        <f t="shared" si="20"/>
        <v>, zoneIds={130,932}, veteran=false</v>
      </c>
      <c r="AT164" s="27" t="str">
        <f t="shared" si="19"/>
        <v>, isDungeon=true</v>
      </c>
      <c r="AU164" s="27" t="str">
        <f t="shared" si="17"/>
        <v xml:space="preserve"> --Leviathan / Leviathan</v>
      </c>
      <c r="AV164" s="27" t="str">
        <f t="shared" si="18"/>
        <v/>
      </c>
    </row>
    <row r="165" spans="1:48" x14ac:dyDescent="0.25">
      <c r="A165" s="13">
        <v>298</v>
      </c>
      <c r="B165" t="s">
        <v>2083</v>
      </c>
      <c r="C165" t="s">
        <v>2085</v>
      </c>
      <c r="D165" t="s">
        <v>2084</v>
      </c>
      <c r="G165" s="3">
        <f t="shared" si="15"/>
        <v>298</v>
      </c>
      <c r="J165" t="s">
        <v>2550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126</v>
      </c>
      <c r="S165" t="s">
        <v>43</v>
      </c>
      <c r="T165" s="24">
        <f>VLOOKUP(R165,'ESO zone constants'!$L$2:$N$9999,3,FALSE)</f>
        <v>0</v>
      </c>
      <c r="U165" s="3" t="str">
        <f>VLOOKUP(T165,'LibSets constants'!$A$2:$B$16,2,FALSE)</f>
        <v>Included in base game</v>
      </c>
      <c r="X165" s="3">
        <f>IF(Y165&lt;&gt;"",VLOOKUP(Y165,'ESO zone constants'!$E$3:$L$5000,8,FALSE),"")</f>
        <v>931</v>
      </c>
      <c r="Y165" t="s">
        <v>56</v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constants'!$E$3:$L$1002,6,FALSE),"")</f>
        <v/>
      </c>
      <c r="AN165" s="3" t="str">
        <f>IF(AO165&lt;&gt;"",VLOOKUP(AO165,'ESO zone constants'!$E$3:$L$1002,6,FALSE),"")</f>
        <v/>
      </c>
      <c r="AR165" s="27" t="str">
        <f t="shared" si="16"/>
        <v>[298] = {wayshrines={-1,-1,-1,}, dlcId=0</v>
      </c>
      <c r="AS165" s="27" t="str">
        <f t="shared" si="20"/>
        <v>, zoneIds={126,931}, veteran=false</v>
      </c>
      <c r="AT165" s="27" t="str">
        <f t="shared" si="19"/>
        <v>, isDungeon=true</v>
      </c>
      <c r="AU165" s="27" t="str">
        <f t="shared" si="17"/>
        <v xml:space="preserve"> --Light Speaker / Lichtsprecher</v>
      </c>
      <c r="AV165" s="27" t="str">
        <f t="shared" si="18"/>
        <v/>
      </c>
    </row>
    <row r="166" spans="1:48" x14ac:dyDescent="0.25">
      <c r="A166" s="13">
        <v>103</v>
      </c>
      <c r="B166" t="s">
        <v>1628</v>
      </c>
      <c r="C166" t="s">
        <v>1630</v>
      </c>
      <c r="D166" t="s">
        <v>1629</v>
      </c>
      <c r="G166" s="3">
        <f t="shared" si="15"/>
        <v>103</v>
      </c>
      <c r="J166" t="s">
        <v>2550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449</v>
      </c>
      <c r="S166" t="s">
        <v>48</v>
      </c>
      <c r="T166" s="24">
        <f>VLOOKUP(R166,'ESO zone constants'!$L$2:$N$9999,3,FALSE)</f>
        <v>0</v>
      </c>
      <c r="U166" s="3" t="str">
        <f>VLOOKUP(T166,'LibSets constants'!$A$2:$B$16,2,FALSE)</f>
        <v>Included in base game</v>
      </c>
      <c r="X166" s="3" t="str">
        <f>IF(Y166&lt;&gt;"",VLOOKUP(Y166,'ESO zone constants'!$E$3:$L$5000,8,FALSE),"")</f>
        <v/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constants'!$E$3:$L$1002,6,FALSE),"")</f>
        <v/>
      </c>
      <c r="AN166" s="3" t="str">
        <f>IF(AO166&lt;&gt;"",VLOOKUP(AO166,'ESO zone constants'!$E$3:$L$1002,6,FALSE),"")</f>
        <v/>
      </c>
      <c r="AR166" s="27" t="str">
        <f t="shared" si="16"/>
        <v>[103] = {wayshrines={-1,-1,-1,}, dlcId=0</v>
      </c>
      <c r="AS166" s="27" t="str">
        <f t="shared" si="20"/>
        <v>, zoneIds={449}, veteran=false</v>
      </c>
      <c r="AT166" s="27" t="str">
        <f t="shared" si="19"/>
        <v>, isDungeon=true</v>
      </c>
      <c r="AU166" s="27" t="str">
        <f t="shared" si="17"/>
        <v xml:space="preserve"> --Magicka Furnace / Magickaschmiede</v>
      </c>
      <c r="AV166" s="27" t="str">
        <f t="shared" si="18"/>
        <v/>
      </c>
    </row>
    <row r="167" spans="1:48" x14ac:dyDescent="0.25">
      <c r="A167" s="13">
        <v>304</v>
      </c>
      <c r="B167" t="s">
        <v>2100</v>
      </c>
      <c r="C167" t="s">
        <v>2102</v>
      </c>
      <c r="D167" t="s">
        <v>2101</v>
      </c>
      <c r="G167" s="3">
        <f t="shared" si="15"/>
        <v>304</v>
      </c>
      <c r="J167" t="s">
        <v>2550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148</v>
      </c>
      <c r="S167" t="s">
        <v>60</v>
      </c>
      <c r="T167" s="24">
        <f>VLOOKUP(R167,'ESO zone constants'!$L$2:$N$9999,3,FALSE)</f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constants'!$E$3:$L$1002,6,FALSE),"")</f>
        <v/>
      </c>
      <c r="AN167" s="3" t="str">
        <f>IF(AO167&lt;&gt;"",VLOOKUP(AO167,'ESO zone constants'!$E$3:$L$1002,6,FALSE),"")</f>
        <v/>
      </c>
      <c r="AR167" s="27" t="str">
        <f t="shared" si="16"/>
        <v>[304] = {wayshrines={-1,-1,-1,}, dlcId=0</v>
      </c>
      <c r="AS167" s="27" t="str">
        <f t="shared" si="20"/>
        <v>, zoneIds={148}, veteran=false</v>
      </c>
      <c r="AT167" s="27" t="str">
        <f t="shared" si="19"/>
        <v>, isDungeon=true</v>
      </c>
      <c r="AU167" s="27" t="str">
        <f t="shared" si="17"/>
        <v xml:space="preserve"> --Medusa / Versteinernder Blick</v>
      </c>
      <c r="AV167" s="27" t="str">
        <f t="shared" si="18"/>
        <v/>
      </c>
    </row>
    <row r="168" spans="1:48" x14ac:dyDescent="0.25">
      <c r="A168" s="13">
        <v>429</v>
      </c>
      <c r="B168" t="s">
        <v>2431</v>
      </c>
      <c r="C168" t="s">
        <v>2433</v>
      </c>
      <c r="D168" t="s">
        <v>2432</v>
      </c>
      <c r="G168" s="3">
        <f t="shared" si="15"/>
        <v>429</v>
      </c>
      <c r="J168" t="s">
        <v>2550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1080</v>
      </c>
      <c r="S168" t="s">
        <v>64</v>
      </c>
      <c r="T168" s="24">
        <f>VLOOKUP(R168,'ESO zone constants'!$L$2:$N$9999,3,FALSE)</f>
        <v>0</v>
      </c>
      <c r="U168" s="3" t="str">
        <f>VLOOKUP(T168,'LibSets constants'!$A$2:$B$16,2,FALSE)</f>
        <v>Included in base game</v>
      </c>
      <c r="X168" s="3" t="str">
        <f>IF(Y168&lt;&gt;"",VLOOKUP(Y168,'ESO zone constants'!$E$3:$L$5000,8,FALSE),"")</f>
        <v/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constants'!$E$3:$L$1002,6,FALSE),"")</f>
        <v/>
      </c>
      <c r="AN168" s="3" t="str">
        <f>IF(AO168&lt;&gt;"",VLOOKUP(AO168,'ESO zone constants'!$E$3:$L$1002,6,FALSE),"")</f>
        <v/>
      </c>
      <c r="AR168" s="27" t="str">
        <f t="shared" si="16"/>
        <v>[429] = {wayshrines={-1,-1,-1,}, dlcId=0</v>
      </c>
      <c r="AS168" s="27" t="str">
        <f t="shared" si="20"/>
        <v>, zoneIds={1080}, veteran=false</v>
      </c>
      <c r="AT168" s="27" t="str">
        <f t="shared" si="19"/>
        <v>, isDungeon=true</v>
      </c>
      <c r="AU168" s="27" t="str">
        <f t="shared" si="17"/>
        <v xml:space="preserve"> --Mighty Glacier / Mächtiger Gletscher</v>
      </c>
      <c r="AV168" s="27" t="str">
        <f t="shared" si="18"/>
        <v/>
      </c>
    </row>
    <row r="169" spans="1:48" x14ac:dyDescent="0.25">
      <c r="A169" s="13">
        <v>402</v>
      </c>
      <c r="B169" t="s">
        <v>2350</v>
      </c>
      <c r="C169" t="s">
        <v>2352</v>
      </c>
      <c r="D169" t="s">
        <v>2351</v>
      </c>
      <c r="G169" s="3">
        <f t="shared" si="15"/>
        <v>402</v>
      </c>
      <c r="J169" t="s">
        <v>2550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1052</v>
      </c>
      <c r="S169" t="s">
        <v>73</v>
      </c>
      <c r="T169" s="24">
        <f>VLOOKUP(R169,'ESO zone constants'!$L$2:$N$9999,3,FALSE)</f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constants'!$E$3:$L$1002,6,FALSE),"")</f>
        <v/>
      </c>
      <c r="AN169" s="3" t="str">
        <f>IF(AO169&lt;&gt;"",VLOOKUP(AO169,'ESO zone constants'!$E$3:$L$1002,6,FALSE),"")</f>
        <v/>
      </c>
      <c r="AR169" s="27" t="str">
        <f t="shared" si="16"/>
        <v>[402] = {wayshrines={-1,-1,-1,}, dlcId=0</v>
      </c>
      <c r="AS169" s="27" t="str">
        <f t="shared" si="20"/>
        <v>, zoneIds={1052}, veteran=false</v>
      </c>
      <c r="AT169" s="27" t="str">
        <f t="shared" si="19"/>
        <v>, isDungeon=true</v>
      </c>
      <c r="AU169" s="27" t="str">
        <f t="shared" si="17"/>
        <v xml:space="preserve"> --Moon Hunter / Mondjäger</v>
      </c>
      <c r="AV169" s="27" t="str">
        <f t="shared" si="18"/>
        <v/>
      </c>
    </row>
    <row r="170" spans="1:48" x14ac:dyDescent="0.25">
      <c r="A170" s="13">
        <v>300</v>
      </c>
      <c r="B170" t="s">
        <v>2089</v>
      </c>
      <c r="C170" t="s">
        <v>2091</v>
      </c>
      <c r="D170" t="s">
        <v>2090</v>
      </c>
      <c r="G170" s="3">
        <f t="shared" si="15"/>
        <v>300</v>
      </c>
      <c r="J170" t="s">
        <v>2550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63</v>
      </c>
      <c r="S170" t="s">
        <v>61</v>
      </c>
      <c r="T170" s="24">
        <f>VLOOKUP(R170,'ESO zone constants'!$L$2:$N$9999,3,FALSE)</f>
        <v>0</v>
      </c>
      <c r="U170" s="3" t="str">
        <f>VLOOKUP(T170,'LibSets constants'!$A$2:$B$16,2,FALSE)</f>
        <v>Included in base game</v>
      </c>
      <c r="X170" s="3">
        <f>IF(Y170&lt;&gt;"",VLOOKUP(Y170,'ESO zone constants'!$E$3:$L$5000,8,FALSE),"")</f>
        <v>930</v>
      </c>
      <c r="Y170" t="s">
        <v>46</v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constants'!$E$3:$L$1002,6,FALSE),"")</f>
        <v/>
      </c>
      <c r="AN170" s="3" t="str">
        <f>IF(AO170&lt;&gt;"",VLOOKUP(AO170,'ESO zone constants'!$E$3:$L$1002,6,FALSE),"")</f>
        <v/>
      </c>
      <c r="AR170" s="27" t="str">
        <f t="shared" si="16"/>
        <v>[300] = {wayshrines={-1,-1,-1,}, dlcId=0</v>
      </c>
      <c r="AS170" s="27" t="str">
        <f t="shared" si="20"/>
        <v>, zoneIds={63,930}, veteran=false</v>
      </c>
      <c r="AT170" s="27" t="str">
        <f t="shared" si="19"/>
        <v>, isDungeon=true</v>
      </c>
      <c r="AU170" s="27" t="str">
        <f t="shared" si="17"/>
        <v xml:space="preserve"> --Netch's Touch / Berührung des Netch</v>
      </c>
      <c r="AV170" s="27" t="str">
        <f t="shared" si="18"/>
        <v/>
      </c>
    </row>
    <row r="171" spans="1:48" x14ac:dyDescent="0.25">
      <c r="A171" s="13">
        <v>72</v>
      </c>
      <c r="B171" t="s">
        <v>1536</v>
      </c>
      <c r="C171" t="s">
        <v>1538</v>
      </c>
      <c r="D171" t="s">
        <v>1537</v>
      </c>
      <c r="G171" s="3">
        <f t="shared" si="15"/>
        <v>72</v>
      </c>
      <c r="J171" t="s">
        <v>2550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64</v>
      </c>
      <c r="S171" t="s">
        <v>70</v>
      </c>
      <c r="T171" s="24">
        <f>VLOOKUP(R171,'ESO zone constants'!$L$2:$N$9999,3,FALSE)</f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constants'!$E$3:$L$1002,6,FALSE),"")</f>
        <v/>
      </c>
      <c r="AN171" s="3" t="str">
        <f>IF(AO171&lt;&gt;"",VLOOKUP(AO171,'ESO zone constants'!$E$3:$L$1002,6,FALSE),"")</f>
        <v/>
      </c>
      <c r="AR171" s="27" t="str">
        <f t="shared" si="16"/>
        <v>[72] = {wayshrines={-1,-1,-1,}, dlcId=0</v>
      </c>
      <c r="AS171" s="27" t="str">
        <f t="shared" si="20"/>
        <v>, zoneIds={64}, veteran=false</v>
      </c>
      <c r="AT171" s="27" t="str">
        <f t="shared" si="19"/>
        <v>, isDungeon=true</v>
      </c>
      <c r="AU171" s="27" t="str">
        <f t="shared" si="17"/>
        <v xml:space="preserve"> --Nikulas' Heavy Armor / Nikulas' schwere Rüstung</v>
      </c>
      <c r="AV171" s="27" t="str">
        <f t="shared" si="18"/>
        <v/>
      </c>
    </row>
    <row r="172" spans="1:48" x14ac:dyDescent="0.25">
      <c r="A172" s="13">
        <v>46</v>
      </c>
      <c r="B172" t="s">
        <v>1458</v>
      </c>
      <c r="C172" t="s">
        <v>1460</v>
      </c>
      <c r="D172" t="s">
        <v>1459</v>
      </c>
      <c r="G172" s="3">
        <f t="shared" si="15"/>
        <v>46</v>
      </c>
      <c r="J172" t="s">
        <v>2550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64</v>
      </c>
      <c r="S172" t="s">
        <v>70</v>
      </c>
      <c r="T172" s="24">
        <f>VLOOKUP(R172,'ESO zone constants'!$L$2:$N$9999,3,FALSE)</f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constants'!$E$3:$L$1002,6,FALSE),"")</f>
        <v/>
      </c>
      <c r="AN172" s="3" t="str">
        <f>IF(AO172&lt;&gt;"",VLOOKUP(AO172,'ESO zone constants'!$E$3:$L$1002,6,FALSE),"")</f>
        <v/>
      </c>
      <c r="AR172" s="27" t="str">
        <f t="shared" si="16"/>
        <v>[46] = {wayshrines={-1,-1,-1,}, dlcId=0</v>
      </c>
      <c r="AS172" s="27" t="str">
        <f t="shared" si="20"/>
        <v>, zoneIds={64}, veteran=false</v>
      </c>
      <c r="AT172" s="27" t="str">
        <f t="shared" si="19"/>
        <v>, isDungeon=true</v>
      </c>
      <c r="AU172" s="27" t="str">
        <f t="shared" si="17"/>
        <v xml:space="preserve"> --Noble Duelist's Silks / Seide des edlen Duellanten</v>
      </c>
      <c r="AV172" s="27" t="str">
        <f t="shared" si="18"/>
        <v/>
      </c>
    </row>
    <row r="173" spans="1:48" x14ac:dyDescent="0.25">
      <c r="A173" s="13">
        <v>91</v>
      </c>
      <c r="B173" t="s">
        <v>1593</v>
      </c>
      <c r="C173" t="s">
        <v>1595</v>
      </c>
      <c r="D173" t="s">
        <v>1594</v>
      </c>
      <c r="G173" s="3">
        <f t="shared" si="15"/>
        <v>91</v>
      </c>
      <c r="J173" t="s">
        <v>2550</v>
      </c>
      <c r="L173" t="s">
        <v>101</v>
      </c>
      <c r="M173" t="s">
        <v>101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11</v>
      </c>
      <c r="S173" t="s">
        <v>47</v>
      </c>
      <c r="T173" s="24">
        <f>VLOOKUP(R173,'ESO zone constants'!$L$2:$N$9999,3,FALSE)</f>
        <v>0</v>
      </c>
      <c r="U173" s="3" t="str">
        <f>VLOOKUP(T173,'LibSets constants'!$A$2:$B$16,2,FALSE)</f>
        <v>Included in base game</v>
      </c>
      <c r="X173" s="3" t="str">
        <f>IF(Y173&lt;&gt;"",VLOOKUP(Y173,'ESO zone constants'!$E$3:$L$5000,8,FALSE),"")</f>
        <v/>
      </c>
      <c r="AB173" s="3" t="str">
        <f>IF(AC173&lt;&gt;"",VLOOKUP(AC173,'ESO zone constants'!$E$3:$L$5000,8,FALSE),"")</f>
        <v/>
      </c>
      <c r="AF173" s="3" t="str">
        <f>IF(AG173&lt;&gt;"",VLOOKUP(AG173,'ESO zone constants'!$E$3:$L$5000,8,FALSE),"")</f>
        <v/>
      </c>
      <c r="AJ173" s="3" t="str">
        <f>IF(AK173&lt;&gt;"",VLOOKUP(AK173,'ESO zone constants'!$E$3:$L$1002,6,FALSE),"")</f>
        <v/>
      </c>
      <c r="AN173" s="3" t="str">
        <f>IF(AO173&lt;&gt;"",VLOOKUP(AO173,'ESO zone constants'!$E$3:$L$1002,6,FALSE),"")</f>
        <v/>
      </c>
      <c r="AR173" s="27" t="str">
        <f t="shared" si="16"/>
        <v>[91] = {wayshrines={-1,-1,-1,}, dlcId=0</v>
      </c>
      <c r="AS173" s="27" t="str">
        <f t="shared" si="20"/>
        <v>, zoneIds={11}, veteran=false</v>
      </c>
      <c r="AT173" s="27" t="str">
        <f t="shared" si="19"/>
        <v>, isDungeon=true</v>
      </c>
      <c r="AU173" s="27" t="str">
        <f t="shared" si="17"/>
        <v xml:space="preserve"> --Oblivion's Edge / Vorteil des Vergessens</v>
      </c>
      <c r="AV173" s="27" t="str">
        <f t="shared" si="18"/>
        <v/>
      </c>
    </row>
    <row r="174" spans="1:48" x14ac:dyDescent="0.25">
      <c r="A174" s="13">
        <v>193</v>
      </c>
      <c r="B174" t="s">
        <v>1843</v>
      </c>
      <c r="C174" t="s">
        <v>1845</v>
      </c>
      <c r="D174" t="s">
        <v>1844</v>
      </c>
      <c r="G174" s="3">
        <f t="shared" si="15"/>
        <v>193</v>
      </c>
      <c r="J174" t="s">
        <v>2550</v>
      </c>
      <c r="L174" t="s">
        <v>101</v>
      </c>
      <c r="M174" t="s">
        <v>101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131</v>
      </c>
      <c r="S174" t="s">
        <v>65</v>
      </c>
      <c r="T174" s="24">
        <f>VLOOKUP(R174,'ESO zone constants'!$L$2:$N$9999,3,FALSE)</f>
        <v>0</v>
      </c>
      <c r="U174" s="3" t="str">
        <f>VLOOKUP(T174,'LibSets constants'!$A$2:$B$16,2,FALSE)</f>
        <v>Included in base game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constants'!$E$3:$L$1002,6,FALSE),"")</f>
        <v/>
      </c>
      <c r="AN174" s="3" t="str">
        <f>IF(AO174&lt;&gt;"",VLOOKUP(AO174,'ESO zone constants'!$E$3:$L$1002,6,FALSE),"")</f>
        <v/>
      </c>
      <c r="AR174" s="27" t="str">
        <f t="shared" si="16"/>
        <v>[193] = {wayshrines={-1,-1,-1,}, dlcId=0</v>
      </c>
      <c r="AS174" s="27" t="str">
        <f t="shared" si="20"/>
        <v>, zoneIds={131}, veteran=false</v>
      </c>
      <c r="AT174" s="27" t="str">
        <f t="shared" si="19"/>
        <v>, isDungeon=true</v>
      </c>
      <c r="AU174" s="27" t="str">
        <f t="shared" si="17"/>
        <v xml:space="preserve"> --Overwhelming Surge / Überwältigende Woge</v>
      </c>
      <c r="AV174" s="27" t="str">
        <f t="shared" si="18"/>
        <v/>
      </c>
    </row>
    <row r="175" spans="1:48" s="15" customFormat="1" x14ac:dyDescent="0.25">
      <c r="A175" s="13">
        <v>336</v>
      </c>
      <c r="B175" t="s">
        <v>2187</v>
      </c>
      <c r="C175" t="s">
        <v>2189</v>
      </c>
      <c r="D175" t="s">
        <v>2188</v>
      </c>
      <c r="E175"/>
      <c r="F175"/>
      <c r="G175" s="3">
        <f t="shared" si="15"/>
        <v>336</v>
      </c>
      <c r="H175"/>
      <c r="I175"/>
      <c r="J175" t="s">
        <v>2550</v>
      </c>
      <c r="K175"/>
      <c r="L175" t="s">
        <v>101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974</v>
      </c>
      <c r="S175" t="s">
        <v>44</v>
      </c>
      <c r="T175" s="24">
        <f>VLOOKUP(R175,'ESO zone constants'!$L$2:$N$9999,3,FALSE)</f>
        <v>0</v>
      </c>
      <c r="U175" s="3" t="str">
        <f>VLOOKUP(T175,'LibSets constants'!$A$2:$B$16,2,FALSE)</f>
        <v>Included in base game</v>
      </c>
      <c r="V175"/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constants'!$E$3:$L$1002,6,FALSE),"")</f>
        <v/>
      </c>
      <c r="AK175"/>
      <c r="AL175"/>
      <c r="AM175"/>
      <c r="AN175" s="3" t="str">
        <f>IF(AO175&lt;&gt;"",VLOOKUP(AO175,'ESO zone constants'!$E$3:$L$1002,6,FALSE),"")</f>
        <v/>
      </c>
      <c r="AO175"/>
      <c r="AP175"/>
      <c r="AQ175"/>
      <c r="AR175" s="27" t="str">
        <f t="shared" si="16"/>
        <v>[336] = {wayshrines={-1,-1,-1,}, dlcId=0</v>
      </c>
      <c r="AS175" s="27" t="str">
        <f t="shared" si="20"/>
        <v>, zoneIds={974}, veteran=false</v>
      </c>
      <c r="AT175" s="27" t="str">
        <f t="shared" si="19"/>
        <v>, isDungeon=true</v>
      </c>
      <c r="AU175" s="27" t="str">
        <f t="shared" si="17"/>
        <v xml:space="preserve"> --Pillar of Nirn / Säulen von Nirn</v>
      </c>
      <c r="AV175" s="27" t="str">
        <f t="shared" si="18"/>
        <v/>
      </c>
    </row>
    <row r="176" spans="1:48" x14ac:dyDescent="0.25">
      <c r="A176" s="13">
        <v>347</v>
      </c>
      <c r="B176" t="s">
        <v>2216</v>
      </c>
      <c r="C176" t="s">
        <v>2218</v>
      </c>
      <c r="D176" t="s">
        <v>2217</v>
      </c>
      <c r="G176" s="3">
        <f t="shared" si="15"/>
        <v>347</v>
      </c>
      <c r="J176" t="s">
        <v>2550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1010</v>
      </c>
      <c r="S176" t="s">
        <v>74</v>
      </c>
      <c r="T176" s="24">
        <f>VLOOKUP(R176,'ESO zone constants'!$L$2:$N$9999,3,FALSE)</f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3" t="str">
        <f>IF(AO176&lt;&gt;"",VLOOKUP(AO176,'ESO zone constants'!$E$3:$L$1002,6,FALSE),"")</f>
        <v/>
      </c>
      <c r="AR176" s="27" t="str">
        <f t="shared" si="16"/>
        <v>[347] = {wayshrines={-1,-1,-1,}, dlcId=0</v>
      </c>
      <c r="AS176" s="27" t="str">
        <f t="shared" si="20"/>
        <v>, zoneIds={1010}, veteran=false</v>
      </c>
      <c r="AT176" s="27" t="str">
        <f t="shared" si="19"/>
        <v>, isDungeon=true</v>
      </c>
      <c r="AU176" s="27" t="str">
        <f t="shared" si="17"/>
        <v xml:space="preserve"> --Plague Slinger / Seuchenschleuder</v>
      </c>
      <c r="AV176" s="27" t="str">
        <f t="shared" si="18"/>
        <v/>
      </c>
    </row>
    <row r="177" spans="1:48" x14ac:dyDescent="0.25">
      <c r="A177" s="13">
        <v>55</v>
      </c>
      <c r="B177" t="s">
        <v>1485</v>
      </c>
      <c r="C177" t="s">
        <v>1487</v>
      </c>
      <c r="D177" t="s">
        <v>1486</v>
      </c>
      <c r="G177" s="3">
        <f t="shared" si="15"/>
        <v>55</v>
      </c>
      <c r="J177" t="s">
        <v>2550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144</v>
      </c>
      <c r="S177" t="s">
        <v>66</v>
      </c>
      <c r="T177" s="24">
        <f>VLOOKUP(R177,'ESO zone constants'!$L$2:$N$9999,3,FALSE)</f>
        <v>0</v>
      </c>
      <c r="U177" s="3" t="str">
        <f>VLOOKUP(T177,'LibSets constants'!$A$2:$B$16,2,FALSE)</f>
        <v>Included in base game</v>
      </c>
      <c r="X177" s="3">
        <f>IF(Y177&lt;&gt;"",VLOOKUP(Y177,'ESO zone constants'!$E$3:$L$5000,8,FALSE),"")</f>
        <v>936</v>
      </c>
      <c r="Y177" t="s">
        <v>42</v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constants'!$E$3:$L$1002,6,FALSE),"")</f>
        <v/>
      </c>
      <c r="AN177" s="3" t="str">
        <f>IF(AO177&lt;&gt;"",VLOOKUP(AO177,'ESO zone constants'!$E$3:$L$1002,6,FALSE),"")</f>
        <v/>
      </c>
      <c r="AR177" s="27" t="str">
        <f t="shared" si="16"/>
        <v>[55] = {wayshrines={-1,-1,-1,}, dlcId=0</v>
      </c>
      <c r="AS177" s="27" t="str">
        <f t="shared" si="20"/>
        <v>, zoneIds={144,936}, veteran=false</v>
      </c>
      <c r="AT177" s="27" t="str">
        <f t="shared" si="19"/>
        <v>, isDungeon=true</v>
      </c>
      <c r="AU177" s="27" t="str">
        <f t="shared" si="17"/>
        <v xml:space="preserve"> --Prayer Shawl / Gebetstuch</v>
      </c>
      <c r="AV177" s="27" t="str">
        <f t="shared" si="18"/>
        <v/>
      </c>
    </row>
    <row r="178" spans="1:48" x14ac:dyDescent="0.25">
      <c r="A178" s="13">
        <v>311</v>
      </c>
      <c r="B178" t="s">
        <v>2118</v>
      </c>
      <c r="C178" t="s">
        <v>2120</v>
      </c>
      <c r="D178" t="s">
        <v>2119</v>
      </c>
      <c r="G178" s="3">
        <f t="shared" si="15"/>
        <v>311</v>
      </c>
      <c r="J178" t="s">
        <v>2550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11</v>
      </c>
      <c r="S178" t="s">
        <v>47</v>
      </c>
      <c r="T178" s="24">
        <f>VLOOKUP(R178,'ESO zone constants'!$L$2:$N$9999,3,FALSE)</f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constants'!$E$3:$L$1002,6,FALSE),"")</f>
        <v/>
      </c>
      <c r="AN178" s="3" t="str">
        <f>IF(AO178&lt;&gt;"",VLOOKUP(AO178,'ESO zone constants'!$E$3:$L$1002,6,FALSE),"")</f>
        <v/>
      </c>
      <c r="AR178" s="27" t="str">
        <f t="shared" si="16"/>
        <v>[311] = {wayshrines={-1,-1,-1,}, dlcId=0</v>
      </c>
      <c r="AS178" s="27" t="str">
        <f t="shared" si="20"/>
        <v>, zoneIds={11}, veteran=false</v>
      </c>
      <c r="AT178" s="27" t="str">
        <f t="shared" si="19"/>
        <v>, isDungeon=true</v>
      </c>
      <c r="AU178" s="27" t="str">
        <f t="shared" si="17"/>
        <v xml:space="preserve"> --Rattlecage / Klapperkäfig</v>
      </c>
      <c r="AV178" s="27" t="str">
        <f t="shared" si="18"/>
        <v/>
      </c>
    </row>
    <row r="179" spans="1:48" x14ac:dyDescent="0.25">
      <c r="A179" s="13">
        <v>117</v>
      </c>
      <c r="B179" t="s">
        <v>1667</v>
      </c>
      <c r="C179" t="s">
        <v>4303</v>
      </c>
      <c r="D179" t="s">
        <v>1668</v>
      </c>
      <c r="G179" s="3">
        <f t="shared" si="15"/>
        <v>117</v>
      </c>
      <c r="J179" t="s">
        <v>2550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380</v>
      </c>
      <c r="S179" t="s">
        <v>142</v>
      </c>
      <c r="T179" s="24">
        <f>VLOOKUP(R179,'ESO zone constants'!$L$2:$N$9999,3,FALSE)</f>
        <v>0</v>
      </c>
      <c r="U179" s="3" t="str">
        <f>VLOOKUP(T179,'LibSets constants'!$A$2:$B$16,2,FALSE)</f>
        <v>Included in base game</v>
      </c>
      <c r="X179" s="3">
        <f>IF(Y179&lt;&gt;"",VLOOKUP(Y179,'ESO zone constants'!$E$3:$L$5000,8,FALSE),"")</f>
        <v>144</v>
      </c>
      <c r="Y179" t="s">
        <v>66</v>
      </c>
      <c r="AB179" s="3">
        <f>IF(AC179&lt;&gt;"",VLOOKUP(AC179,'ESO zone constants'!$E$3:$L$5000,8,FALSE),"")</f>
        <v>283</v>
      </c>
      <c r="AC179" t="s">
        <v>51</v>
      </c>
      <c r="AF179" s="3">
        <f>IF(AG179&lt;&gt;"",VLOOKUP(AG179,'ESO zone constants'!$E$3:$L$5000,8,FALSE),"")</f>
        <v>146</v>
      </c>
      <c r="AG179" t="s">
        <v>62</v>
      </c>
      <c r="AJ179" s="3">
        <f>IF(AK179&lt;&gt;"",VLOOKUP(AK179,'ESO zone constants'!$E$3:$L$5000,8,FALSE),"")</f>
        <v>126</v>
      </c>
      <c r="AK179" t="s">
        <v>43</v>
      </c>
      <c r="AN179" s="3">
        <f>IF(AO179&lt;&gt;"",VLOOKUP(AO179,'ESO zone constants'!$E$3:$L$5000,8,FALSE),"")</f>
        <v>63</v>
      </c>
      <c r="AO179" t="s">
        <v>61</v>
      </c>
      <c r="AR179" s="27" t="str">
        <f t="shared" si="16"/>
        <v>[117] = {wayshrines={-1,-1,-1,}, dlcId=0</v>
      </c>
      <c r="AS179" s="27" t="str">
        <f t="shared" si="20"/>
        <v>, zoneIds={380,144,63}, veteran=false</v>
      </c>
      <c r="AT179" s="27" t="str">
        <f t="shared" si="19"/>
        <v>, isDungeon=true</v>
      </c>
      <c r="AU179" s="27" t="str">
        <f t="shared" si="17"/>
        <v xml:space="preserve"> --Relics of the Physician, Ansur / Relikte des Mediziners Ansur</v>
      </c>
      <c r="AV179" s="27" t="str">
        <f t="shared" si="18"/>
        <v/>
      </c>
    </row>
    <row r="180" spans="1:48" x14ac:dyDescent="0.25">
      <c r="A180" s="13">
        <v>119</v>
      </c>
      <c r="B180" t="s">
        <v>1672</v>
      </c>
      <c r="C180" t="s">
        <v>1674</v>
      </c>
      <c r="D180" t="s">
        <v>1673</v>
      </c>
      <c r="G180" s="3">
        <f t="shared" si="15"/>
        <v>119</v>
      </c>
      <c r="J180" t="s">
        <v>2550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380</v>
      </c>
      <c r="S180" t="s">
        <v>142</v>
      </c>
      <c r="T180" s="24">
        <v>0</v>
      </c>
      <c r="U180" s="3" t="s">
        <v>93</v>
      </c>
      <c r="V180" s="29">
        <v>144</v>
      </c>
      <c r="W180" t="s">
        <v>66</v>
      </c>
      <c r="X180" s="3">
        <v>283</v>
      </c>
      <c r="Y180" t="s">
        <v>51</v>
      </c>
      <c r="Z180" s="29">
        <v>146</v>
      </c>
      <c r="AA180" t="s">
        <v>62</v>
      </c>
      <c r="AB180" s="3">
        <v>126</v>
      </c>
      <c r="AC180" t="s">
        <v>43</v>
      </c>
      <c r="AD180" s="29">
        <v>63</v>
      </c>
      <c r="AE180" t="s">
        <v>61</v>
      </c>
      <c r="AF180" s="3" t="str">
        <f>IF(AG180&lt;&gt;"",VLOOKUP(AG180,'ESO zone constants'!$E$3:$L$5000,8,FALSE),"")</f>
        <v/>
      </c>
      <c r="AJ180" s="3" t="str">
        <f>IF(AK180&lt;&gt;"",VLOOKUP(AK180,'ESO zone constants'!$E$3:$L$5000,8,FALSE),"")</f>
        <v/>
      </c>
      <c r="AN180" s="3" t="str">
        <f>IF(AO180&lt;&gt;"",VLOOKUP(AO180,'ESO zone constants'!$E$3:$L$5000,8,FALSE),"")</f>
        <v/>
      </c>
      <c r="AR180" s="27" t="str">
        <f t="shared" si="16"/>
        <v>[119] = {wayshrines={-1,-1,-1,}, dlcId=0</v>
      </c>
      <c r="AS180" s="27" t="str">
        <f t="shared" si="20"/>
        <v>, zoneIds={380,283}, veteran=false</v>
      </c>
      <c r="AT180" s="27" t="str">
        <f t="shared" si="19"/>
        <v>, isDungeon=true</v>
      </c>
      <c r="AU180" s="27" t="str">
        <f t="shared" si="17"/>
        <v xml:space="preserve"> --Relics of the Rebellion / Relikte der Rebellion</v>
      </c>
      <c r="AV180" s="27" t="str">
        <f t="shared" si="18"/>
        <v/>
      </c>
    </row>
    <row r="181" spans="1:48" x14ac:dyDescent="0.25">
      <c r="A181" s="13">
        <v>110</v>
      </c>
      <c r="B181" t="s">
        <v>1649</v>
      </c>
      <c r="C181" t="s">
        <v>1651</v>
      </c>
      <c r="D181" t="s">
        <v>1650</v>
      </c>
      <c r="G181" s="3">
        <f t="shared" si="15"/>
        <v>110</v>
      </c>
      <c r="J181" t="s">
        <v>2550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380</v>
      </c>
      <c r="S181" t="s">
        <v>142</v>
      </c>
      <c r="T181" s="24">
        <f>VLOOKUP(R181,'ESO zone constants'!$L$2:$N$9999,3,FALSE)</f>
        <v>0</v>
      </c>
      <c r="U181" s="3" t="str">
        <f>VLOOKUP(T181,'LibSets constants'!$A$2:$B$16,2,FALSE)</f>
        <v>Included in base game</v>
      </c>
      <c r="X181" s="3">
        <f>IF(Y181&lt;&gt;"",VLOOKUP(Y181,'ESO zone constants'!$E$3:$L$5000,8,FALSE),"")</f>
        <v>935</v>
      </c>
      <c r="Y181" t="s">
        <v>143</v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3" t="str">
        <f>IF(AO181&lt;&gt;"",VLOOKUP(AO181,'ESO zone constants'!$E$3:$L$1002,6,FALSE),"")</f>
        <v/>
      </c>
      <c r="AR181" s="27" t="str">
        <f t="shared" si="16"/>
        <v>[110] = {wayshrines={-1,-1,-1,}, dlcId=0</v>
      </c>
      <c r="AS181" s="27" t="str">
        <f t="shared" si="20"/>
        <v>, zoneIds={380,935}, veteran=false</v>
      </c>
      <c r="AT181" s="27" t="str">
        <f t="shared" si="19"/>
        <v>, isDungeon=true</v>
      </c>
      <c r="AU181" s="27" t="str">
        <f t="shared" si="17"/>
        <v xml:space="preserve"> --Sanctuary / Heiligtum</v>
      </c>
      <c r="AV181" s="27" t="str">
        <f t="shared" si="18"/>
        <v/>
      </c>
    </row>
    <row r="182" spans="1:48" x14ac:dyDescent="0.25">
      <c r="A182" s="13">
        <v>403</v>
      </c>
      <c r="B182" t="s">
        <v>2353</v>
      </c>
      <c r="C182" t="s">
        <v>2355</v>
      </c>
      <c r="D182" t="s">
        <v>2354</v>
      </c>
      <c r="G182" s="3">
        <f t="shared" si="15"/>
        <v>403</v>
      </c>
      <c r="J182" t="s">
        <v>2550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1052</v>
      </c>
      <c r="S182" t="s">
        <v>73</v>
      </c>
      <c r="T182" s="24">
        <f>VLOOKUP(R182,'ESO zone constants'!$L$2:$N$9999,3,FALSE)</f>
        <v>0</v>
      </c>
      <c r="U182" s="3" t="str">
        <f>VLOOKUP(T182,'LibSets constants'!$A$2:$B$16,2,FALSE)</f>
        <v>Included in base game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constants'!$E$3:$L$1002,6,FALSE),"")</f>
        <v/>
      </c>
      <c r="AN182" s="3" t="str">
        <f>IF(AO182&lt;&gt;"",VLOOKUP(AO182,'ESO zone constants'!$E$3:$L$1002,6,FALSE),"")</f>
        <v/>
      </c>
      <c r="AR182" s="27" t="str">
        <f t="shared" si="16"/>
        <v>[403] = {wayshrines={-1,-1,-1,}, dlcId=0</v>
      </c>
      <c r="AS182" s="27" t="str">
        <f t="shared" si="20"/>
        <v>, zoneIds={1052}, veteran=false</v>
      </c>
      <c r="AT182" s="27" t="str">
        <f t="shared" si="19"/>
        <v>, isDungeon=true</v>
      </c>
      <c r="AU182" s="27" t="str">
        <f t="shared" si="17"/>
        <v xml:space="preserve"> --Savage Werewolf / Wilder Werwolf</v>
      </c>
      <c r="AV182" s="27" t="str">
        <f t="shared" si="18"/>
        <v/>
      </c>
    </row>
    <row r="183" spans="1:48" x14ac:dyDescent="0.25">
      <c r="A183" s="13">
        <v>190</v>
      </c>
      <c r="B183" t="s">
        <v>1840</v>
      </c>
      <c r="C183" t="s">
        <v>1842</v>
      </c>
      <c r="D183" t="s">
        <v>1841</v>
      </c>
      <c r="G183" s="3">
        <f t="shared" si="15"/>
        <v>190</v>
      </c>
      <c r="J183" t="s">
        <v>2550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678</v>
      </c>
      <c r="S183" t="s">
        <v>52</v>
      </c>
      <c r="T183" s="24">
        <f>VLOOKUP(R183,'ESO zone constants'!$L$2:$N$9999,3,FALSE)</f>
        <v>1</v>
      </c>
      <c r="U183" s="3" t="str">
        <f>VLOOKUP(T183,'LibSets constants'!$A$2:$B$16,2,FALSE)</f>
        <v>Imperial City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constants'!$E$3:$L$1002,6,FALSE),"")</f>
        <v/>
      </c>
      <c r="AN183" s="3" t="str">
        <f>IF(AO183&lt;&gt;"",VLOOKUP(AO183,'ESO zone constants'!$E$3:$L$1002,6,FALSE),"")</f>
        <v/>
      </c>
      <c r="AR183" s="27" t="str">
        <f t="shared" si="16"/>
        <v>[190] = {wayshrines={-1,-1,-1,}, dlcId=1</v>
      </c>
      <c r="AS183" s="27" t="str">
        <f t="shared" si="20"/>
        <v>, zoneIds={678}, veteran=false</v>
      </c>
      <c r="AT183" s="27" t="str">
        <f t="shared" si="19"/>
        <v>, isDungeon=true</v>
      </c>
      <c r="AU183" s="27" t="str">
        <f t="shared" si="17"/>
        <v xml:space="preserve"> --Scathing Mage / Verletzender Magier</v>
      </c>
      <c r="AV183" s="27" t="str">
        <f t="shared" si="18"/>
        <v/>
      </c>
    </row>
    <row r="184" spans="1:48" x14ac:dyDescent="0.25">
      <c r="A184" s="13">
        <v>434</v>
      </c>
      <c r="B184" t="s">
        <v>2445</v>
      </c>
      <c r="C184" t="s">
        <v>2447</v>
      </c>
      <c r="D184" t="s">
        <v>2446</v>
      </c>
      <c r="G184" s="3">
        <f t="shared" si="15"/>
        <v>434</v>
      </c>
      <c r="J184" t="s">
        <v>2550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1081</v>
      </c>
      <c r="S184" t="s">
        <v>67</v>
      </c>
      <c r="T184" s="24">
        <f>VLOOKUP(R184,'ESO zone constants'!$L$2:$N$9999,3,FALSE)</f>
        <v>4</v>
      </c>
      <c r="U184" s="3" t="str">
        <f>VLOOKUP(T184,'LibSets constants'!$A$2:$B$16,2,FALSE)</f>
        <v>Dark Brotherhood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3" t="str">
        <f>IF(AO184&lt;&gt;"",VLOOKUP(AO184,'ESO zone constants'!$E$3:$L$1002,6,FALSE),"")</f>
        <v/>
      </c>
      <c r="AR184" s="27" t="str">
        <f t="shared" si="16"/>
        <v>[434] = {wayshrines={-1,-1,-1,}, dlcId=4</v>
      </c>
      <c r="AS184" s="27" t="str">
        <f t="shared" si="20"/>
        <v>, zoneIds={1081}, veteran=false</v>
      </c>
      <c r="AT184" s="27" t="str">
        <f t="shared" si="19"/>
        <v>, isDungeon=true</v>
      </c>
      <c r="AU184" s="27" t="str">
        <f t="shared" si="17"/>
        <v xml:space="preserve"> --Scavenging Demise / Ausbeutender Niedergang</v>
      </c>
      <c r="AV184" s="27" t="str">
        <f t="shared" si="18"/>
        <v/>
      </c>
    </row>
    <row r="185" spans="1:48" x14ac:dyDescent="0.25">
      <c r="A185" s="13">
        <v>29</v>
      </c>
      <c r="B185" t="s">
        <v>1419</v>
      </c>
      <c r="C185" t="s">
        <v>1421</v>
      </c>
      <c r="D185" t="s">
        <v>1420</v>
      </c>
      <c r="G185" s="3">
        <f t="shared" si="15"/>
        <v>29</v>
      </c>
      <c r="J185" t="s">
        <v>2550</v>
      </c>
      <c r="L185" t="s">
        <v>101</v>
      </c>
      <c r="M185" t="s">
        <v>101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146</v>
      </c>
      <c r="S185" t="s">
        <v>62</v>
      </c>
      <c r="T185" s="24">
        <f>VLOOKUP(R185,'ESO zone constants'!$L$2:$N$9999,3,FALSE)</f>
        <v>0</v>
      </c>
      <c r="U185" s="3" t="str">
        <f>VLOOKUP(T185,'LibSets constants'!$A$2:$B$16,2,FALSE)</f>
        <v>Included in base game</v>
      </c>
      <c r="X185" s="3">
        <f>IF(Y185&lt;&gt;"",VLOOKUP(Y185,'ESO zone constants'!$E$3:$L$5000,8,FALSE),"")</f>
        <v>933</v>
      </c>
      <c r="Y185" t="s">
        <v>58</v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constants'!$E$3:$L$1002,6,FALSE),"")</f>
        <v/>
      </c>
      <c r="AN185" s="3" t="str">
        <f>IF(AO185&lt;&gt;"",VLOOKUP(AO185,'ESO zone constants'!$E$3:$L$1002,6,FALSE),"")</f>
        <v/>
      </c>
      <c r="AR185" s="27" t="str">
        <f t="shared" si="16"/>
        <v>[29] = {wayshrines={-1,-1,-1,}, dlcId=0</v>
      </c>
      <c r="AS185" s="27" t="str">
        <f t="shared" si="20"/>
        <v>, zoneIds={146,933}, veteran=false</v>
      </c>
      <c r="AT185" s="27" t="str">
        <f t="shared" si="19"/>
        <v>, isDungeon=true</v>
      </c>
      <c r="AU185" s="27" t="str">
        <f t="shared" si="17"/>
        <v xml:space="preserve"> --Sergeant's Mail / Rüstung des Feldwebels</v>
      </c>
      <c r="AV185" s="27" t="str">
        <f t="shared" si="18"/>
        <v/>
      </c>
    </row>
    <row r="186" spans="1:48" x14ac:dyDescent="0.25">
      <c r="A186" s="13">
        <v>195</v>
      </c>
      <c r="B186" t="s">
        <v>1849</v>
      </c>
      <c r="C186" t="s">
        <v>1851</v>
      </c>
      <c r="D186" t="s">
        <v>1850</v>
      </c>
      <c r="G186" s="3">
        <f t="shared" si="15"/>
        <v>195</v>
      </c>
      <c r="J186" t="s">
        <v>2550</v>
      </c>
      <c r="L186" t="s">
        <v>101</v>
      </c>
      <c r="M186" t="s">
        <v>101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678</v>
      </c>
      <c r="S186" t="s">
        <v>52</v>
      </c>
      <c r="T186" s="24">
        <f>VLOOKUP(R186,'ESO zone constants'!$L$2:$N$9999,3,FALSE)</f>
        <v>1</v>
      </c>
      <c r="U186" s="3" t="str">
        <f>VLOOKUP(T186,'LibSets constants'!$A$2:$B$16,2,FALSE)</f>
        <v>Imperial City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constants'!$E$3:$L$1002,6,FALSE),"")</f>
        <v/>
      </c>
      <c r="AN186" s="3" t="str">
        <f>IF(AO186&lt;&gt;"",VLOOKUP(AO186,'ESO zone constants'!$E$3:$L$1002,6,FALSE),"")</f>
        <v/>
      </c>
      <c r="AR186" s="27" t="str">
        <f t="shared" si="16"/>
        <v>[195] = {wayshrines={-1,-1,-1,}, dlcId=1</v>
      </c>
      <c r="AS186" s="27" t="str">
        <f t="shared" ref="AS186:AS216" si="21">IF(A186&lt;&gt;"",IF(R186&lt;&gt;"",CONCATENATE(", zoneIds={",R186),"")&amp;IF(X186&lt;&gt;"",CONCATENATE(",",X186),"")&amp;IF(AN186&lt;&gt;"",CONCATENATE(",",AN186),"")&amp;IF(R186&lt;&gt;"",CONCATENATE("}",""),"")&amp;IF(OR(L186="true",L186="false",L186&lt;&gt;""), CONCATENATE(", veteran=", L186), ""),"")</f>
        <v>, zoneIds={678}, veteran=false</v>
      </c>
      <c r="AT186" s="27" t="str">
        <f t="shared" si="19"/>
        <v>, isDungeon=true</v>
      </c>
      <c r="AU186" s="27" t="str">
        <f t="shared" si="17"/>
        <v xml:space="preserve"> --Sheer Venom / Reingift</v>
      </c>
      <c r="AV186" s="27" t="str">
        <f t="shared" si="18"/>
        <v/>
      </c>
    </row>
    <row r="187" spans="1:48" x14ac:dyDescent="0.25">
      <c r="A187" s="13">
        <v>134</v>
      </c>
      <c r="B187" t="s">
        <v>1717</v>
      </c>
      <c r="C187" t="s">
        <v>1719</v>
      </c>
      <c r="D187" t="s">
        <v>1718</v>
      </c>
      <c r="G187" s="3">
        <f t="shared" si="15"/>
        <v>134</v>
      </c>
      <c r="J187" t="s">
        <v>2550</v>
      </c>
      <c r="L187" t="s">
        <v>101</v>
      </c>
      <c r="M187" t="s">
        <v>101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130</v>
      </c>
      <c r="S187" t="s">
        <v>49</v>
      </c>
      <c r="T187" s="24">
        <f>VLOOKUP(R187,'ESO zone constants'!$L$2:$N$9999,3,FALSE)</f>
        <v>0</v>
      </c>
      <c r="U187" s="3" t="str">
        <f>VLOOKUP(T187,'LibSets constants'!$A$2:$B$16,2,FALSE)</f>
        <v>Included in base game</v>
      </c>
      <c r="X187" s="3">
        <f>IF(Y187&lt;&gt;"",VLOOKUP(Y187,'ESO zone constants'!$E$3:$L$5000,8,FALSE),"")</f>
        <v>932</v>
      </c>
      <c r="Y187" t="s">
        <v>55</v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2" t="str">
        <f>IF(AK187&lt;&gt;"",VLOOKUP(AK187,'ESO zone constants'!$E$3:$L$1002,6,FALSE),"")</f>
        <v/>
      </c>
      <c r="AN187" s="32" t="str">
        <f>IF(AO187&lt;&gt;"",VLOOKUP(AO187,'ESO zone constants'!$E$3:$L$1002,6,FALSE),"")</f>
        <v/>
      </c>
      <c r="AR187" s="27" t="str">
        <f t="shared" si="16"/>
        <v>[134] = {wayshrines={-1,-1,-1,}, dlcId=0</v>
      </c>
      <c r="AS187" s="27" t="str">
        <f t="shared" si="21"/>
        <v>, zoneIds={130,932}, veteran=false</v>
      </c>
      <c r="AT187" s="27" t="str">
        <f t="shared" si="19"/>
        <v>, isDungeon=true</v>
      </c>
      <c r="AU187" s="27" t="str">
        <f t="shared" si="17"/>
        <v xml:space="preserve"> --Shroud of the Lich / Tuch des Lich</v>
      </c>
      <c r="AV187" s="27" t="str">
        <f t="shared" si="18"/>
        <v/>
      </c>
    </row>
    <row r="188" spans="1:48" x14ac:dyDescent="0.25">
      <c r="A188" s="13">
        <v>185</v>
      </c>
      <c r="B188" t="s">
        <v>1828</v>
      </c>
      <c r="C188" t="s">
        <v>1830</v>
      </c>
      <c r="D188" t="s">
        <v>1829</v>
      </c>
      <c r="G188" s="3">
        <f t="shared" si="15"/>
        <v>185</v>
      </c>
      <c r="J188" t="s">
        <v>2550</v>
      </c>
      <c r="L188" t="s">
        <v>101</v>
      </c>
      <c r="M188" t="s">
        <v>101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688</v>
      </c>
      <c r="S188" t="s">
        <v>54</v>
      </c>
      <c r="T188" s="24">
        <f>VLOOKUP(R188,'ESO zone constants'!$L$2:$N$9999,3,FALSE)</f>
        <v>1</v>
      </c>
      <c r="U188" s="3" t="str">
        <f>VLOOKUP(T188,'LibSets constants'!$A$2:$B$16,2,FALSE)</f>
        <v>Imperial City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constants'!$E$3:$L$1002,6,FALSE),"")</f>
        <v/>
      </c>
      <c r="AN188" s="3" t="str">
        <f>IF(AO188&lt;&gt;"",VLOOKUP(AO188,'ESO zone constants'!$E$3:$L$1002,6,FALSE),"")</f>
        <v/>
      </c>
      <c r="AR188" s="27" t="str">
        <f t="shared" si="16"/>
        <v>[185] = {wayshrines={-1,-1,-1,}, dlcId=1</v>
      </c>
      <c r="AS188" s="27" t="str">
        <f t="shared" si="21"/>
        <v>, zoneIds={688}, veteran=false</v>
      </c>
      <c r="AT188" s="27" t="str">
        <f t="shared" si="19"/>
        <v>, isDungeon=true</v>
      </c>
      <c r="AU188" s="27" t="str">
        <f t="shared" si="17"/>
        <v xml:space="preserve"> --Spell Power Cure / Magiekraftheilung</v>
      </c>
      <c r="AV188" s="27" t="str">
        <f t="shared" si="18"/>
        <v/>
      </c>
    </row>
    <row r="189" spans="1:48" x14ac:dyDescent="0.25">
      <c r="A189" s="13">
        <v>296</v>
      </c>
      <c r="B189" t="s">
        <v>2077</v>
      </c>
      <c r="C189" t="s">
        <v>2079</v>
      </c>
      <c r="D189" t="s">
        <v>2078</v>
      </c>
      <c r="G189" s="3">
        <f t="shared" si="15"/>
        <v>296</v>
      </c>
      <c r="J189" t="s">
        <v>2550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144</v>
      </c>
      <c r="S189" t="s">
        <v>66</v>
      </c>
      <c r="T189" s="24">
        <f>VLOOKUP(R189,'ESO zone constants'!$L$2:$N$9999,3,FALSE)</f>
        <v>0</v>
      </c>
      <c r="U189" s="3" t="str">
        <f>VLOOKUP(T189,'LibSets constants'!$A$2:$B$16,2,FALSE)</f>
        <v>Included in base game</v>
      </c>
      <c r="X189" s="3">
        <f>IF(Y189&lt;&gt;"",VLOOKUP(Y189,'ESO zone constants'!$E$3:$L$5000,8,FALSE),"")</f>
        <v>936</v>
      </c>
      <c r="Y189" t="s">
        <v>42</v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constants'!$E$3:$L$1002,6,FALSE),"")</f>
        <v/>
      </c>
      <c r="AN189" s="3" t="str">
        <f>IF(AO189&lt;&gt;"",VLOOKUP(AO189,'ESO zone constants'!$E$3:$L$1002,6,FALSE),"")</f>
        <v/>
      </c>
      <c r="AR189" s="27" t="str">
        <f t="shared" si="16"/>
        <v>[296] = {wayshrines={-1,-1,-1,}, dlcId=0</v>
      </c>
      <c r="AS189" s="27" t="str">
        <f t="shared" si="21"/>
        <v>, zoneIds={144,936}, veteran=false</v>
      </c>
      <c r="AT189" s="27" t="str">
        <f t="shared" si="19"/>
        <v>, isDungeon=true</v>
      </c>
      <c r="AU189" s="27" t="str">
        <f t="shared" si="17"/>
        <v xml:space="preserve"> --Spelunker / Höhlenforscher</v>
      </c>
      <c r="AV189" s="27" t="str">
        <f t="shared" si="18"/>
        <v/>
      </c>
    </row>
    <row r="190" spans="1:48" x14ac:dyDescent="0.25">
      <c r="A190" s="13">
        <v>297</v>
      </c>
      <c r="B190" t="s">
        <v>2080</v>
      </c>
      <c r="C190" t="s">
        <v>2082</v>
      </c>
      <c r="D190" t="s">
        <v>2081</v>
      </c>
      <c r="G190" s="3">
        <f t="shared" si="15"/>
        <v>297</v>
      </c>
      <c r="J190" t="s">
        <v>2550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283</v>
      </c>
      <c r="S190" t="s">
        <v>51</v>
      </c>
      <c r="T190" s="24">
        <f>VLOOKUP(R190,'ESO zone constants'!$L$2:$N$9999,3,FALSE)</f>
        <v>0</v>
      </c>
      <c r="U190" s="3" t="str">
        <f>VLOOKUP(T190,'LibSets constants'!$A$2:$B$16,2,FALSE)</f>
        <v>Included in base game</v>
      </c>
      <c r="X190" s="3">
        <f>IF(Y190&lt;&gt;"",VLOOKUP(Y190,'ESO zone constants'!$E$3:$L$5000,8,FALSE),"")</f>
        <v>934</v>
      </c>
      <c r="Y190" t="s">
        <v>63</v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3" t="str">
        <f>IF(AO190&lt;&gt;"",VLOOKUP(AO190,'ESO zone constants'!$E$3:$L$1002,6,FALSE),"")</f>
        <v/>
      </c>
      <c r="AR190" s="27" t="str">
        <f t="shared" si="16"/>
        <v>[297] = {wayshrines={-1,-1,-1,}, dlcId=0</v>
      </c>
      <c r="AS190" s="27" t="str">
        <f t="shared" si="21"/>
        <v>, zoneIds={283,934}, veteran=false</v>
      </c>
      <c r="AT190" s="27" t="str">
        <f t="shared" si="19"/>
        <v>, isDungeon=true</v>
      </c>
      <c r="AU190" s="27" t="str">
        <f t="shared" si="17"/>
        <v xml:space="preserve"> --Spider Cultist Cowl / Spinnenkultistenkutte</v>
      </c>
      <c r="AV190" s="27" t="str">
        <f t="shared" si="18"/>
        <v/>
      </c>
    </row>
    <row r="191" spans="1:48" x14ac:dyDescent="0.25">
      <c r="A191" s="13">
        <v>188</v>
      </c>
      <c r="B191" t="s">
        <v>1837</v>
      </c>
      <c r="C191" t="s">
        <v>1839</v>
      </c>
      <c r="D191" t="s">
        <v>1838</v>
      </c>
      <c r="G191" s="3">
        <f t="shared" si="15"/>
        <v>188</v>
      </c>
      <c r="J191" t="s">
        <v>2550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131</v>
      </c>
      <c r="S191" t="s">
        <v>65</v>
      </c>
      <c r="T191" s="24">
        <f>VLOOKUP(R191,'ESO zone constants'!$L$2:$N$9999,3,FALSE)</f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constants'!$E$3:$L$1002,6,FALSE),"")</f>
        <v/>
      </c>
      <c r="AN191" s="3" t="str">
        <f>IF(AO191&lt;&gt;"",VLOOKUP(AO191,'ESO zone constants'!$E$3:$L$1002,6,FALSE),"")</f>
        <v/>
      </c>
      <c r="AR191" s="27" t="str">
        <f t="shared" si="16"/>
        <v>[188] = {wayshrines={-1,-1,-1,}, dlcId=0</v>
      </c>
      <c r="AS191" s="27" t="str">
        <f t="shared" si="21"/>
        <v>, zoneIds={131}, veteran=false</v>
      </c>
      <c r="AT191" s="27" t="str">
        <f t="shared" si="19"/>
        <v>, isDungeon=true</v>
      </c>
      <c r="AU191" s="27" t="str">
        <f t="shared" si="17"/>
        <v xml:space="preserve"> --Storm Master / Sturmmeister</v>
      </c>
      <c r="AV191" s="27" t="str">
        <f t="shared" si="18"/>
        <v/>
      </c>
    </row>
    <row r="192" spans="1:48" x14ac:dyDescent="0.25">
      <c r="A192" s="13">
        <v>301</v>
      </c>
      <c r="B192" t="s">
        <v>2092</v>
      </c>
      <c r="C192" t="s">
        <v>2094</v>
      </c>
      <c r="D192" t="s">
        <v>2093</v>
      </c>
      <c r="G192" s="3">
        <f t="shared" si="15"/>
        <v>301</v>
      </c>
      <c r="J192" t="s">
        <v>2550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63</v>
      </c>
      <c r="S192" t="s">
        <v>61</v>
      </c>
      <c r="T192" s="24">
        <f>VLOOKUP(R192,'ESO zone constants'!$L$2:$N$9999,3,FALSE)</f>
        <v>0</v>
      </c>
      <c r="U192" s="3" t="str">
        <f>VLOOKUP(T192,'LibSets constants'!$A$2:$B$16,2,FALSE)</f>
        <v>Included in base game</v>
      </c>
      <c r="X192" s="3">
        <f>IF(Y192&lt;&gt;"",VLOOKUP(Y192,'ESO zone constants'!$E$3:$L$5000,8,FALSE),"")</f>
        <v>930</v>
      </c>
      <c r="Y192" t="s">
        <v>46</v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constants'!$E$3:$L$1002,6,FALSE),"")</f>
        <v/>
      </c>
      <c r="AN192" s="3" t="str">
        <f>IF(AO192&lt;&gt;"",VLOOKUP(AO192,'ESO zone constants'!$E$3:$L$1002,6,FALSE),"")</f>
        <v/>
      </c>
      <c r="AR192" s="27" t="str">
        <f t="shared" si="16"/>
        <v>[301] = {wayshrines={-1,-1,-1,}, dlcId=0</v>
      </c>
      <c r="AS192" s="27" t="str">
        <f t="shared" si="21"/>
        <v>, zoneIds={63,930}, veteran=false</v>
      </c>
      <c r="AT192" s="27" t="str">
        <f t="shared" si="19"/>
        <v>, isDungeon=true</v>
      </c>
      <c r="AU192" s="27" t="str">
        <f t="shared" si="17"/>
        <v xml:space="preserve"> --Strength of the Automaton / Stärke des Automaten</v>
      </c>
      <c r="AV192" s="27" t="str">
        <f t="shared" si="18"/>
        <v/>
      </c>
    </row>
    <row r="193" spans="1:48" x14ac:dyDescent="0.25">
      <c r="A193" s="13">
        <v>159</v>
      </c>
      <c r="B193" t="s">
        <v>1774</v>
      </c>
      <c r="C193" t="s">
        <v>1776</v>
      </c>
      <c r="D193" t="s">
        <v>1775</v>
      </c>
      <c r="G193" s="3">
        <f t="shared" si="15"/>
        <v>159</v>
      </c>
      <c r="J193" t="s">
        <v>2550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176</v>
      </c>
      <c r="S193" t="s">
        <v>50</v>
      </c>
      <c r="T193" s="24">
        <f>VLOOKUP(R193,'ESO zone constants'!$L$2:$N$9999,3,FALSE)</f>
        <v>0</v>
      </c>
      <c r="U193" s="3" t="str">
        <f>VLOOKUP(T193,'LibSets constants'!$A$2:$B$16,2,FALSE)</f>
        <v>Included in base game</v>
      </c>
      <c r="X193" s="3">
        <f>IF(Y193&lt;&gt;"",VLOOKUP(Y193,'ESO zone constants'!$E$3:$L$5000,8,FALSE),"")</f>
        <v>681</v>
      </c>
      <c r="Y193" t="s">
        <v>71</v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2" t="str">
        <f>IF(AK193&lt;&gt;"",VLOOKUP(AK193,'ESO zone constants'!$E$3:$L$1002,6,FALSE),"")</f>
        <v/>
      </c>
      <c r="AN193" s="32" t="str">
        <f>IF(AO193&lt;&gt;"",VLOOKUP(AO193,'ESO zone constants'!$E$3:$L$1002,6,FALSE),"")</f>
        <v/>
      </c>
      <c r="AR193" s="27" t="str">
        <f t="shared" si="16"/>
        <v>[159] = {wayshrines={-1,-1,-1,}, dlcId=0</v>
      </c>
      <c r="AS193" s="27" t="str">
        <f t="shared" si="21"/>
        <v>, zoneIds={176,681}, veteran=false</v>
      </c>
      <c r="AT193" s="27" t="str">
        <f t="shared" si="19"/>
        <v>, isDungeon=true</v>
      </c>
      <c r="AU193" s="27" t="str">
        <f t="shared" si="17"/>
        <v xml:space="preserve"> --Sunderflame / Trennflamme</v>
      </c>
      <c r="AV193" s="27" t="str">
        <f t="shared" si="18"/>
        <v/>
      </c>
    </row>
    <row r="194" spans="1:48" x14ac:dyDescent="0.25">
      <c r="A194" s="13">
        <v>310</v>
      </c>
      <c r="B194" t="s">
        <v>2115</v>
      </c>
      <c r="C194" t="s">
        <v>2117</v>
      </c>
      <c r="D194" t="s">
        <v>2116</v>
      </c>
      <c r="G194" s="3">
        <f t="shared" ref="G194:G257" si="22">A194</f>
        <v>310</v>
      </c>
      <c r="J194" t="s">
        <v>2550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64</v>
      </c>
      <c r="S194" t="s">
        <v>70</v>
      </c>
      <c r="T194" s="24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constants'!$E$3:$L$1002,6,FALSE),"")</f>
        <v/>
      </c>
      <c r="AN194" s="3" t="str">
        <f>IF(AO194&lt;&gt;"",VLOOKUP(AO194,'ESO zone constants'!$E$3:$L$1002,6,FALSE),"")</f>
        <v/>
      </c>
      <c r="AR194" s="27" t="str">
        <f t="shared" ref="AR194:AR257" si="23"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[310] = {wayshrines={-1,-1,-1,}, dlcId=0</v>
      </c>
      <c r="AS194" s="27" t="str">
        <f t="shared" si="21"/>
        <v>, zoneIds={64}, veteran=false</v>
      </c>
      <c r="AT194" s="27" t="str">
        <f t="shared" si="19"/>
        <v>, isDungeon=true</v>
      </c>
      <c r="AU194" s="27" t="str">
        <f t="shared" ref="AU194:AU257" si="24">IF(C194&lt;&gt;"",CONCATENATE(" --",C194," / ",B194),"")</f>
        <v xml:space="preserve"> --Sword Dancer / Schwerttänzer</v>
      </c>
      <c r="AV194" s="27" t="str">
        <f t="shared" ref="AV194:AV257" si="25">IF(A194&lt;&gt;"",IF(VALUE(Q194)&gt;0,CONCATENATE("[",A194,"] = true,        --",C194, " / ", B194), ""),"")</f>
        <v/>
      </c>
    </row>
    <row r="195" spans="1:48" x14ac:dyDescent="0.25">
      <c r="A195" s="13">
        <v>116</v>
      </c>
      <c r="B195" t="s">
        <v>1664</v>
      </c>
      <c r="C195" t="s">
        <v>1666</v>
      </c>
      <c r="D195" t="s">
        <v>1665</v>
      </c>
      <c r="G195" s="3">
        <f t="shared" si="22"/>
        <v>116</v>
      </c>
      <c r="J195" t="s">
        <v>2550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380</v>
      </c>
      <c r="S195" t="s">
        <v>142</v>
      </c>
      <c r="T195" s="24">
        <f>VLOOKUP(R195,'ESO zone constants'!$L$2:$N$9999,3,FALSE)</f>
        <v>0</v>
      </c>
      <c r="U195" s="3" t="str">
        <f>VLOOKUP(T195,'LibSets constants'!$A$2:$B$16,2,FALSE)</f>
        <v>Included in base game</v>
      </c>
      <c r="X195" s="3">
        <f>IF(Y195&lt;&gt;"",VLOOKUP(Y195,'ESO zone constants'!$E$3:$L$5000,8,FALSE),"")</f>
        <v>144</v>
      </c>
      <c r="Y195" t="s">
        <v>66</v>
      </c>
      <c r="AB195" s="3">
        <f>IF(AC195&lt;&gt;"",VLOOKUP(AC195,'ESO zone constants'!$E$3:$L$5000,8,FALSE),"")</f>
        <v>283</v>
      </c>
      <c r="AC195" t="s">
        <v>51</v>
      </c>
      <c r="AF195" s="3">
        <f>IF(AG195&lt;&gt;"",VLOOKUP(AG195,'ESO zone constants'!$E$3:$L$5000,8,FALSE),"")</f>
        <v>146</v>
      </c>
      <c r="AG195" t="s">
        <v>62</v>
      </c>
      <c r="AJ195" s="3">
        <f>IF(AK195&lt;&gt;"",VLOOKUP(AK195,'ESO zone constants'!$E$3:$L$5000,8,FALSE),"")</f>
        <v>126</v>
      </c>
      <c r="AK195" t="s">
        <v>43</v>
      </c>
      <c r="AN195" s="3">
        <f>IF(AO195&lt;&gt;"",VLOOKUP(AO195,'ESO zone constants'!$E$3:$L$5000,8,FALSE),"")</f>
        <v>63</v>
      </c>
      <c r="AO195" t="s">
        <v>61</v>
      </c>
      <c r="AR195" s="27" t="str">
        <f t="shared" si="23"/>
        <v>[116] = {wayshrines={-1,-1,-1,}, dlcId=0</v>
      </c>
      <c r="AS195" s="27" t="str">
        <f t="shared" si="21"/>
        <v>, zoneIds={380,144,63}, veteran=false</v>
      </c>
      <c r="AT195" s="27" t="str">
        <f t="shared" ref="AT195:AT258" si="26">IF(A195&lt;&gt;"",IF(J195="Trial",", isTrial=true",IF(J195="Arena",", isArena=true", IF(J195="Monster",", isMonster=true",IF(J195="Crafted",", isCrafted=true",IF(J195="Cyrodiil",", isCyrodiil=true",IF(J195="Dungeon",", isDungeon=true",IF(J195="PVP: Battleground",", isBattleground=true",IF(J195="PVP: Cyrodiil",", isCyrodiil=true",IF(J195="PVP: Imperial City",", isImperialCity=true",IF(J195="Special",", isSpecial=true",IF(J195="Daily random dungeon &amp; PVP: Imperial City",", isDailRandomDungeonAndImperialCityReward=true",""))))))))))) &amp; IF(M195="true", CONCATENATE(", multiTrialSet=true"), ""),"")</f>
        <v>, isDungeon=true</v>
      </c>
      <c r="AU195" s="27" t="str">
        <f t="shared" si="24"/>
        <v xml:space="preserve"> --The Destruction Suite / Garnitur der Zerstörung</v>
      </c>
      <c r="AV195" s="27" t="str">
        <f t="shared" si="25"/>
        <v/>
      </c>
    </row>
    <row r="196" spans="1:48" x14ac:dyDescent="0.25">
      <c r="A196" s="13">
        <v>53</v>
      </c>
      <c r="B196" t="s">
        <v>1479</v>
      </c>
      <c r="C196" t="s">
        <v>1481</v>
      </c>
      <c r="D196" t="s">
        <v>1480</v>
      </c>
      <c r="G196" s="3">
        <f t="shared" si="22"/>
        <v>53</v>
      </c>
      <c r="J196" t="s">
        <v>2550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449</v>
      </c>
      <c r="S196" t="s">
        <v>48</v>
      </c>
      <c r="T196" s="24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constants'!$E$3:$L$1002,6,FALSE),"")</f>
        <v/>
      </c>
      <c r="AN196" s="3" t="str">
        <f>IF(AO196&lt;&gt;"",VLOOKUP(AO196,'ESO zone constants'!$E$3:$L$1002,6,FALSE),"")</f>
        <v/>
      </c>
      <c r="AR196" s="27" t="str">
        <f t="shared" si="23"/>
        <v>[53] = {wayshrines={-1,-1,-1,}, dlcId=0</v>
      </c>
      <c r="AS196" s="27" t="str">
        <f t="shared" si="21"/>
        <v>, zoneIds={449}, veteran=false</v>
      </c>
      <c r="AT196" s="27" t="str">
        <f t="shared" si="26"/>
        <v>, isDungeon=true</v>
      </c>
      <c r="AU196" s="27" t="str">
        <f t="shared" si="24"/>
        <v xml:space="preserve"> --The Ice Furnace / Eisschmiede</v>
      </c>
      <c r="AV196" s="27" t="str">
        <f t="shared" si="25"/>
        <v/>
      </c>
    </row>
    <row r="197" spans="1:48" x14ac:dyDescent="0.25">
      <c r="A197" s="13">
        <v>124</v>
      </c>
      <c r="B197" t="s">
        <v>1687</v>
      </c>
      <c r="C197" t="s">
        <v>1689</v>
      </c>
      <c r="D197" t="s">
        <v>1688</v>
      </c>
      <c r="G197" s="3">
        <f t="shared" si="22"/>
        <v>124</v>
      </c>
      <c r="J197" t="s">
        <v>2550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11</v>
      </c>
      <c r="S197" t="s">
        <v>47</v>
      </c>
      <c r="T197" s="24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constants'!$E$3:$L$1002,6,FALSE),"")</f>
        <v/>
      </c>
      <c r="AN197" s="3" t="str">
        <f>IF(AO197&lt;&gt;"",VLOOKUP(AO197,'ESO zone constants'!$E$3:$L$1002,6,FALSE),"")</f>
        <v/>
      </c>
      <c r="AR197" s="27" t="str">
        <f t="shared" si="23"/>
        <v>[124] = {wayshrines={-1,-1,-1,}, dlcId=0</v>
      </c>
      <c r="AS197" s="27" t="str">
        <f t="shared" si="21"/>
        <v>, zoneIds={11}, veteran=false</v>
      </c>
      <c r="AT197" s="27" t="str">
        <f t="shared" si="26"/>
        <v>, isDungeon=true</v>
      </c>
      <c r="AU197" s="27" t="str">
        <f t="shared" si="24"/>
        <v xml:space="preserve"> --The Worm's Raiment / Garderobe des Wurms</v>
      </c>
      <c r="AV197" s="27" t="str">
        <f t="shared" si="25"/>
        <v/>
      </c>
    </row>
    <row r="198" spans="1:48" x14ac:dyDescent="0.25">
      <c r="A198" s="13">
        <v>299</v>
      </c>
      <c r="B198" t="s">
        <v>2086</v>
      </c>
      <c r="C198" t="s">
        <v>2088</v>
      </c>
      <c r="D198" t="s">
        <v>2087</v>
      </c>
      <c r="G198" s="3">
        <f t="shared" si="22"/>
        <v>299</v>
      </c>
      <c r="J198" t="s">
        <v>2550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146</v>
      </c>
      <c r="S198" t="s">
        <v>62</v>
      </c>
      <c r="T198" s="24">
        <f>VLOOKUP(R198,'ESO zone constants'!$L$2:$N$9999,3,FALSE)</f>
        <v>0</v>
      </c>
      <c r="U198" s="3" t="str">
        <f>VLOOKUP(T198,'LibSets constants'!$A$2:$B$16,2,FALSE)</f>
        <v>Included in base game</v>
      </c>
      <c r="X198" s="3">
        <f>IF(Y198&lt;&gt;"",VLOOKUP(Y198,'ESO zone constants'!$E$3:$L$5000,8,FALSE),"")</f>
        <v>933</v>
      </c>
      <c r="Y198" t="s">
        <v>58</v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constants'!$E$3:$L$1002,6,FALSE),"")</f>
        <v/>
      </c>
      <c r="AN198" s="3" t="str">
        <f>IF(AO198&lt;&gt;"",VLOOKUP(AO198,'ESO zone constants'!$E$3:$L$1002,6,FALSE),"")</f>
        <v/>
      </c>
      <c r="AR198" s="27" t="str">
        <f t="shared" si="23"/>
        <v>[299] = {wayshrines={-1,-1,-1,}, dlcId=0</v>
      </c>
      <c r="AS198" s="27" t="str">
        <f t="shared" si="21"/>
        <v>, zoneIds={146,933}, veteran=false</v>
      </c>
      <c r="AT198" s="27" t="str">
        <f t="shared" si="26"/>
        <v>, isDungeon=true</v>
      </c>
      <c r="AU198" s="27" t="str">
        <f t="shared" si="24"/>
        <v xml:space="preserve"> --Toothrow / Zahnreihe</v>
      </c>
      <c r="AV198" s="27" t="str">
        <f t="shared" si="25"/>
        <v/>
      </c>
    </row>
    <row r="199" spans="1:48" x14ac:dyDescent="0.25">
      <c r="A199" s="13">
        <v>197</v>
      </c>
      <c r="B199" t="s">
        <v>1855</v>
      </c>
      <c r="C199" t="s">
        <v>1857</v>
      </c>
      <c r="D199" t="s">
        <v>1856</v>
      </c>
      <c r="G199" s="3">
        <f t="shared" si="22"/>
        <v>197</v>
      </c>
      <c r="J199" t="s">
        <v>2550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380</v>
      </c>
      <c r="S199" t="s">
        <v>142</v>
      </c>
      <c r="T199" s="24">
        <f>VLOOKUP(R199,'ESO zone constants'!$L$2:$N$9999,3,FALSE)</f>
        <v>0</v>
      </c>
      <c r="U199" s="3" t="str">
        <f>VLOOKUP(T199,'LibSets constants'!$A$2:$B$16,2,FALSE)</f>
        <v>Included in base game</v>
      </c>
      <c r="X199" s="3">
        <f>IF(Y199&lt;&gt;"",VLOOKUP(Y199,'ESO zone constants'!$E$3:$L$5000,8,FALSE),"")</f>
        <v>935</v>
      </c>
      <c r="Y199" t="s">
        <v>143</v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constants'!$E$3:$L$1002,6,FALSE),"")</f>
        <v/>
      </c>
      <c r="AN199" s="3" t="str">
        <f>IF(AO199&lt;&gt;"",VLOOKUP(AO199,'ESO zone constants'!$E$3:$L$1002,6,FALSE),"")</f>
        <v/>
      </c>
      <c r="AR199" s="27" t="str">
        <f t="shared" si="23"/>
        <v>[197] = {wayshrines={-1,-1,-1,}, dlcId=0</v>
      </c>
      <c r="AS199" s="27" t="str">
        <f t="shared" si="21"/>
        <v>, zoneIds={380,935}, veteran=false</v>
      </c>
      <c r="AT199" s="27" t="str">
        <f t="shared" si="26"/>
        <v>, isDungeon=true</v>
      </c>
      <c r="AU199" s="27" t="str">
        <f t="shared" si="24"/>
        <v xml:space="preserve"> --Tormentor / Quälender</v>
      </c>
      <c r="AV199" s="27" t="str">
        <f t="shared" si="25"/>
        <v/>
      </c>
    </row>
    <row r="200" spans="1:48" x14ac:dyDescent="0.25">
      <c r="A200" s="13">
        <v>344</v>
      </c>
      <c r="B200" t="s">
        <v>2207</v>
      </c>
      <c r="C200" t="s">
        <v>2209</v>
      </c>
      <c r="D200" t="s">
        <v>2208</v>
      </c>
      <c r="G200" s="3">
        <f t="shared" si="22"/>
        <v>344</v>
      </c>
      <c r="J200" t="s">
        <v>2550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1009</v>
      </c>
      <c r="S200" t="s">
        <v>69</v>
      </c>
      <c r="T200" s="24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constants'!$E$3:$L$1002,6,FALSE),"")</f>
        <v/>
      </c>
      <c r="AN200" s="3" t="str">
        <f>IF(AO200&lt;&gt;"",VLOOKUP(AO200,'ESO zone constants'!$E$3:$L$1002,6,FALSE),"")</f>
        <v/>
      </c>
      <c r="AR200" s="27" t="str">
        <f t="shared" si="23"/>
        <v>[344] = {wayshrines={-1,-1,-1,}, dlcId=0</v>
      </c>
      <c r="AS200" s="27" t="str">
        <f t="shared" si="21"/>
        <v>, zoneIds={1009}, veteran=false</v>
      </c>
      <c r="AT200" s="27" t="str">
        <f t="shared" si="26"/>
        <v>, isDungeon=true</v>
      </c>
      <c r="AU200" s="27" t="str">
        <f t="shared" si="24"/>
        <v xml:space="preserve"> --Trappings of Invigoration / Stärkungsprunk</v>
      </c>
      <c r="AV200" s="27" t="str">
        <f t="shared" si="25"/>
        <v/>
      </c>
    </row>
    <row r="201" spans="1:48" x14ac:dyDescent="0.25">
      <c r="A201" s="13">
        <v>305</v>
      </c>
      <c r="B201" t="s">
        <v>2103</v>
      </c>
      <c r="C201" t="s">
        <v>2105</v>
      </c>
      <c r="D201" t="s">
        <v>2104</v>
      </c>
      <c r="G201" s="3">
        <f t="shared" si="22"/>
        <v>305</v>
      </c>
      <c r="J201" t="s">
        <v>2550</v>
      </c>
      <c r="L201" t="s">
        <v>101</v>
      </c>
      <c r="M201" t="s">
        <v>101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22</v>
      </c>
      <c r="S201" t="s">
        <v>68</v>
      </c>
      <c r="T201" s="24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" t="str">
        <f>IF(AK201&lt;&gt;"",VLOOKUP(AK201,'ESO zone constants'!$E$3:$L$1002,6,FALSE),"")</f>
        <v/>
      </c>
      <c r="AN201" s="3" t="str">
        <f>IF(AO201&lt;&gt;"",VLOOKUP(AO201,'ESO zone constants'!$E$3:$L$1002,6,FALSE),"")</f>
        <v/>
      </c>
      <c r="AR201" s="27" t="str">
        <f t="shared" si="23"/>
        <v>[305] = {wayshrines={-1,-1,-1,}, dlcId=0</v>
      </c>
      <c r="AS201" s="27" t="str">
        <f t="shared" si="21"/>
        <v>, zoneIds={22}, veteran=false</v>
      </c>
      <c r="AT201" s="27" t="str">
        <f t="shared" si="26"/>
        <v>, isDungeon=true</v>
      </c>
      <c r="AU201" s="27" t="str">
        <f t="shared" si="24"/>
        <v xml:space="preserve"> --Treasure Hunter / Schatzjäger</v>
      </c>
      <c r="AV201" s="27" t="str">
        <f t="shared" si="25"/>
        <v/>
      </c>
    </row>
    <row r="202" spans="1:48" x14ac:dyDescent="0.25">
      <c r="A202" s="13">
        <v>118</v>
      </c>
      <c r="B202" t="s">
        <v>1669</v>
      </c>
      <c r="C202" t="s">
        <v>1671</v>
      </c>
      <c r="D202" t="s">
        <v>1670</v>
      </c>
      <c r="G202" s="3">
        <f t="shared" si="22"/>
        <v>118</v>
      </c>
      <c r="J202" t="s">
        <v>2550</v>
      </c>
      <c r="L202" t="s">
        <v>101</v>
      </c>
      <c r="M202" t="s">
        <v>101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380</v>
      </c>
      <c r="S202" t="s">
        <v>142</v>
      </c>
      <c r="T202" s="24">
        <v>0</v>
      </c>
      <c r="U202" s="3" t="s">
        <v>93</v>
      </c>
      <c r="V202" s="29">
        <v>144</v>
      </c>
      <c r="W202" t="s">
        <v>66</v>
      </c>
      <c r="X202" s="3">
        <v>283</v>
      </c>
      <c r="Y202" t="s">
        <v>51</v>
      </c>
      <c r="Z202" s="29">
        <v>146</v>
      </c>
      <c r="AA202" t="s">
        <v>62</v>
      </c>
      <c r="AB202" s="3">
        <v>126</v>
      </c>
      <c r="AC202" t="s">
        <v>43</v>
      </c>
      <c r="AD202" s="29">
        <v>63</v>
      </c>
      <c r="AE202" t="s">
        <v>61</v>
      </c>
      <c r="AF202" s="3" t="str">
        <f>IF(AG202&lt;&gt;"",VLOOKUP(AG202,'ESO zone constants'!$E$3:$L$5000,8,FALSE),"")</f>
        <v/>
      </c>
      <c r="AJ202" s="3" t="str">
        <f>IF(AK202&lt;&gt;"",VLOOKUP(AK202,'ESO zone constants'!$E$3:$L$5000,8,FALSE),"")</f>
        <v/>
      </c>
      <c r="AN202" s="3" t="str">
        <f>IF(AO202&lt;&gt;"",VLOOKUP(AO202,'ESO zone constants'!$E$3:$L$5000,8,FALSE),"")</f>
        <v/>
      </c>
      <c r="AR202" s="27" t="str">
        <f t="shared" si="23"/>
        <v>[118] = {wayshrines={-1,-1,-1,}, dlcId=0</v>
      </c>
      <c r="AS202" s="27" t="str">
        <f t="shared" si="21"/>
        <v>, zoneIds={380,283}, veteran=false</v>
      </c>
      <c r="AT202" s="27" t="str">
        <f t="shared" si="26"/>
        <v>, isDungeon=true</v>
      </c>
      <c r="AU202" s="27" t="str">
        <f t="shared" si="24"/>
        <v xml:space="preserve"> --Treasures of the Earthforge / Schätze der Erdenschmiede</v>
      </c>
      <c r="AV202" s="27" t="str">
        <f t="shared" si="25"/>
        <v/>
      </c>
    </row>
    <row r="203" spans="1:48" x14ac:dyDescent="0.25">
      <c r="A203" s="13">
        <v>430</v>
      </c>
      <c r="B203" t="s">
        <v>2434</v>
      </c>
      <c r="C203" t="s">
        <v>2436</v>
      </c>
      <c r="D203" t="s">
        <v>2435</v>
      </c>
      <c r="G203" s="3">
        <f t="shared" si="22"/>
        <v>430</v>
      </c>
      <c r="J203" t="s">
        <v>2550</v>
      </c>
      <c r="L203" t="s">
        <v>101</v>
      </c>
      <c r="M203" t="s">
        <v>101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1080</v>
      </c>
      <c r="S203" t="s">
        <v>64</v>
      </c>
      <c r="T203" s="24">
        <f>VLOOKUP(R203,'ESO zone constants'!$L$2:$N$9999,3,FALSE)</f>
        <v>0</v>
      </c>
      <c r="U203" s="3" t="str">
        <f>VLOOKUP(T203,'LibSets constants'!$A$2:$B$16,2,FALSE)</f>
        <v>Included in base game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constants'!$E$3:$L$1002,6,FALSE),"")</f>
        <v/>
      </c>
      <c r="AN203" s="3" t="str">
        <f>IF(AO203&lt;&gt;"",VLOOKUP(AO203,'ESO zone constants'!$E$3:$L$1002,6,FALSE),"")</f>
        <v/>
      </c>
      <c r="AR203" s="27" t="str">
        <f t="shared" si="23"/>
        <v>[430] = {wayshrines={-1,-1,-1,}, dlcId=0</v>
      </c>
      <c r="AS203" s="27" t="str">
        <f t="shared" si="21"/>
        <v>, zoneIds={1080}, veteran=false</v>
      </c>
      <c r="AT203" s="27" t="str">
        <f t="shared" si="26"/>
        <v>, isDungeon=true</v>
      </c>
      <c r="AU203" s="27" t="str">
        <f t="shared" si="24"/>
        <v xml:space="preserve"> --Tzogvin's Warband / Tzogvins Kriegstrupp</v>
      </c>
      <c r="AV203" s="27" t="str">
        <f t="shared" si="25"/>
        <v/>
      </c>
    </row>
    <row r="204" spans="1:48" x14ac:dyDescent="0.25">
      <c r="A204" s="13">
        <v>345</v>
      </c>
      <c r="B204" t="s">
        <v>2210</v>
      </c>
      <c r="C204" t="s">
        <v>2212</v>
      </c>
      <c r="D204" t="s">
        <v>2211</v>
      </c>
      <c r="G204" s="3">
        <f t="shared" si="22"/>
        <v>345</v>
      </c>
      <c r="J204" t="s">
        <v>2550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1009</v>
      </c>
      <c r="S204" t="s">
        <v>69</v>
      </c>
      <c r="T204" s="24">
        <f>VLOOKUP(R204,'ESO zone constants'!$L$2:$N$9999,3,FALSE)</f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constants'!$E$3:$L$1002,6,FALSE),"")</f>
        <v/>
      </c>
      <c r="AN204" s="3" t="str">
        <f>IF(AO204&lt;&gt;"",VLOOKUP(AO204,'ESO zone constants'!$E$3:$L$1002,6,FALSE),"")</f>
        <v/>
      </c>
      <c r="AR204" s="27" t="str">
        <f t="shared" si="23"/>
        <v>[345] = {wayshrines={-1,-1,-1,}, dlcId=0</v>
      </c>
      <c r="AS204" s="27" t="str">
        <f t="shared" si="21"/>
        <v>, zoneIds={1009}, veteran=false</v>
      </c>
      <c r="AT204" s="27" t="str">
        <f t="shared" si="26"/>
        <v>, isDungeon=true</v>
      </c>
      <c r="AU204" s="27" t="str">
        <f t="shared" si="24"/>
        <v xml:space="preserve"> --Ulfnor's Favor / Ulfnors Gunst</v>
      </c>
      <c r="AV204" s="27" t="str">
        <f t="shared" si="25"/>
        <v/>
      </c>
    </row>
    <row r="205" spans="1:48" x14ac:dyDescent="0.25">
      <c r="A205" s="13">
        <v>155</v>
      </c>
      <c r="B205" t="s">
        <v>1762</v>
      </c>
      <c r="C205" t="s">
        <v>1764</v>
      </c>
      <c r="D205" t="s">
        <v>1763</v>
      </c>
      <c r="G205" s="3">
        <f t="shared" si="22"/>
        <v>155</v>
      </c>
      <c r="J205" t="s">
        <v>2550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126</v>
      </c>
      <c r="S205" t="s">
        <v>43</v>
      </c>
      <c r="T205" s="24">
        <f>VLOOKUP(R205,'ESO zone constants'!$L$2:$N$9999,3,FALSE)</f>
        <v>0</v>
      </c>
      <c r="U205" s="3" t="str">
        <f>VLOOKUP(T205,'LibSets constants'!$A$2:$B$16,2,FALSE)</f>
        <v>Included in base game</v>
      </c>
      <c r="X205" s="3">
        <f>IF(Y205&lt;&gt;"",VLOOKUP(Y205,'ESO zone constants'!$E$3:$L$5000,8,FALSE),"")</f>
        <v>931</v>
      </c>
      <c r="Y205" t="s">
        <v>56</v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2" t="str">
        <f>IF(AK205&lt;&gt;"",VLOOKUP(AK205,'ESO zone constants'!$E$3:$L$1002,6,FALSE),"")</f>
        <v/>
      </c>
      <c r="AN205" s="32" t="str">
        <f>IF(AO205&lt;&gt;"",VLOOKUP(AO205,'ESO zone constants'!$E$3:$L$1002,6,FALSE),"")</f>
        <v/>
      </c>
      <c r="AR205" s="27" t="str">
        <f t="shared" si="23"/>
        <v>[155] = {wayshrines={-1,-1,-1,}, dlcId=0</v>
      </c>
      <c r="AS205" s="27" t="str">
        <f t="shared" si="21"/>
        <v>, zoneIds={126,931}, veteran=false</v>
      </c>
      <c r="AT205" s="27" t="str">
        <f t="shared" si="26"/>
        <v>, isDungeon=true</v>
      </c>
      <c r="AU205" s="27" t="str">
        <f t="shared" si="24"/>
        <v xml:space="preserve"> --Undaunted Bastion / Unerschrockenen-Bastion</v>
      </c>
      <c r="AV205" s="27" t="str">
        <f t="shared" si="25"/>
        <v/>
      </c>
    </row>
    <row r="206" spans="1:48" x14ac:dyDescent="0.25">
      <c r="A206" s="13">
        <v>156</v>
      </c>
      <c r="B206" t="s">
        <v>1765</v>
      </c>
      <c r="C206" t="s">
        <v>1767</v>
      </c>
      <c r="D206" t="s">
        <v>1766</v>
      </c>
      <c r="G206" s="3">
        <f t="shared" si="22"/>
        <v>156</v>
      </c>
      <c r="J206" t="s">
        <v>2550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148</v>
      </c>
      <c r="S206" t="s">
        <v>60</v>
      </c>
      <c r="T206" s="24">
        <f>VLOOKUP(R206,'ESO zone constants'!$L$2:$N$9999,3,FALSE)</f>
        <v>0</v>
      </c>
      <c r="U206" s="3" t="str">
        <f>VLOOKUP(T206,'LibSets constants'!$A$2:$B$16,2,FALSE)</f>
        <v>Included in base game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2" t="str">
        <f>IF(AK206&lt;&gt;"",VLOOKUP(AK206,'ESO zone constants'!$E$3:$L$1002,6,FALSE),"")</f>
        <v/>
      </c>
      <c r="AN206" s="32" t="str">
        <f>IF(AO206&lt;&gt;"",VLOOKUP(AO206,'ESO zone constants'!$E$3:$L$1002,6,FALSE),"")</f>
        <v/>
      </c>
      <c r="AR206" s="27" t="str">
        <f t="shared" si="23"/>
        <v>[156] = {wayshrines={-1,-1,-1,}, dlcId=0</v>
      </c>
      <c r="AS206" s="27" t="str">
        <f t="shared" si="21"/>
        <v>, zoneIds={148}, veteran=false</v>
      </c>
      <c r="AT206" s="27" t="str">
        <f t="shared" si="26"/>
        <v>, isDungeon=true</v>
      </c>
      <c r="AU206" s="27" t="str">
        <f t="shared" si="24"/>
        <v xml:space="preserve"> --Undaunted Infiltrator / Unerschrockener Infiltrator</v>
      </c>
      <c r="AV206" s="27" t="str">
        <f t="shared" si="25"/>
        <v/>
      </c>
    </row>
    <row r="207" spans="1:48" x14ac:dyDescent="0.25">
      <c r="A207" s="13">
        <v>157</v>
      </c>
      <c r="B207" t="s">
        <v>1768</v>
      </c>
      <c r="C207" t="s">
        <v>1770</v>
      </c>
      <c r="D207" t="s">
        <v>1769</v>
      </c>
      <c r="G207" s="3">
        <f t="shared" si="22"/>
        <v>157</v>
      </c>
      <c r="J207" t="s">
        <v>2550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38</v>
      </c>
      <c r="S207" t="s">
        <v>57</v>
      </c>
      <c r="T207" s="24">
        <f>VLOOKUP(R207,'ESO zone constants'!$L$2:$N$9999,3,FALSE)</f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2" t="str">
        <f>IF(AK207&lt;&gt;"",VLOOKUP(AK207,'ESO zone constants'!$E$3:$L$1002,6,FALSE),"")</f>
        <v/>
      </c>
      <c r="AN207" s="32" t="str">
        <f>IF(AO207&lt;&gt;"",VLOOKUP(AO207,'ESO zone constants'!$E$3:$L$1002,6,FALSE),"")</f>
        <v/>
      </c>
      <c r="AR207" s="27" t="str">
        <f t="shared" si="23"/>
        <v>[157] = {wayshrines={-1,-1,-1,}, dlcId=0</v>
      </c>
      <c r="AS207" s="27" t="str">
        <f t="shared" si="21"/>
        <v>, zoneIds={38}, veteran=false</v>
      </c>
      <c r="AT207" s="27" t="str">
        <f t="shared" si="26"/>
        <v>, isDungeon=true</v>
      </c>
      <c r="AU207" s="27" t="str">
        <f t="shared" si="24"/>
        <v xml:space="preserve"> --Undaunted Unweaver / Unerschrockener Entflechter</v>
      </c>
      <c r="AV207" s="27" t="str">
        <f t="shared" si="25"/>
        <v/>
      </c>
    </row>
    <row r="208" spans="1:48" x14ac:dyDescent="0.25">
      <c r="A208" s="13">
        <v>19</v>
      </c>
      <c r="B208" t="s">
        <v>1389</v>
      </c>
      <c r="C208" t="s">
        <v>1391</v>
      </c>
      <c r="D208" t="s">
        <v>1390</v>
      </c>
      <c r="G208" s="3">
        <f t="shared" si="22"/>
        <v>19</v>
      </c>
      <c r="J208" t="s">
        <v>2550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31</v>
      </c>
      <c r="S208" t="s">
        <v>59</v>
      </c>
      <c r="T208" s="24">
        <f>VLOOKUP(R208,'ESO zone constants'!$L$2:$N$9999,3,FALSE)</f>
        <v>0</v>
      </c>
      <c r="U208" s="3" t="str">
        <f>VLOOKUP(T208,'LibSets constants'!$A$2:$B$16,2,FALSE)</f>
        <v>Included in base game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constants'!$E$3:$L$1002,6,FALSE),"")</f>
        <v/>
      </c>
      <c r="AN208" s="3" t="str">
        <f>IF(AO208&lt;&gt;"",VLOOKUP(AO208,'ESO zone constants'!$E$3:$L$1002,6,FALSE),"")</f>
        <v/>
      </c>
      <c r="AR208" s="27" t="str">
        <f t="shared" si="23"/>
        <v>[19] = {wayshrines={-1,-1,-1,}, dlcId=0</v>
      </c>
      <c r="AS208" s="27" t="str">
        <f t="shared" si="21"/>
        <v>, zoneIds={31}, veteran=false</v>
      </c>
      <c r="AT208" s="27" t="str">
        <f t="shared" si="26"/>
        <v>, isDungeon=true</v>
      </c>
      <c r="AU208" s="27" t="str">
        <f t="shared" si="24"/>
        <v xml:space="preserve"> --Vestments of the Warlock / Gewänder des Hexers</v>
      </c>
      <c r="AV208" s="27" t="str">
        <f t="shared" si="25"/>
        <v/>
      </c>
    </row>
    <row r="209" spans="1:48" x14ac:dyDescent="0.25">
      <c r="A209" s="13">
        <v>33</v>
      </c>
      <c r="B209" t="s">
        <v>1431</v>
      </c>
      <c r="C209" t="s">
        <v>1433</v>
      </c>
      <c r="D209" t="s">
        <v>1432</v>
      </c>
      <c r="G209" s="3">
        <f t="shared" si="22"/>
        <v>33</v>
      </c>
      <c r="J209" t="s">
        <v>2550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283</v>
      </c>
      <c r="S209" t="s">
        <v>51</v>
      </c>
      <c r="T209" s="24">
        <f>VLOOKUP(R209,'ESO zone constants'!$L$2:$N$9999,3,FALSE)</f>
        <v>0</v>
      </c>
      <c r="U209" s="3" t="str">
        <f>VLOOKUP(T209,'LibSets constants'!$A$2:$B$16,2,FALSE)</f>
        <v>Included in base game</v>
      </c>
      <c r="X209" s="3">
        <f>IF(Y209&lt;&gt;"",VLOOKUP(Y209,'ESO zone constants'!$E$3:$L$5000,8,FALSE),"")</f>
        <v>934</v>
      </c>
      <c r="Y209" t="s">
        <v>63</v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constants'!$E$3:$L$1002,6,FALSE),"")</f>
        <v/>
      </c>
      <c r="AN209" s="3" t="str">
        <f>IF(AO209&lt;&gt;"",VLOOKUP(AO209,'ESO zone constants'!$E$3:$L$1002,6,FALSE),"")</f>
        <v/>
      </c>
      <c r="AR209" s="27" t="str">
        <f t="shared" si="23"/>
        <v>[33] = {wayshrines={-1,-1,-1,}, dlcId=0</v>
      </c>
      <c r="AS209" s="27" t="str">
        <f t="shared" si="21"/>
        <v>, zoneIds={283,934}, veteran=false</v>
      </c>
      <c r="AT209" s="27" t="str">
        <f t="shared" si="26"/>
        <v>, isDungeon=true</v>
      </c>
      <c r="AU209" s="27" t="str">
        <f t="shared" si="24"/>
        <v xml:space="preserve"> --Viper's Sting / Vipernbiss</v>
      </c>
      <c r="AV209" s="27" t="str">
        <f t="shared" si="25"/>
        <v/>
      </c>
    </row>
    <row r="210" spans="1:48" x14ac:dyDescent="0.25">
      <c r="A210" s="13">
        <v>262</v>
      </c>
      <c r="B210" t="s">
        <v>1999</v>
      </c>
      <c r="C210" t="s">
        <v>2001</v>
      </c>
      <c r="D210" t="s">
        <v>2000</v>
      </c>
      <c r="G210" s="3">
        <f t="shared" si="22"/>
        <v>262</v>
      </c>
      <c r="J210" t="s">
        <v>2550</v>
      </c>
      <c r="L210" t="s">
        <v>101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848</v>
      </c>
      <c r="S210" t="s">
        <v>72</v>
      </c>
      <c r="T210" s="24">
        <f>VLOOKUP(R210,'ESO zone constants'!$L$2:$N$9999,3,FALSE)</f>
        <v>0</v>
      </c>
      <c r="U210" s="3" t="str">
        <f>VLOOKUP(T210,'LibSets constants'!$A$2:$B$16,2,FALSE)</f>
        <v>Included in base game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constants'!$E$3:$L$1002,6,FALSE),"")</f>
        <v/>
      </c>
      <c r="AN210" s="3" t="str">
        <f>IF(AO210&lt;&gt;"",VLOOKUP(AO210,'ESO zone constants'!$E$3:$L$1002,6,FALSE),"")</f>
        <v/>
      </c>
      <c r="AR210" s="27" t="str">
        <f t="shared" si="23"/>
        <v>[262] = {wayshrines={-1,-1,-1,}, dlcId=0</v>
      </c>
      <c r="AS210" s="27" t="str">
        <f t="shared" si="21"/>
        <v>, zoneIds={848}, veteran=false</v>
      </c>
      <c r="AT210" s="27" t="str">
        <f t="shared" si="26"/>
        <v>, isDungeon=true</v>
      </c>
      <c r="AU210" s="27" t="str">
        <f t="shared" si="24"/>
        <v xml:space="preserve"> --Widowmaker / Witwenmacher</v>
      </c>
      <c r="AV210" s="27" t="str">
        <f t="shared" si="25"/>
        <v/>
      </c>
    </row>
    <row r="211" spans="1:48" x14ac:dyDescent="0.25">
      <c r="A211" s="5">
        <v>397</v>
      </c>
      <c r="B211" t="s">
        <v>0</v>
      </c>
      <c r="C211" t="s">
        <v>0</v>
      </c>
      <c r="D211" t="s">
        <v>0</v>
      </c>
      <c r="G211" s="3">
        <f t="shared" si="22"/>
        <v>397</v>
      </c>
      <c r="J211" t="s">
        <v>2551</v>
      </c>
      <c r="K211">
        <v>3</v>
      </c>
      <c r="L211" t="s">
        <v>2462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1055</v>
      </c>
      <c r="S211" t="s">
        <v>41</v>
      </c>
      <c r="T211" s="24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2552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constants'!$E$3:$L$5000,8,FALSE),"")</f>
        <v/>
      </c>
      <c r="AN211" s="3" t="str">
        <f>IF(AO211&lt;&gt;"",VLOOKUP(AO211,'ESO zone constants'!$E$3:$L$5000,8,FALSE),"")</f>
        <v/>
      </c>
      <c r="AR211" s="27" t="str">
        <f t="shared" si="23"/>
        <v>[397] = {wayshrines={-1,-1,-1,}, dlcId=0</v>
      </c>
      <c r="AS211" s="27" t="str">
        <f t="shared" si="21"/>
        <v>, zoneIds={1055}, veteran={EQUIP_TYPE_HEAD=true, EQUIP_TYPE_SHOULDERS=false}</v>
      </c>
      <c r="AT211" s="27" t="str">
        <f t="shared" si="26"/>
        <v>, isMonster=true</v>
      </c>
      <c r="AU211" s="27" t="str">
        <f t="shared" si="24"/>
        <v xml:space="preserve"> --Balorgh / Balorgh</v>
      </c>
      <c r="AV211" s="27" t="str">
        <f t="shared" si="25"/>
        <v/>
      </c>
    </row>
    <row r="212" spans="1:48" x14ac:dyDescent="0.25">
      <c r="A212" s="5">
        <v>163</v>
      </c>
      <c r="B212" t="s">
        <v>1785</v>
      </c>
      <c r="C212" t="s">
        <v>1</v>
      </c>
      <c r="D212" t="s">
        <v>1786</v>
      </c>
      <c r="G212" s="3">
        <f t="shared" si="22"/>
        <v>163</v>
      </c>
      <c r="J212" t="s">
        <v>2551</v>
      </c>
      <c r="K212">
        <v>2</v>
      </c>
      <c r="L212" t="s">
        <v>2462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936</v>
      </c>
      <c r="S212" t="s">
        <v>42</v>
      </c>
      <c r="T212" s="24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2553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2" t="str">
        <f>IF(AK212&lt;&gt;"",VLOOKUP(AK212,'ESO zone constants'!$E$3:$L$5000,8,FALSE),"")</f>
        <v/>
      </c>
      <c r="AN212" s="32" t="str">
        <f>IF(AO212&lt;&gt;"",VLOOKUP(AO212,'ESO zone constants'!$E$3:$L$5000,8,FALSE),"")</f>
        <v/>
      </c>
      <c r="AR212" s="27" t="str">
        <f t="shared" si="23"/>
        <v>[163] = {wayshrines={-1,-1,-1,}, dlcId=0</v>
      </c>
      <c r="AS212" s="27" t="str">
        <f t="shared" si="21"/>
        <v>, zoneIds={936}, veteran={EQUIP_TYPE_HEAD=true, EQUIP_TYPE_SHOULDERS=false}</v>
      </c>
      <c r="AT212" s="27" t="str">
        <f t="shared" si="26"/>
        <v>, isMonster=true</v>
      </c>
      <c r="AU212" s="27" t="str">
        <f t="shared" si="24"/>
        <v xml:space="preserve"> --Blood Spawn / Blutbrut</v>
      </c>
      <c r="AV212" s="27" t="str">
        <f t="shared" si="25"/>
        <v/>
      </c>
    </row>
    <row r="213" spans="1:48" x14ac:dyDescent="0.25">
      <c r="A213" s="5">
        <v>269</v>
      </c>
      <c r="B213" t="s">
        <v>2014</v>
      </c>
      <c r="C213" t="s">
        <v>2</v>
      </c>
      <c r="D213" t="s">
        <v>2015</v>
      </c>
      <c r="G213" s="3">
        <f t="shared" si="22"/>
        <v>269</v>
      </c>
      <c r="J213" t="s">
        <v>2551</v>
      </c>
      <c r="K213">
        <v>2</v>
      </c>
      <c r="L213" t="s">
        <v>2462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126</v>
      </c>
      <c r="S213" t="s">
        <v>43</v>
      </c>
      <c r="T213" s="24">
        <f>VLOOKUP(R213,'ESO zone constants'!$L$2:$N$9999,3,FALSE)</f>
        <v>0</v>
      </c>
      <c r="U213" s="3" t="str">
        <f>VLOOKUP(T213,'LibSets constants'!$A$2:$B$16,2,FALSE)</f>
        <v>Included in base game</v>
      </c>
      <c r="V213" t="s">
        <v>2554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28" t="str">
        <f>IF(AK213&lt;&gt;"",VLOOKUP(AK213,'ESO zone constants'!$E$3:$L$1002,6,FALSE),"")</f>
        <v/>
      </c>
      <c r="AN213" s="28" t="str">
        <f>IF(AO213&lt;&gt;"",VLOOKUP(AO213,'ESO zone constants'!$E$3:$L$1002,6,FALSE),"")</f>
        <v/>
      </c>
      <c r="AR213" s="27" t="str">
        <f t="shared" si="23"/>
        <v>[269] = {wayshrines={-1,-1,-1,}, dlcId=0</v>
      </c>
      <c r="AS213" s="27" t="str">
        <f t="shared" si="21"/>
        <v>, zoneIds={126}, veteran={EQUIP_TYPE_HEAD=true, EQUIP_TYPE_SHOULDERS=false}</v>
      </c>
      <c r="AT213" s="27" t="str">
        <f t="shared" si="26"/>
        <v>, isMonster=true</v>
      </c>
      <c r="AU213" s="27" t="str">
        <f t="shared" si="24"/>
        <v xml:space="preserve"> --Chokethorn / Würgedorn</v>
      </c>
      <c r="AV213" s="27" t="str">
        <f t="shared" si="25"/>
        <v/>
      </c>
    </row>
    <row r="214" spans="1:48" x14ac:dyDescent="0.25">
      <c r="A214" s="5">
        <v>342</v>
      </c>
      <c r="B214" t="s">
        <v>3</v>
      </c>
      <c r="C214" t="s">
        <v>3</v>
      </c>
      <c r="D214" t="s">
        <v>3</v>
      </c>
      <c r="G214" s="3">
        <f t="shared" si="22"/>
        <v>342</v>
      </c>
      <c r="J214" t="s">
        <v>2551</v>
      </c>
      <c r="K214">
        <v>3</v>
      </c>
      <c r="L214" t="s">
        <v>2462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974</v>
      </c>
      <c r="S214" t="s">
        <v>44</v>
      </c>
      <c r="T214" s="24">
        <f>VLOOKUP(R214,'ESO zone constants'!$L$2:$N$9999,3,FALSE)</f>
        <v>0</v>
      </c>
      <c r="U214" s="3" t="str">
        <f>VLOOKUP(T214,'LibSets constants'!$A$2:$B$16,2,FALSE)</f>
        <v>Included in base game</v>
      </c>
      <c r="V214" t="s">
        <v>2555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28" t="str">
        <f>IF(AK214&lt;&gt;"",VLOOKUP(AK214,'ESO zone constants'!$E$3:$L$1002,6,FALSE),"")</f>
        <v/>
      </c>
      <c r="AN214" s="28" t="str">
        <f>IF(AO214&lt;&gt;"",VLOOKUP(AO214,'ESO zone constants'!$E$3:$L$1002,6,FALSE),"")</f>
        <v/>
      </c>
      <c r="AR214" s="27" t="str">
        <f t="shared" si="23"/>
        <v>[342] = {wayshrines={-1,-1,-1,}, dlcId=0</v>
      </c>
      <c r="AS214" s="27" t="str">
        <f t="shared" si="21"/>
        <v>, zoneIds={974}, veteran={EQUIP_TYPE_HEAD=true, EQUIP_TYPE_SHOULDERS=false}</v>
      </c>
      <c r="AT214" s="27" t="str">
        <f t="shared" si="26"/>
        <v>, isMonster=true</v>
      </c>
      <c r="AU214" s="27" t="str">
        <f t="shared" si="24"/>
        <v xml:space="preserve"> --Domihaus / Domihaus</v>
      </c>
      <c r="AV214" s="27" t="str">
        <f t="shared" si="25"/>
        <v/>
      </c>
    </row>
    <row r="215" spans="1:48" x14ac:dyDescent="0.25">
      <c r="A215" s="5">
        <v>341</v>
      </c>
      <c r="B215" t="s">
        <v>2202</v>
      </c>
      <c r="C215" t="s">
        <v>4</v>
      </c>
      <c r="D215" t="s">
        <v>2203</v>
      </c>
      <c r="G215" s="3">
        <f t="shared" si="22"/>
        <v>341</v>
      </c>
      <c r="J215" t="s">
        <v>2551</v>
      </c>
      <c r="K215">
        <v>3</v>
      </c>
      <c r="L215" t="s">
        <v>2462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973</v>
      </c>
      <c r="S215" t="s">
        <v>45</v>
      </c>
      <c r="T215" s="24">
        <f>VLOOKUP(R215,'ESO zone constants'!$L$2:$N$9999,3,FALSE)</f>
        <v>0</v>
      </c>
      <c r="U215" s="3" t="str">
        <f>VLOOKUP(T215,'LibSets constants'!$A$2:$B$16,2,FALSE)</f>
        <v>Included in base game</v>
      </c>
      <c r="V215" t="s">
        <v>2556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28" t="str">
        <f>IF(AK215&lt;&gt;"",VLOOKUP(AK215,'ESO zone constants'!$E$3:$L$1002,6,FALSE),"")</f>
        <v/>
      </c>
      <c r="AN215" s="28" t="str">
        <f>IF(AO215&lt;&gt;"",VLOOKUP(AO215,'ESO zone constants'!$E$3:$L$1002,6,FALSE),"")</f>
        <v/>
      </c>
      <c r="AR215" s="27" t="str">
        <f t="shared" si="23"/>
        <v>[341] = {wayshrines={-1,-1,-1,}, dlcId=0</v>
      </c>
      <c r="AS215" s="27" t="str">
        <f t="shared" si="21"/>
        <v>, zoneIds={973}, veteran={EQUIP_TYPE_HEAD=true, EQUIP_TYPE_SHOULDERS=false}</v>
      </c>
      <c r="AT215" s="27" t="str">
        <f t="shared" si="26"/>
        <v>, isMonster=true</v>
      </c>
      <c r="AU215" s="27" t="str">
        <f t="shared" si="24"/>
        <v xml:space="preserve"> --Earthgore / Erdbluter</v>
      </c>
      <c r="AV215" s="27" t="str">
        <f t="shared" si="25"/>
        <v/>
      </c>
    </row>
    <row r="216" spans="1:48" x14ac:dyDescent="0.25">
      <c r="A216" s="5">
        <v>166</v>
      </c>
      <c r="B216" t="s">
        <v>1791</v>
      </c>
      <c r="C216" t="s">
        <v>5</v>
      </c>
      <c r="D216" t="s">
        <v>1792</v>
      </c>
      <c r="G216" s="3">
        <f t="shared" si="22"/>
        <v>166</v>
      </c>
      <c r="J216" t="s">
        <v>2551</v>
      </c>
      <c r="K216">
        <v>2</v>
      </c>
      <c r="L216" t="s">
        <v>2462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930</v>
      </c>
      <c r="S216" t="s">
        <v>46</v>
      </c>
      <c r="T216" s="24">
        <f>VLOOKUP(R216,'ESO zone constants'!$L$2:$N$9999,3,FALSE)</f>
        <v>0</v>
      </c>
      <c r="U216" s="3" t="str">
        <f>VLOOKUP(T216,'LibSets constants'!$A$2:$B$16,2,FALSE)</f>
        <v>Included in base game</v>
      </c>
      <c r="V216" s="33" t="s">
        <v>2557</v>
      </c>
      <c r="X216" s="3" t="str">
        <f>IF(Y216&lt;&gt;"",VLOOKUP(Y216,'ESO zone constants'!$E$3:$L$5000,8,FALSE),"")</f>
        <v/>
      </c>
      <c r="Z216" s="33"/>
      <c r="AB216" s="3" t="str">
        <f>IF(AC216&lt;&gt;"",VLOOKUP(AC216,'ESO zone constants'!$E$3:$L$5000,8,FALSE),"")</f>
        <v/>
      </c>
      <c r="AD216" s="33"/>
      <c r="AF216" s="3" t="str">
        <f>IF(AG216&lt;&gt;"",VLOOKUP(AG216,'ESO zone constants'!$E$3:$L$5000,8,FALSE),"")</f>
        <v/>
      </c>
      <c r="AJ216" s="28" t="str">
        <f>IF(AK216&lt;&gt;"",VLOOKUP(AK216,'ESO zone constants'!$E$3:$L$1002,6,FALSE),"")</f>
        <v/>
      </c>
      <c r="AN216" s="28" t="str">
        <f>IF(AO216&lt;&gt;"",VLOOKUP(AO216,'ESO zone constants'!$E$3:$L$1002,6,FALSE),"")</f>
        <v/>
      </c>
      <c r="AR216" s="27" t="str">
        <f t="shared" si="23"/>
        <v>[166] = {wayshrines={-1,-1,-1,}, dlcId=0</v>
      </c>
      <c r="AS216" s="27" t="str">
        <f t="shared" si="21"/>
        <v>, zoneIds={930}, veteran={EQUIP_TYPE_HEAD=true, EQUIP_TYPE_SHOULDERS=false}</v>
      </c>
      <c r="AT216" s="27" t="str">
        <f t="shared" si="26"/>
        <v>, isMonster=true</v>
      </c>
      <c r="AU216" s="27" t="str">
        <f t="shared" si="24"/>
        <v xml:space="preserve"> --Engine Guardian / Maschinenwächter</v>
      </c>
      <c r="AV216" s="27" t="str">
        <f t="shared" si="25"/>
        <v/>
      </c>
    </row>
    <row r="217" spans="1:48" x14ac:dyDescent="0.25">
      <c r="A217" s="18">
        <v>264</v>
      </c>
      <c r="B217" s="15" t="s">
        <v>2005</v>
      </c>
      <c r="C217" s="15" t="s">
        <v>2007</v>
      </c>
      <c r="D217" s="15" t="s">
        <v>2006</v>
      </c>
      <c r="E217" s="15"/>
      <c r="F217" s="15"/>
      <c r="G217" s="36">
        <f t="shared" si="22"/>
        <v>264</v>
      </c>
      <c r="H217" s="15" t="s">
        <v>2461</v>
      </c>
      <c r="I217" s="15" t="s">
        <v>4274</v>
      </c>
      <c r="J217" s="15" t="s">
        <v>2551</v>
      </c>
      <c r="K217" s="15"/>
      <c r="L217" s="15" t="s">
        <v>2462</v>
      </c>
      <c r="M217" s="15" t="s">
        <v>101</v>
      </c>
      <c r="N217" s="15" t="s">
        <v>2531</v>
      </c>
      <c r="O217" s="15" t="s">
        <v>2531</v>
      </c>
      <c r="P217" s="15" t="s">
        <v>2531</v>
      </c>
      <c r="Q217" s="15">
        <v>0</v>
      </c>
      <c r="R217" s="36" t="s">
        <v>2531</v>
      </c>
      <c r="S217" s="15" t="s">
        <v>2531</v>
      </c>
      <c r="T217" s="25" t="s">
        <v>2531</v>
      </c>
      <c r="U217" s="36" t="e">
        <f>VLOOKUP(T217,'LibSets constants'!$A$2:$B$16,2,FALSE)</f>
        <v>#N/A</v>
      </c>
      <c r="V217" s="15" t="s">
        <v>2531</v>
      </c>
      <c r="W217" s="15"/>
      <c r="X217" s="36" t="str">
        <f>IF(Y217&lt;&gt;"",VLOOKUP(Y217,'ESO zone constants'!$E$3:$L$5000,8,FALSE),"")</f>
        <v/>
      </c>
      <c r="Y217" s="15"/>
      <c r="AB217" s="36" t="str">
        <f>IF(AC217&lt;&gt;"",VLOOKUP(AC217,'ESO zone constants'!$E$3:$L$5000,8,FALSE),"")</f>
        <v/>
      </c>
      <c r="AC217" s="15"/>
      <c r="AF217" s="36" t="str">
        <f>IF(AG217&lt;&gt;"",VLOOKUP(AG217,'ESO zone constants'!$E$3:$L$5000,8,FALSE),"")</f>
        <v/>
      </c>
      <c r="AG217" s="15"/>
      <c r="AJ217" s="38" t="str">
        <f>IF(AK217&lt;&gt;"",VLOOKUP(AK217,'ESO zone constants'!$E$3:$L$1002,6,FALSE),"")</f>
        <v/>
      </c>
      <c r="AK217" s="15"/>
      <c r="AN217" s="38" t="str">
        <f>IF(AO217&lt;&gt;"",VLOOKUP(AO217,'ESO zone constants'!$E$3:$L$1002,6,FALSE),"")</f>
        <v/>
      </c>
      <c r="AO217" s="15"/>
      <c r="AR217" s="37" t="str">
        <f t="shared" si="23"/>
        <v>[264] = {wayshrines={n/a,n/a,n/a,}, dlcId=n/a</v>
      </c>
      <c r="AS217" s="37" t="str">
        <f>IF(A217&lt;&gt;"",IF(R225&lt;&gt;"",CONCATENATE(", zoneIds={",R225),"")&amp;IF(X217&lt;&gt;"",CONCATENATE(",",X217),"")&amp;IF(AN217&lt;&gt;"",CONCATENATE(",",AN217),"")&amp;IF(R225&lt;&gt;"",CONCATENATE("}",""),"")&amp;IF(OR(L217="true",L217="false",L217&lt;&gt;""), CONCATENATE(", veteran=", L217), ""),"")</f>
        <v>, zoneIds={843}, veteran={EQUIP_TYPE_HEAD=true, EQUIP_TYPE_SHOULDERS=false}</v>
      </c>
      <c r="AT217" s="27" t="str">
        <f t="shared" si="26"/>
        <v>, isMonster=true</v>
      </c>
      <c r="AU217" s="37" t="str">
        <f t="shared" si="24"/>
        <v xml:space="preserve"> --Giant Spider / Riesenspinne</v>
      </c>
      <c r="AV217" s="37" t="str">
        <f t="shared" si="25"/>
        <v/>
      </c>
    </row>
    <row r="218" spans="1:48" x14ac:dyDescent="0.25">
      <c r="A218" s="5">
        <v>280</v>
      </c>
      <c r="B218" t="s">
        <v>6</v>
      </c>
      <c r="C218" t="s">
        <v>6</v>
      </c>
      <c r="D218" t="s">
        <v>6</v>
      </c>
      <c r="G218" s="3">
        <f t="shared" si="22"/>
        <v>280</v>
      </c>
      <c r="J218" t="s">
        <v>2551</v>
      </c>
      <c r="K218">
        <v>1</v>
      </c>
      <c r="L218" t="s">
        <v>2462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11</v>
      </c>
      <c r="S218" t="s">
        <v>47</v>
      </c>
      <c r="T218" s="24">
        <f>VLOOKUP(R218,'ESO zone constants'!$L$2:$N$9999,3,FALSE)</f>
        <v>0</v>
      </c>
      <c r="U218" s="3" t="str">
        <f>VLOOKUP(T218,'LibSets constants'!$A$2:$B$16,2,FALSE)</f>
        <v>Included in base game</v>
      </c>
      <c r="V218" t="s">
        <v>2558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28" t="str">
        <f>IF(AK218&lt;&gt;"",VLOOKUP(AK218,'ESO zone constants'!$E$3:$L$1002,6,FALSE),"")</f>
        <v/>
      </c>
      <c r="AN218" s="28" t="str">
        <f>IF(AO218&lt;&gt;"",VLOOKUP(AO218,'ESO zone constants'!$E$3:$L$1002,6,FALSE),"")</f>
        <v/>
      </c>
      <c r="AR218" s="27" t="str">
        <f t="shared" si="23"/>
        <v>[280] = {wayshrines={-1,-1,-1,}, dlcId=0</v>
      </c>
      <c r="AS218" s="27" t="e">
        <f>IF(A218&lt;&gt;"",IF(#REF!&lt;&gt;"",CONCATENATE(", zoneIds={",#REF!),"")&amp;IF(X218&lt;&gt;"",CONCATENATE(",",X218),"")&amp;IF(AN218&lt;&gt;"",CONCATENATE(",",AN218),"")&amp;IF(#REF!&lt;&gt;"",CONCATENATE("}",""),"")&amp;IF(OR(L218="true",L218="false",L218&lt;&gt;""), CONCATENATE(", veteran=", L218), ""),"")</f>
        <v>#REF!</v>
      </c>
      <c r="AT218" s="27" t="str">
        <f t="shared" si="26"/>
        <v>, isMonster=true</v>
      </c>
      <c r="AU218" s="27" t="str">
        <f t="shared" si="24"/>
        <v xml:space="preserve"> --Grothdarr / Grothdarr</v>
      </c>
      <c r="AV218" s="27" t="str">
        <f t="shared" si="25"/>
        <v/>
      </c>
    </row>
    <row r="219" spans="1:48" s="15" customFormat="1" x14ac:dyDescent="0.25">
      <c r="A219" s="5">
        <v>274</v>
      </c>
      <c r="B219" t="s">
        <v>2020</v>
      </c>
      <c r="C219" t="s">
        <v>7</v>
      </c>
      <c r="D219" t="s">
        <v>2021</v>
      </c>
      <c r="E219"/>
      <c r="F219"/>
      <c r="G219" s="3">
        <f t="shared" si="22"/>
        <v>274</v>
      </c>
      <c r="H219"/>
      <c r="I219"/>
      <c r="J219" t="s">
        <v>2551</v>
      </c>
      <c r="K219">
        <v>1</v>
      </c>
      <c r="L219" t="s">
        <v>2462</v>
      </c>
      <c r="M219" t="s">
        <v>101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449</v>
      </c>
      <c r="S219" t="s">
        <v>48</v>
      </c>
      <c r="T219" s="24">
        <f>VLOOKUP(R219,'ESO zone constants'!$L$2:$N$9999,3,FALSE)</f>
        <v>0</v>
      </c>
      <c r="U219" s="3" t="str">
        <f>VLOOKUP(T219,'LibSets constants'!$A$2:$B$16,2,FALSE)</f>
        <v>Included in base game</v>
      </c>
      <c r="V219" t="s">
        <v>2559</v>
      </c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28" t="str">
        <f>IF(AK219&lt;&gt;"",VLOOKUP(AK219,'ESO zone constants'!$E$3:$L$1002,6,FALSE),"")</f>
        <v/>
      </c>
      <c r="AK219"/>
      <c r="AL219"/>
      <c r="AM219"/>
      <c r="AN219" s="28" t="str">
        <f>IF(AO219&lt;&gt;"",VLOOKUP(AO219,'ESO zone constants'!$E$3:$L$1002,6,FALSE),"")</f>
        <v/>
      </c>
      <c r="AO219"/>
      <c r="AP219"/>
      <c r="AQ219"/>
      <c r="AR219" s="27" t="str">
        <f t="shared" si="23"/>
        <v>[274] = {wayshrines={-1,-1,-1,}, dlcId=0</v>
      </c>
      <c r="AS219" s="27" t="str">
        <f t="shared" ref="AS219:AS249" si="27">IF(A219&lt;&gt;"",IF(R219&lt;&gt;"",CONCATENATE(", zoneIds={",R219),"")&amp;IF(X219&lt;&gt;"",CONCATENATE(",",X219),"")&amp;IF(AN219&lt;&gt;"",CONCATENATE(",",AN219),"")&amp;IF(R219&lt;&gt;"",CONCATENATE("}",""),"")&amp;IF(OR(L219="true",L219="false",L219&lt;&gt;""), CONCATENATE(", veteran=", L219), ""),"")</f>
        <v>, zoneIds={449}, veteran={EQUIP_TYPE_HEAD=true, EQUIP_TYPE_SHOULDERS=false}</v>
      </c>
      <c r="AT219" s="27" t="str">
        <f t="shared" si="26"/>
        <v>, isMonster=true</v>
      </c>
      <c r="AU219" s="27" t="str">
        <f t="shared" si="24"/>
        <v xml:space="preserve"> --Iceheart / Eisherz</v>
      </c>
      <c r="AV219" s="27" t="str">
        <f t="shared" si="25"/>
        <v/>
      </c>
    </row>
    <row r="220" spans="1:48" x14ac:dyDescent="0.25">
      <c r="A220" s="5">
        <v>273</v>
      </c>
      <c r="B220" t="s">
        <v>8</v>
      </c>
      <c r="C220" t="s">
        <v>8</v>
      </c>
      <c r="D220" t="s">
        <v>8</v>
      </c>
      <c r="G220" s="3">
        <f t="shared" si="22"/>
        <v>273</v>
      </c>
      <c r="J220" t="s">
        <v>2551</v>
      </c>
      <c r="K220">
        <v>1</v>
      </c>
      <c r="L220" t="s">
        <v>2462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130</v>
      </c>
      <c r="S220" t="s">
        <v>49</v>
      </c>
      <c r="T220" s="24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2560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28" t="str">
        <f>IF(AK220&lt;&gt;"",VLOOKUP(AK220,'ESO zone constants'!$E$3:$L$1002,6,FALSE),"")</f>
        <v/>
      </c>
      <c r="AN220" s="28" t="str">
        <f>IF(AO220&lt;&gt;"",VLOOKUP(AO220,'ESO zone constants'!$E$3:$L$1002,6,FALSE),"")</f>
        <v/>
      </c>
      <c r="AR220" s="27" t="str">
        <f t="shared" si="23"/>
        <v>[273] = {wayshrines={-1,-1,-1,}, dlcId=0</v>
      </c>
      <c r="AS220" s="27" t="str">
        <f t="shared" si="27"/>
        <v>, zoneIds={130}, veteran={EQUIP_TYPE_HEAD=true, EQUIP_TYPE_SHOULDERS=false}</v>
      </c>
      <c r="AT220" s="27" t="str">
        <f t="shared" si="26"/>
        <v>, isMonster=true</v>
      </c>
      <c r="AU220" s="27" t="str">
        <f t="shared" si="24"/>
        <v xml:space="preserve"> --Ilambris / Ilambris</v>
      </c>
      <c r="AV220" s="27" t="str">
        <f t="shared" si="25"/>
        <v/>
      </c>
    </row>
    <row r="221" spans="1:48" x14ac:dyDescent="0.25">
      <c r="A221" s="5">
        <v>272</v>
      </c>
      <c r="B221" t="s">
        <v>2018</v>
      </c>
      <c r="C221" t="s">
        <v>9</v>
      </c>
      <c r="D221" t="s">
        <v>2019</v>
      </c>
      <c r="G221" s="3">
        <f t="shared" si="22"/>
        <v>272</v>
      </c>
      <c r="J221" t="s">
        <v>2551</v>
      </c>
      <c r="K221">
        <v>1</v>
      </c>
      <c r="L221" t="s">
        <v>2462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176</v>
      </c>
      <c r="S221" t="s">
        <v>50</v>
      </c>
      <c r="T221" s="24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2561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28" t="str">
        <f>IF(AK221&lt;&gt;"",VLOOKUP(AK221,'ESO zone constants'!$E$3:$L$1002,6,FALSE),"")</f>
        <v/>
      </c>
      <c r="AN221" s="28" t="str">
        <f>IF(AO221&lt;&gt;"",VLOOKUP(AO221,'ESO zone constants'!$E$3:$L$1002,6,FALSE),"")</f>
        <v/>
      </c>
      <c r="AR221" s="27" t="str">
        <f t="shared" si="23"/>
        <v>[272] = {wayshrines={-1,-1,-1,}, dlcId=0</v>
      </c>
      <c r="AS221" s="27" t="str">
        <f t="shared" si="27"/>
        <v>, zoneIds={176}, veteran={EQUIP_TYPE_HEAD=true, EQUIP_TYPE_SHOULDERS=false}</v>
      </c>
      <c r="AT221" s="27" t="str">
        <f t="shared" si="26"/>
        <v>, isMonster=true</v>
      </c>
      <c r="AU221" s="27" t="str">
        <f t="shared" si="24"/>
        <v xml:space="preserve"> --Infernal Guardian / Infernaler Wächter</v>
      </c>
      <c r="AV221" s="27" t="str">
        <f t="shared" si="25"/>
        <v/>
      </c>
    </row>
    <row r="222" spans="1:48" x14ac:dyDescent="0.25">
      <c r="A222" s="5">
        <v>266</v>
      </c>
      <c r="B222" t="s">
        <v>10</v>
      </c>
      <c r="C222" t="s">
        <v>10</v>
      </c>
      <c r="D222" t="s">
        <v>10</v>
      </c>
      <c r="G222" s="3">
        <f t="shared" si="22"/>
        <v>266</v>
      </c>
      <c r="J222" t="s">
        <v>2551</v>
      </c>
      <c r="K222">
        <v>2</v>
      </c>
      <c r="L222" t="s">
        <v>2462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283</v>
      </c>
      <c r="S222" t="s">
        <v>51</v>
      </c>
      <c r="T222" s="24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2562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28" t="str">
        <f>IF(AK222&lt;&gt;"",VLOOKUP(AK222,'ESO zone constants'!$E$3:$L$1002,6,FALSE),"")</f>
        <v/>
      </c>
      <c r="AN222" s="28" t="str">
        <f>IF(AO222&lt;&gt;"",VLOOKUP(AO222,'ESO zone constants'!$E$3:$L$1002,6,FALSE),"")</f>
        <v/>
      </c>
      <c r="AR222" s="27" t="str">
        <f t="shared" si="23"/>
        <v>[266] = {wayshrines={-1,-1,-1,}, dlcId=0</v>
      </c>
      <c r="AS222" s="27" t="str">
        <f t="shared" si="27"/>
        <v>, zoneIds={283}, veteran={EQUIP_TYPE_HEAD=true, EQUIP_TYPE_SHOULDERS=false}</v>
      </c>
      <c r="AT222" s="27" t="str">
        <f t="shared" si="26"/>
        <v>, isMonster=true</v>
      </c>
      <c r="AU222" s="27" t="str">
        <f t="shared" si="24"/>
        <v xml:space="preserve"> --Kra'gh / Kra'gh</v>
      </c>
      <c r="AV222" s="27" t="str">
        <f t="shared" si="25"/>
        <v/>
      </c>
    </row>
    <row r="223" spans="1:48" x14ac:dyDescent="0.25">
      <c r="A223" s="5">
        <v>164</v>
      </c>
      <c r="B223" t="s">
        <v>1787</v>
      </c>
      <c r="C223" t="s">
        <v>11</v>
      </c>
      <c r="D223" t="s">
        <v>1788</v>
      </c>
      <c r="G223" s="3">
        <f t="shared" si="22"/>
        <v>164</v>
      </c>
      <c r="J223" t="s">
        <v>2551</v>
      </c>
      <c r="K223">
        <v>3</v>
      </c>
      <c r="L223" t="s">
        <v>2462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678</v>
      </c>
      <c r="S223" t="s">
        <v>52</v>
      </c>
      <c r="T223" s="24">
        <f>VLOOKUP(R223,'ESO zone constants'!$L$2:$N$9999,3,FALSE)</f>
        <v>1</v>
      </c>
      <c r="U223" s="3" t="str">
        <f>VLOOKUP(T223,'LibSets constants'!$A$2:$B$16,2,FALSE)</f>
        <v>Imperial City</v>
      </c>
      <c r="V223" t="s">
        <v>2563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28" t="str">
        <f>IF(AK223&lt;&gt;"",VLOOKUP(AK223,'ESO zone constants'!$E$3:$L$1002,6,FALSE),"")</f>
        <v/>
      </c>
      <c r="AN223" s="28" t="str">
        <f>IF(AO223&lt;&gt;"",VLOOKUP(AO223,'ESO zone constants'!$E$3:$L$1002,6,FALSE),"")</f>
        <v/>
      </c>
      <c r="AR223" s="27" t="str">
        <f t="shared" si="23"/>
        <v>[164] = {wayshrines={-1,-1,-1,}, dlcId=1</v>
      </c>
      <c r="AS223" s="27" t="str">
        <f t="shared" si="27"/>
        <v>, zoneIds={678}, veteran={EQUIP_TYPE_HEAD=true, EQUIP_TYPE_SHOULDERS=false}</v>
      </c>
      <c r="AT223" s="27" t="str">
        <f t="shared" si="26"/>
        <v>, isMonster=true</v>
      </c>
      <c r="AU223" s="27" t="str">
        <f t="shared" si="24"/>
        <v xml:space="preserve"> --Lord Warden / Hochwärter</v>
      </c>
      <c r="AV223" s="27" t="str">
        <f t="shared" si="25"/>
        <v/>
      </c>
    </row>
    <row r="224" spans="1:48" x14ac:dyDescent="0.25">
      <c r="A224" s="5">
        <v>170</v>
      </c>
      <c r="B224" t="s">
        <v>1796</v>
      </c>
      <c r="C224" t="s">
        <v>12</v>
      </c>
      <c r="D224" t="s">
        <v>1797</v>
      </c>
      <c r="G224" s="3">
        <f t="shared" si="22"/>
        <v>170</v>
      </c>
      <c r="J224" t="s">
        <v>2551</v>
      </c>
      <c r="K224">
        <v>2</v>
      </c>
      <c r="L224" t="s">
        <v>2462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935</v>
      </c>
      <c r="S224" t="s">
        <v>143</v>
      </c>
      <c r="T224" s="24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2564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28" t="str">
        <f>IF(AK224&lt;&gt;"",VLOOKUP(AK224,'ESO zone constants'!$E$3:$L$1002,6,FALSE),"")</f>
        <v/>
      </c>
      <c r="AN224" s="28" t="str">
        <f>IF(AO224&lt;&gt;"",VLOOKUP(AO224,'ESO zone constants'!$E$3:$L$1002,6,FALSE),"")</f>
        <v/>
      </c>
      <c r="AR224" s="27" t="str">
        <f t="shared" si="23"/>
        <v>[170] = {wayshrines={-1,-1,-1,}, dlcId=0</v>
      </c>
      <c r="AS224" s="27" t="str">
        <f t="shared" si="27"/>
        <v>, zoneIds={935}, veteran={EQUIP_TYPE_HEAD=true, EQUIP_TYPE_SHOULDERS=false}</v>
      </c>
      <c r="AT224" s="27" t="str">
        <f t="shared" si="26"/>
        <v>, isMonster=true</v>
      </c>
      <c r="AU224" s="27" t="str">
        <f t="shared" si="24"/>
        <v xml:space="preserve"> --Maw of the Infernal / Schlund des Infernalen</v>
      </c>
      <c r="AV224" s="27" t="str">
        <f t="shared" si="25"/>
        <v/>
      </c>
    </row>
    <row r="225" spans="1:48" x14ac:dyDescent="0.25">
      <c r="A225" s="5">
        <v>256</v>
      </c>
      <c r="B225" t="s">
        <v>1985</v>
      </c>
      <c r="C225" t="s">
        <v>13</v>
      </c>
      <c r="D225" t="s">
        <v>1986</v>
      </c>
      <c r="G225" s="3">
        <f t="shared" si="22"/>
        <v>256</v>
      </c>
      <c r="J225" t="s">
        <v>2551</v>
      </c>
      <c r="K225">
        <v>3</v>
      </c>
      <c r="L225" t="s">
        <v>2462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843</v>
      </c>
      <c r="S225" t="s">
        <v>53</v>
      </c>
      <c r="T225" s="24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2565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28" t="str">
        <f>IF(AK225&lt;&gt;"",VLOOKUP(AK225,'ESO zone constants'!$E$3:$L$1002,6,FALSE),"")</f>
        <v/>
      </c>
      <c r="AN225" s="28" t="str">
        <f>IF(AO225&lt;&gt;"",VLOOKUP(AO225,'ESO zone constants'!$E$3:$L$1002,6,FALSE),"")</f>
        <v/>
      </c>
      <c r="AR225" s="27" t="str">
        <f t="shared" si="23"/>
        <v>[256] = {wayshrines={-1,-1,-1,}, dlcId=0</v>
      </c>
      <c r="AS225" s="27" t="str">
        <f t="shared" si="27"/>
        <v>, zoneIds={843}, veteran={EQUIP_TYPE_HEAD=true, EQUIP_TYPE_SHOULDERS=false}</v>
      </c>
      <c r="AT225" s="27" t="str">
        <f t="shared" si="26"/>
        <v>, isMonster=true</v>
      </c>
      <c r="AU225" s="27" t="str">
        <f t="shared" si="24"/>
        <v xml:space="preserve"> --Mighty Chudan / Mächtiger Chudan</v>
      </c>
      <c r="AV225" s="27" t="str">
        <f t="shared" si="25"/>
        <v/>
      </c>
    </row>
    <row r="226" spans="1:48" x14ac:dyDescent="0.25">
      <c r="A226" s="5">
        <v>183</v>
      </c>
      <c r="B226" t="s">
        <v>14</v>
      </c>
      <c r="C226" t="s">
        <v>14</v>
      </c>
      <c r="D226" t="s">
        <v>14</v>
      </c>
      <c r="G226" s="3">
        <f t="shared" si="22"/>
        <v>183</v>
      </c>
      <c r="J226" t="s">
        <v>2551</v>
      </c>
      <c r="K226">
        <v>3</v>
      </c>
      <c r="L226" t="s">
        <v>2462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688</v>
      </c>
      <c r="S226" t="s">
        <v>54</v>
      </c>
      <c r="T226" s="24">
        <f>VLOOKUP(R226,'ESO zone constants'!$L$2:$N$9999,3,FALSE)</f>
        <v>1</v>
      </c>
      <c r="U226" s="3" t="str">
        <f>VLOOKUP(T226,'LibSets constants'!$A$2:$B$16,2,FALSE)</f>
        <v>Imperial City</v>
      </c>
      <c r="V226" t="s">
        <v>2566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28" t="str">
        <f>IF(AK226&lt;&gt;"",VLOOKUP(AK226,'ESO zone constants'!$E$3:$L$1002,6,FALSE),"")</f>
        <v/>
      </c>
      <c r="AN226" s="28" t="str">
        <f>IF(AO226&lt;&gt;"",VLOOKUP(AO226,'ESO zone constants'!$E$3:$L$1002,6,FALSE),"")</f>
        <v/>
      </c>
      <c r="AR226" s="27" t="str">
        <f t="shared" si="23"/>
        <v>[183] = {wayshrines={-1,-1,-1,}, dlcId=1</v>
      </c>
      <c r="AS226" s="27" t="str">
        <f t="shared" si="27"/>
        <v>, zoneIds={688}, veteran={EQUIP_TYPE_HEAD=true, EQUIP_TYPE_SHOULDERS=false}</v>
      </c>
      <c r="AT226" s="27" t="str">
        <f t="shared" si="26"/>
        <v>, isMonster=true</v>
      </c>
      <c r="AU226" s="27" t="str">
        <f t="shared" si="24"/>
        <v xml:space="preserve"> --Molag Kena / Molag Kena</v>
      </c>
      <c r="AV226" s="27" t="str">
        <f t="shared" si="25"/>
        <v/>
      </c>
    </row>
    <row r="227" spans="1:48" x14ac:dyDescent="0.25">
      <c r="A227" s="5">
        <v>168</v>
      </c>
      <c r="B227" t="s">
        <v>15</v>
      </c>
      <c r="C227" t="s">
        <v>15</v>
      </c>
      <c r="D227" t="s">
        <v>1795</v>
      </c>
      <c r="G227" s="3">
        <f t="shared" si="22"/>
        <v>168</v>
      </c>
      <c r="J227" t="s">
        <v>2551</v>
      </c>
      <c r="K227">
        <v>1</v>
      </c>
      <c r="L227" t="s">
        <v>2462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932</v>
      </c>
      <c r="S227" t="s">
        <v>55</v>
      </c>
      <c r="T227" s="24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2567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28" t="str">
        <f>IF(AK227&lt;&gt;"",VLOOKUP(AK227,'ESO zone constants'!$E$3:$L$1002,6,FALSE),"")</f>
        <v/>
      </c>
      <c r="AN227" s="28" t="str">
        <f>IF(AO227&lt;&gt;"",VLOOKUP(AO227,'ESO zone constants'!$E$3:$L$1002,6,FALSE),"")</f>
        <v/>
      </c>
      <c r="AR227" s="27" t="str">
        <f t="shared" si="23"/>
        <v>[168] = {wayshrines={-1,-1,-1,}, dlcId=0</v>
      </c>
      <c r="AS227" s="27" t="str">
        <f t="shared" si="27"/>
        <v>, zoneIds={932}, veteran={EQUIP_TYPE_HEAD=true, EQUIP_TYPE_SHOULDERS=false}</v>
      </c>
      <c r="AT227" s="27" t="str">
        <f t="shared" si="26"/>
        <v>, isMonster=true</v>
      </c>
      <c r="AU227" s="27" t="str">
        <f t="shared" si="24"/>
        <v xml:space="preserve"> --Nerien'eth / Nerien'eth</v>
      </c>
      <c r="AV227" s="27" t="str">
        <f t="shared" si="25"/>
        <v/>
      </c>
    </row>
    <row r="228" spans="1:48" x14ac:dyDescent="0.25">
      <c r="A228" s="5">
        <v>167</v>
      </c>
      <c r="B228" t="s">
        <v>1793</v>
      </c>
      <c r="C228" t="s">
        <v>16</v>
      </c>
      <c r="D228" t="s">
        <v>1794</v>
      </c>
      <c r="G228" s="3">
        <f t="shared" si="22"/>
        <v>167</v>
      </c>
      <c r="J228" t="s">
        <v>2551</v>
      </c>
      <c r="K228">
        <v>2</v>
      </c>
      <c r="L228" t="s">
        <v>2462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931</v>
      </c>
      <c r="S228" t="s">
        <v>56</v>
      </c>
      <c r="T228" s="24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2568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28" t="str">
        <f>IF(AK228&lt;&gt;"",VLOOKUP(AK228,'ESO zone constants'!$E$3:$L$1002,6,FALSE),"")</f>
        <v/>
      </c>
      <c r="AN228" s="28" t="str">
        <f>IF(AO228&lt;&gt;"",VLOOKUP(AO228,'ESO zone constants'!$E$3:$L$1002,6,FALSE),"")</f>
        <v/>
      </c>
      <c r="AR228" s="27" t="str">
        <f t="shared" si="23"/>
        <v>[167] = {wayshrines={-1,-1,-1,}, dlcId=0</v>
      </c>
      <c r="AS228" s="27" t="str">
        <f t="shared" si="27"/>
        <v>, zoneIds={931}, veteran={EQUIP_TYPE_HEAD=true, EQUIP_TYPE_SHOULDERS=false}</v>
      </c>
      <c r="AT228" s="27" t="str">
        <f t="shared" si="26"/>
        <v>, isMonster=true</v>
      </c>
      <c r="AU228" s="27" t="str">
        <f t="shared" si="24"/>
        <v xml:space="preserve"> --Nightflame / Nachtflamme</v>
      </c>
      <c r="AV228" s="27" t="str">
        <f t="shared" si="25"/>
        <v/>
      </c>
    </row>
    <row r="229" spans="1:48" x14ac:dyDescent="0.25">
      <c r="A229" s="5">
        <v>277</v>
      </c>
      <c r="B229" t="s">
        <v>2026</v>
      </c>
      <c r="C229" t="s">
        <v>17</v>
      </c>
      <c r="D229" t="s">
        <v>2027</v>
      </c>
      <c r="G229" s="3">
        <f t="shared" si="22"/>
        <v>277</v>
      </c>
      <c r="J229" t="s">
        <v>2551</v>
      </c>
      <c r="K229">
        <v>1</v>
      </c>
      <c r="L229" t="s">
        <v>2462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38</v>
      </c>
      <c r="S229" t="s">
        <v>57</v>
      </c>
      <c r="T229" s="24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2569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28" t="str">
        <f>IF(AK229&lt;&gt;"",VLOOKUP(AK229,'ESO zone constants'!$E$3:$L$1002,6,FALSE),"")</f>
        <v/>
      </c>
      <c r="AN229" s="28" t="str">
        <f>IF(AO229&lt;&gt;"",VLOOKUP(AO229,'ESO zone constants'!$E$3:$L$1002,6,FALSE),"")</f>
        <v/>
      </c>
      <c r="AR229" s="27" t="str">
        <f t="shared" si="23"/>
        <v>[277] = {wayshrines={-1,-1,-1,}, dlcId=0</v>
      </c>
      <c r="AS229" s="27" t="str">
        <f t="shared" si="27"/>
        <v>, zoneIds={38}, veteran={EQUIP_TYPE_HEAD=true, EQUIP_TYPE_SHOULDERS=false}</v>
      </c>
      <c r="AT229" s="27" t="str">
        <f t="shared" si="26"/>
        <v>, isMonster=true</v>
      </c>
      <c r="AU229" s="27" t="str">
        <f t="shared" si="24"/>
        <v xml:space="preserve"> --Pirate Skeleton / Piratenskelett</v>
      </c>
      <c r="AV229" s="27" t="str">
        <f t="shared" si="25"/>
        <v/>
      </c>
    </row>
    <row r="230" spans="1:48" x14ac:dyDescent="0.25">
      <c r="A230" s="5">
        <v>165</v>
      </c>
      <c r="B230" t="s">
        <v>1789</v>
      </c>
      <c r="C230" t="s">
        <v>18</v>
      </c>
      <c r="D230" t="s">
        <v>1790</v>
      </c>
      <c r="G230" s="3">
        <f t="shared" si="22"/>
        <v>165</v>
      </c>
      <c r="J230" t="s">
        <v>2551</v>
      </c>
      <c r="K230">
        <v>2</v>
      </c>
      <c r="L230" t="s">
        <v>2462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933</v>
      </c>
      <c r="S230" t="s">
        <v>58</v>
      </c>
      <c r="T230" s="24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2570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28" t="str">
        <f>IF(AK230&lt;&gt;"",VLOOKUP(AK230,'ESO zone constants'!$E$3:$L$1002,6,FALSE),"")</f>
        <v/>
      </c>
      <c r="AN230" s="28" t="str">
        <f>IF(AO230&lt;&gt;"",VLOOKUP(AO230,'ESO zone constants'!$E$3:$L$1002,6,FALSE),"")</f>
        <v/>
      </c>
      <c r="AR230" s="27" t="str">
        <f t="shared" si="23"/>
        <v>[165] = {wayshrines={-1,-1,-1,}, dlcId=0</v>
      </c>
      <c r="AS230" s="27" t="str">
        <f t="shared" si="27"/>
        <v>, zoneIds={933}, veteran={EQUIP_TYPE_HEAD=true, EQUIP_TYPE_SHOULDERS=false}</v>
      </c>
      <c r="AT230" s="27" t="str">
        <f t="shared" si="26"/>
        <v>, isMonster=true</v>
      </c>
      <c r="AU230" s="27" t="str">
        <f t="shared" si="24"/>
        <v xml:space="preserve"> --Scourge Harvester / Geißelernter</v>
      </c>
      <c r="AV230" s="27" t="str">
        <f t="shared" si="25"/>
        <v/>
      </c>
    </row>
    <row r="231" spans="1:48" x14ac:dyDescent="0.25">
      <c r="A231" s="5">
        <v>279</v>
      </c>
      <c r="B231" t="s">
        <v>19</v>
      </c>
      <c r="C231" t="s">
        <v>19</v>
      </c>
      <c r="D231" t="s">
        <v>2031</v>
      </c>
      <c r="G231" s="3">
        <f t="shared" si="22"/>
        <v>279</v>
      </c>
      <c r="J231" t="s">
        <v>2551</v>
      </c>
      <c r="K231">
        <v>1</v>
      </c>
      <c r="L231" t="s">
        <v>2462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31</v>
      </c>
      <c r="S231" t="s">
        <v>59</v>
      </c>
      <c r="T231" s="24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2571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28" t="str">
        <f>IF(AK231&lt;&gt;"",VLOOKUP(AK231,'ESO zone constants'!$E$3:$L$1002,6,FALSE),"")</f>
        <v/>
      </c>
      <c r="AN231" s="28" t="str">
        <f>IF(AO231&lt;&gt;"",VLOOKUP(AO231,'ESO zone constants'!$E$3:$L$1002,6,FALSE),"")</f>
        <v/>
      </c>
      <c r="AR231" s="27" t="str">
        <f t="shared" si="23"/>
        <v>[279] = {wayshrines={-1,-1,-1,}, dlcId=0</v>
      </c>
      <c r="AS231" s="27" t="str">
        <f t="shared" si="27"/>
        <v>, zoneIds={31}, veteran={EQUIP_TYPE_HEAD=true, EQUIP_TYPE_SHOULDERS=false}</v>
      </c>
      <c r="AT231" s="27" t="str">
        <f t="shared" si="26"/>
        <v>, isMonster=true</v>
      </c>
      <c r="AU231" s="27" t="str">
        <f t="shared" si="24"/>
        <v xml:space="preserve"> --Selene / Selene</v>
      </c>
      <c r="AV231" s="27" t="str">
        <f t="shared" si="25"/>
        <v/>
      </c>
    </row>
    <row r="232" spans="1:48" x14ac:dyDescent="0.25">
      <c r="A232" s="5">
        <v>271</v>
      </c>
      <c r="B232" t="s">
        <v>20</v>
      </c>
      <c r="C232" t="s">
        <v>20</v>
      </c>
      <c r="D232" t="s">
        <v>20</v>
      </c>
      <c r="G232" s="3">
        <f t="shared" si="22"/>
        <v>271</v>
      </c>
      <c r="J232" t="s">
        <v>2551</v>
      </c>
      <c r="K232">
        <v>1</v>
      </c>
      <c r="L232" t="s">
        <v>2462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148</v>
      </c>
      <c r="S232" t="s">
        <v>60</v>
      </c>
      <c r="T232" s="24">
        <f>VLOOKUP(R232,'ESO zone constants'!$L$2:$N$9999,3,FALSE)</f>
        <v>0</v>
      </c>
      <c r="U232" s="3" t="str">
        <f>VLOOKUP(T232,'LibSets constants'!$A$2:$B$16,2,FALSE)</f>
        <v>Included in base game</v>
      </c>
      <c r="V232" t="s">
        <v>2572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28" t="str">
        <f>IF(AK232&lt;&gt;"",VLOOKUP(AK232,'ESO zone constants'!$E$3:$L$1002,6,FALSE),"")</f>
        <v/>
      </c>
      <c r="AN232" s="28" t="str">
        <f>IF(AO232&lt;&gt;"",VLOOKUP(AO232,'ESO zone constants'!$E$3:$L$1002,6,FALSE),"")</f>
        <v/>
      </c>
      <c r="AR232" s="27" t="str">
        <f t="shared" si="23"/>
        <v>[271] = {wayshrines={-1,-1,-1,}, dlcId=0</v>
      </c>
      <c r="AS232" s="27" t="str">
        <f t="shared" si="27"/>
        <v>, zoneIds={148}, veteran={EQUIP_TYPE_HEAD=true, EQUIP_TYPE_SHOULDERS=false}</v>
      </c>
      <c r="AT232" s="27" t="str">
        <f t="shared" si="26"/>
        <v>, isMonster=true</v>
      </c>
      <c r="AU232" s="27" t="str">
        <f t="shared" si="24"/>
        <v xml:space="preserve"> --Sellistrix / Sellistrix</v>
      </c>
      <c r="AV232" s="27" t="str">
        <f t="shared" si="25"/>
        <v/>
      </c>
    </row>
    <row r="233" spans="1:48" x14ac:dyDescent="0.25">
      <c r="A233" s="5">
        <v>268</v>
      </c>
      <c r="B233" t="s">
        <v>2012</v>
      </c>
      <c r="C233" t="s">
        <v>21</v>
      </c>
      <c r="D233" t="s">
        <v>2013</v>
      </c>
      <c r="G233" s="3">
        <f t="shared" si="22"/>
        <v>268</v>
      </c>
      <c r="J233" t="s">
        <v>2551</v>
      </c>
      <c r="K233">
        <v>2</v>
      </c>
      <c r="L233" t="s">
        <v>2462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63</v>
      </c>
      <c r="S233" t="s">
        <v>61</v>
      </c>
      <c r="T233" s="24">
        <f>VLOOKUP(R233,'ESO zone constants'!$L$2:$N$9999,3,FALSE)</f>
        <v>0</v>
      </c>
      <c r="U233" s="3" t="str">
        <f>VLOOKUP(T233,'LibSets constants'!$A$2:$B$16,2,FALSE)</f>
        <v>Included in base game</v>
      </c>
      <c r="V233" t="s">
        <v>21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8" t="str">
        <f>IF(AK233&lt;&gt;"",VLOOKUP(AK233,'ESO zone constants'!$E$3:$L$1002,6,FALSE),"")</f>
        <v/>
      </c>
      <c r="AN233" s="28" t="str">
        <f>IF(AO233&lt;&gt;"",VLOOKUP(AO233,'ESO zone constants'!$E$3:$L$1002,6,FALSE),"")</f>
        <v/>
      </c>
      <c r="AR233" s="27" t="str">
        <f t="shared" si="23"/>
        <v>[268] = {wayshrines={-1,-1,-1,}, dlcId=0</v>
      </c>
      <c r="AS233" s="27" t="str">
        <f t="shared" si="27"/>
        <v>, zoneIds={63}, veteran={EQUIP_TYPE_HEAD=true, EQUIP_TYPE_SHOULDERS=false}</v>
      </c>
      <c r="AT233" s="27" t="str">
        <f t="shared" si="26"/>
        <v>, isMonster=true</v>
      </c>
      <c r="AU233" s="27" t="str">
        <f t="shared" si="24"/>
        <v xml:space="preserve"> --Sentinel of Rkugamz / Wachposten von Rkugamz</v>
      </c>
      <c r="AV233" s="27" t="str">
        <f t="shared" si="25"/>
        <v/>
      </c>
    </row>
    <row r="234" spans="1:48" x14ac:dyDescent="0.25">
      <c r="A234" s="5">
        <v>265</v>
      </c>
      <c r="B234" t="s">
        <v>2008</v>
      </c>
      <c r="C234" t="s">
        <v>22</v>
      </c>
      <c r="D234" t="s">
        <v>2009</v>
      </c>
      <c r="G234" s="3">
        <f t="shared" si="22"/>
        <v>265</v>
      </c>
      <c r="J234" t="s">
        <v>2551</v>
      </c>
      <c r="K234">
        <v>2</v>
      </c>
      <c r="L234" t="s">
        <v>2462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380</v>
      </c>
      <c r="S234" t="s">
        <v>142</v>
      </c>
      <c r="T234" s="24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2564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28" t="str">
        <f>IF(AK234&lt;&gt;"",VLOOKUP(AK234,'ESO zone constants'!$E$3:$L$1002,6,FALSE),"")</f>
        <v/>
      </c>
      <c r="AN234" s="28" t="str">
        <f>IF(AO234&lt;&gt;"",VLOOKUP(AO234,'ESO zone constants'!$E$3:$L$1002,6,FALSE),"")</f>
        <v/>
      </c>
      <c r="AR234" s="27" t="str">
        <f t="shared" si="23"/>
        <v>[265] = {wayshrines={-1,-1,-1,}, dlcId=0</v>
      </c>
      <c r="AS234" s="27" t="str">
        <f t="shared" si="27"/>
        <v>, zoneIds={380}, veteran={EQUIP_TYPE_HEAD=true, EQUIP_TYPE_SHOULDERS=false}</v>
      </c>
      <c r="AT234" s="27" t="str">
        <f t="shared" si="26"/>
        <v>, isMonster=true</v>
      </c>
      <c r="AU234" s="27" t="str">
        <f t="shared" si="24"/>
        <v xml:space="preserve"> --Shadowrend / Schattenriss</v>
      </c>
      <c r="AV234" s="27" t="str">
        <f t="shared" si="25"/>
        <v/>
      </c>
    </row>
    <row r="235" spans="1:48" x14ac:dyDescent="0.25">
      <c r="A235" s="5">
        <v>270</v>
      </c>
      <c r="B235" t="s">
        <v>2016</v>
      </c>
      <c r="C235" t="s">
        <v>23</v>
      </c>
      <c r="D235" t="s">
        <v>2017</v>
      </c>
      <c r="G235" s="3">
        <f t="shared" si="22"/>
        <v>270</v>
      </c>
      <c r="J235" t="s">
        <v>2551</v>
      </c>
      <c r="K235">
        <v>2</v>
      </c>
      <c r="L235" t="s">
        <v>2462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146</v>
      </c>
      <c r="S235" t="s">
        <v>62</v>
      </c>
      <c r="T235" s="24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2570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28" t="str">
        <f>IF(AK235&lt;&gt;"",VLOOKUP(AK235,'ESO zone constants'!$E$3:$L$1002,6,FALSE),"")</f>
        <v/>
      </c>
      <c r="AN235" s="28" t="str">
        <f>IF(AO235&lt;&gt;"",VLOOKUP(AO235,'ESO zone constants'!$E$3:$L$1002,6,FALSE),"")</f>
        <v/>
      </c>
      <c r="AR235" s="27" t="str">
        <f t="shared" si="23"/>
        <v>[270] = {wayshrines={-1,-1,-1,}, dlcId=0</v>
      </c>
      <c r="AS235" s="27" t="str">
        <f t="shared" si="27"/>
        <v>, zoneIds={146}, veteran={EQUIP_TYPE_HEAD=true, EQUIP_TYPE_SHOULDERS=false}</v>
      </c>
      <c r="AT235" s="27" t="str">
        <f t="shared" si="26"/>
        <v>, isMonster=true</v>
      </c>
      <c r="AU235" s="27" t="str">
        <f t="shared" si="24"/>
        <v xml:space="preserve"> --Slimecraw / Schleimkropf</v>
      </c>
      <c r="AV235" s="27" t="str">
        <f t="shared" si="25"/>
        <v/>
      </c>
    </row>
    <row r="236" spans="1:48" x14ac:dyDescent="0.25">
      <c r="A236" s="5">
        <v>162</v>
      </c>
      <c r="B236" t="s">
        <v>1783</v>
      </c>
      <c r="C236" t="s">
        <v>24</v>
      </c>
      <c r="D236" t="s">
        <v>1784</v>
      </c>
      <c r="G236" s="3">
        <f t="shared" si="22"/>
        <v>162</v>
      </c>
      <c r="J236" t="s">
        <v>2551</v>
      </c>
      <c r="K236">
        <v>2</v>
      </c>
      <c r="L236" t="s">
        <v>2462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934</v>
      </c>
      <c r="S236" t="s">
        <v>63</v>
      </c>
      <c r="T236" s="24">
        <f>VLOOKUP(R236,'ESO zone constants'!$L$2:$N$9999,3,FALSE)</f>
        <v>0</v>
      </c>
      <c r="U236" s="3" t="str">
        <f>VLOOKUP(T236,'LibSets constants'!$A$2:$B$16,2,FALSE)</f>
        <v>Included in base game</v>
      </c>
      <c r="V236" t="s">
        <v>2573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28" t="str">
        <f>IF(AK236&lt;&gt;"",VLOOKUP(AK236,'ESO zone constants'!$E$3:$L$1002,6,FALSE),"")</f>
        <v/>
      </c>
      <c r="AN236" s="28" t="str">
        <f>IF(AO236&lt;&gt;"",VLOOKUP(AO236,'ESO zone constants'!$E$3:$L$1002,6,FALSE),"")</f>
        <v/>
      </c>
      <c r="AR236" s="27" t="str">
        <f t="shared" si="23"/>
        <v>[162] = {wayshrines={-1,-1,-1,}, dlcId=0</v>
      </c>
      <c r="AS236" s="27" t="str">
        <f t="shared" si="27"/>
        <v>, zoneIds={934}, veteran={EQUIP_TYPE_HEAD=true, EQUIP_TYPE_SHOULDERS=false}</v>
      </c>
      <c r="AT236" s="27" t="str">
        <f t="shared" si="26"/>
        <v>, isMonster=true</v>
      </c>
      <c r="AU236" s="27" t="str">
        <f t="shared" si="24"/>
        <v xml:space="preserve"> --Spawn of Mephala / Mephalas Brut</v>
      </c>
      <c r="AV236" s="27" t="str">
        <f t="shared" si="25"/>
        <v/>
      </c>
    </row>
    <row r="237" spans="1:48" x14ac:dyDescent="0.25">
      <c r="A237" s="5">
        <v>432</v>
      </c>
      <c r="B237" t="s">
        <v>2440</v>
      </c>
      <c r="C237" t="s">
        <v>25</v>
      </c>
      <c r="D237" t="s">
        <v>2441</v>
      </c>
      <c r="G237" s="3">
        <f t="shared" si="22"/>
        <v>432</v>
      </c>
      <c r="J237" t="s">
        <v>2551</v>
      </c>
      <c r="K237">
        <v>3</v>
      </c>
      <c r="L237" t="s">
        <v>2462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1080</v>
      </c>
      <c r="S237" t="s">
        <v>64</v>
      </c>
      <c r="T237" s="24">
        <f>VLOOKUP(R237,'ESO zone constants'!$L$2:$N$9999,3,FALSE)</f>
        <v>0</v>
      </c>
      <c r="U237" s="3" t="str">
        <f>VLOOKUP(T237,'LibSets constants'!$A$2:$B$16,2,FALSE)</f>
        <v>Included in base game</v>
      </c>
      <c r="V237" t="s">
        <v>2574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28" t="str">
        <f>IF(AK237&lt;&gt;"",VLOOKUP(AK237,'ESO zone constants'!$E$3:$L$1002,6,FALSE),"")</f>
        <v/>
      </c>
      <c r="AN237" s="28" t="str">
        <f>IF(AO237&lt;&gt;"",VLOOKUP(AO237,'ESO zone constants'!$E$3:$L$1002,6,FALSE),"")</f>
        <v/>
      </c>
      <c r="AR237" s="27" t="str">
        <f t="shared" si="23"/>
        <v>[432] = {wayshrines={-1,-1,-1,}, dlcId=0</v>
      </c>
      <c r="AS237" s="27" t="str">
        <f t="shared" si="27"/>
        <v>, zoneIds={1080}, veteran={EQUIP_TYPE_HEAD=true, EQUIP_TYPE_SHOULDERS=false}</v>
      </c>
      <c r="AT237" s="27" t="str">
        <f t="shared" si="26"/>
        <v>, isMonster=true</v>
      </c>
      <c r="AU237" s="27" t="str">
        <f t="shared" si="24"/>
        <v xml:space="preserve"> --Stonekeeper / Steinwahrer</v>
      </c>
      <c r="AV237" s="27" t="str">
        <f t="shared" si="25"/>
        <v/>
      </c>
    </row>
    <row r="238" spans="1:48" x14ac:dyDescent="0.25">
      <c r="A238" s="5">
        <v>275</v>
      </c>
      <c r="B238" t="s">
        <v>2022</v>
      </c>
      <c r="C238" t="s">
        <v>26</v>
      </c>
      <c r="D238" t="s">
        <v>2023</v>
      </c>
      <c r="G238" s="3">
        <f t="shared" si="22"/>
        <v>275</v>
      </c>
      <c r="J238" t="s">
        <v>2551</v>
      </c>
      <c r="K238">
        <v>1</v>
      </c>
      <c r="L238" t="s">
        <v>2462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131</v>
      </c>
      <c r="S238" t="s">
        <v>65</v>
      </c>
      <c r="T238" s="24">
        <f>VLOOKUP(R238,'ESO zone constants'!$L$2:$N$9999,3,FALSE)</f>
        <v>0</v>
      </c>
      <c r="U238" s="3" t="str">
        <f>VLOOKUP(T238,'LibSets constants'!$A$2:$B$16,2,FALSE)</f>
        <v>Included in base game</v>
      </c>
      <c r="V238" t="s">
        <v>2575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28" t="str">
        <f>IF(AK238&lt;&gt;"",VLOOKUP(AK238,'ESO zone constants'!$E$3:$L$1002,6,FALSE),"")</f>
        <v/>
      </c>
      <c r="AN238" s="28" t="str">
        <f>IF(AO238&lt;&gt;"",VLOOKUP(AO238,'ESO zone constants'!$E$3:$L$1002,6,FALSE),"")</f>
        <v/>
      </c>
      <c r="AR238" s="27" t="str">
        <f t="shared" si="23"/>
        <v>[275] = {wayshrines={-1,-1,-1,}, dlcId=0</v>
      </c>
      <c r="AS238" s="27" t="str">
        <f t="shared" si="27"/>
        <v>, zoneIds={131}, veteran={EQUIP_TYPE_HEAD=true, EQUIP_TYPE_SHOULDERS=false}</v>
      </c>
      <c r="AT238" s="27" t="str">
        <f t="shared" si="26"/>
        <v>, isMonster=true</v>
      </c>
      <c r="AU238" s="27" t="str">
        <f t="shared" si="24"/>
        <v xml:space="preserve"> --Stormfist / Sturmfaust</v>
      </c>
      <c r="AV238" s="27" t="str">
        <f t="shared" si="25"/>
        <v/>
      </c>
    </row>
    <row r="239" spans="1:48" x14ac:dyDescent="0.25">
      <c r="A239" s="5">
        <v>267</v>
      </c>
      <c r="B239" t="s">
        <v>2010</v>
      </c>
      <c r="C239" t="s">
        <v>27</v>
      </c>
      <c r="D239" t="s">
        <v>2011</v>
      </c>
      <c r="G239" s="3">
        <f t="shared" si="22"/>
        <v>267</v>
      </c>
      <c r="J239" t="s">
        <v>2551</v>
      </c>
      <c r="K239">
        <v>2</v>
      </c>
      <c r="L239" t="s">
        <v>2462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144</v>
      </c>
      <c r="S239" t="s">
        <v>66</v>
      </c>
      <c r="T239" s="24">
        <f>VLOOKUP(R239,'ESO zone constants'!$L$2:$N$9999,3,FALSE)</f>
        <v>0</v>
      </c>
      <c r="U239" s="3" t="str">
        <f>VLOOKUP(T239,'LibSets constants'!$A$2:$B$16,2,FALSE)</f>
        <v>Included in base game</v>
      </c>
      <c r="V239" t="s">
        <v>2576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28" t="str">
        <f>IF(AK239&lt;&gt;"",VLOOKUP(AK239,'ESO zone constants'!$E$3:$L$1002,6,FALSE),"")</f>
        <v/>
      </c>
      <c r="AN239" s="28" t="str">
        <f>IF(AO239&lt;&gt;"",VLOOKUP(AO239,'ESO zone constants'!$E$3:$L$1002,6,FALSE),"")</f>
        <v/>
      </c>
      <c r="AR239" s="27" t="str">
        <f t="shared" si="23"/>
        <v>[267] = {wayshrines={-1,-1,-1,}, dlcId=0</v>
      </c>
      <c r="AS239" s="27" t="str">
        <f t="shared" si="27"/>
        <v>, zoneIds={144}, veteran={EQUIP_TYPE_HEAD=true, EQUIP_TYPE_SHOULDERS=false}</v>
      </c>
      <c r="AT239" s="27" t="str">
        <f t="shared" si="26"/>
        <v>, isMonster=true</v>
      </c>
      <c r="AU239" s="27" t="str">
        <f t="shared" si="24"/>
        <v xml:space="preserve"> --Swarm Mother / Schwarmmutter</v>
      </c>
      <c r="AV239" s="27" t="str">
        <f t="shared" si="25"/>
        <v/>
      </c>
    </row>
    <row r="240" spans="1:48" x14ac:dyDescent="0.25">
      <c r="A240" s="5">
        <v>436</v>
      </c>
      <c r="B240" t="s">
        <v>2451</v>
      </c>
      <c r="C240" t="s">
        <v>28</v>
      </c>
      <c r="D240" t="s">
        <v>2452</v>
      </c>
      <c r="G240" s="3">
        <f t="shared" si="22"/>
        <v>436</v>
      </c>
      <c r="J240" t="s">
        <v>2551</v>
      </c>
      <c r="K240">
        <v>3</v>
      </c>
      <c r="L240" t="s">
        <v>2462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1081</v>
      </c>
      <c r="S240" t="s">
        <v>67</v>
      </c>
      <c r="T240" s="24">
        <f>VLOOKUP(R240,'ESO zone constants'!$L$2:$N$9999,3,FALSE)</f>
        <v>4</v>
      </c>
      <c r="U240" s="3" t="str">
        <f>VLOOKUP(T240,'LibSets constants'!$A$2:$B$16,2,FALSE)</f>
        <v>Dark Brotherhood</v>
      </c>
      <c r="V240" t="s">
        <v>2577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28" t="str">
        <f>IF(AK240&lt;&gt;"",VLOOKUP(AK240,'ESO zone constants'!$E$3:$L$1002,6,FALSE),"")</f>
        <v/>
      </c>
      <c r="AN240" s="28" t="str">
        <f>IF(AO240&lt;&gt;"",VLOOKUP(AO240,'ESO zone constants'!$E$3:$L$1002,6,FALSE),"")</f>
        <v/>
      </c>
      <c r="AR240" s="27" t="str">
        <f t="shared" si="23"/>
        <v>[436] = {wayshrines={-1,-1,-1,}, dlcId=4</v>
      </c>
      <c r="AS240" s="27" t="str">
        <f t="shared" si="27"/>
        <v>, zoneIds={1081}, veteran={EQUIP_TYPE_HEAD=true, EQUIP_TYPE_SHOULDERS=false}</v>
      </c>
      <c r="AT240" s="27" t="str">
        <f t="shared" si="26"/>
        <v>, isMonster=true</v>
      </c>
      <c r="AU240" s="27" t="str">
        <f t="shared" si="24"/>
        <v xml:space="preserve"> --Symphony of Blades / Sinfonie der Klingen</v>
      </c>
      <c r="AV240" s="27" t="str">
        <f t="shared" si="25"/>
        <v/>
      </c>
    </row>
    <row r="241" spans="1:48" x14ac:dyDescent="0.25">
      <c r="A241" s="5">
        <v>278</v>
      </c>
      <c r="B241" t="s">
        <v>2028</v>
      </c>
      <c r="C241" t="s">
        <v>2030</v>
      </c>
      <c r="D241" t="s">
        <v>2029</v>
      </c>
      <c r="G241" s="3">
        <f t="shared" si="22"/>
        <v>278</v>
      </c>
      <c r="J241" t="s">
        <v>2551</v>
      </c>
      <c r="K241">
        <v>1</v>
      </c>
      <c r="L241" t="s">
        <v>2462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22</v>
      </c>
      <c r="S241" t="s">
        <v>68</v>
      </c>
      <c r="T241" s="24">
        <f>VLOOKUP(R241,'ESO zone constants'!$L$2:$N$9999,3,FALSE)</f>
        <v>0</v>
      </c>
      <c r="U241" s="3" t="str">
        <f>VLOOKUP(T241,'LibSets constants'!$A$2:$B$16,2,FALSE)</f>
        <v>Included in base game</v>
      </c>
      <c r="V241" s="19" t="s">
        <v>2578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28" t="str">
        <f>IF(AK241&lt;&gt;"",VLOOKUP(AK241,'ESO zone constants'!$E$3:$L$1002,6,FALSE),"")</f>
        <v/>
      </c>
      <c r="AN241" s="28" t="str">
        <f>IF(AO241&lt;&gt;"",VLOOKUP(AO241,'ESO zone constants'!$E$3:$L$1002,6,FALSE),"")</f>
        <v/>
      </c>
      <c r="AR241" s="27" t="str">
        <f t="shared" si="23"/>
        <v>[278] = {wayshrines={-1,-1,-1,}, dlcId=0</v>
      </c>
      <c r="AS241" s="27" t="str">
        <f t="shared" si="27"/>
        <v>, zoneIds={22}, veteran={EQUIP_TYPE_HEAD=true, EQUIP_TYPE_SHOULDERS=false}</v>
      </c>
      <c r="AT241" s="27" t="str">
        <f t="shared" si="26"/>
        <v>, isMonster=true</v>
      </c>
      <c r="AU241" s="27" t="str">
        <f t="shared" si="24"/>
        <v xml:space="preserve"> --The Troll King / Trollkönig</v>
      </c>
      <c r="AV241" s="27" t="str">
        <f t="shared" si="25"/>
        <v/>
      </c>
    </row>
    <row r="242" spans="1:48" x14ac:dyDescent="0.25">
      <c r="A242" s="5">
        <v>349</v>
      </c>
      <c r="B242" t="s">
        <v>30</v>
      </c>
      <c r="C242" t="s">
        <v>30</v>
      </c>
      <c r="D242" t="s">
        <v>30</v>
      </c>
      <c r="G242" s="3">
        <f t="shared" si="22"/>
        <v>349</v>
      </c>
      <c r="J242" t="s">
        <v>2551</v>
      </c>
      <c r="K242">
        <v>3</v>
      </c>
      <c r="L242" t="s">
        <v>2462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64</v>
      </c>
      <c r="S242" t="s">
        <v>70</v>
      </c>
      <c r="T242" s="24">
        <f>VLOOKUP(R242,'ESO zone constants'!$L$2:$N$9999,3,FALSE)</f>
        <v>0</v>
      </c>
      <c r="U242" s="3" t="str">
        <f>VLOOKUP(T242,'LibSets constants'!$A$2:$B$16,2,FALSE)</f>
        <v>Included in base game</v>
      </c>
      <c r="V242" t="s">
        <v>2579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28" t="str">
        <f>IF(AK242&lt;&gt;"",VLOOKUP(AK242,'ESO zone constants'!$E$3:$L$1002,6,FALSE),"")</f>
        <v/>
      </c>
      <c r="AN242" s="28" t="str">
        <f>IF(AO242&lt;&gt;"",VLOOKUP(AO242,'ESO zone constants'!$E$3:$L$1002,6,FALSE),"")</f>
        <v/>
      </c>
      <c r="AR242" s="27" t="str">
        <f t="shared" si="23"/>
        <v>[349] = {wayshrines={-1,-1,-1,}, dlcId=0</v>
      </c>
      <c r="AS242" s="27" t="str">
        <f t="shared" si="27"/>
        <v>, zoneIds={64}, veteran={EQUIP_TYPE_HEAD=true, EQUIP_TYPE_SHOULDERS=false}</v>
      </c>
      <c r="AT242" s="27" t="str">
        <f t="shared" si="26"/>
        <v>, isMonster=true</v>
      </c>
      <c r="AU242" s="27" t="str">
        <f t="shared" si="24"/>
        <v xml:space="preserve"> --Thurvokun / Thurvokun</v>
      </c>
      <c r="AV242" s="27" t="str">
        <f t="shared" si="25"/>
        <v/>
      </c>
    </row>
    <row r="243" spans="1:48" s="15" customFormat="1" x14ac:dyDescent="0.25">
      <c r="A243" s="5">
        <v>276</v>
      </c>
      <c r="B243" t="s">
        <v>2024</v>
      </c>
      <c r="C243" t="s">
        <v>29</v>
      </c>
      <c r="D243" t="s">
        <v>2025</v>
      </c>
      <c r="E243"/>
      <c r="F243"/>
      <c r="G243" s="3">
        <f t="shared" si="22"/>
        <v>276</v>
      </c>
      <c r="H243"/>
      <c r="I243"/>
      <c r="J243" t="s">
        <v>2551</v>
      </c>
      <c r="K243">
        <v>1</v>
      </c>
      <c r="L243" t="s">
        <v>2462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1009</v>
      </c>
      <c r="S243" t="s">
        <v>69</v>
      </c>
      <c r="T243" s="24">
        <f>VLOOKUP(R243,'ESO zone constants'!$L$2:$N$9999,3,FALSE)</f>
        <v>0</v>
      </c>
      <c r="U243" s="3" t="str">
        <f>VLOOKUP(T243,'LibSets constants'!$A$2:$B$16,2,FALSE)</f>
        <v>Included in base game</v>
      </c>
      <c r="V243" t="s">
        <v>2580</v>
      </c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28" t="str">
        <f>IF(AK243&lt;&gt;"",VLOOKUP(AK243,'ESO zone constants'!$E$3:$L$1002,6,FALSE),"")</f>
        <v/>
      </c>
      <c r="AK243"/>
      <c r="AL243"/>
      <c r="AM243"/>
      <c r="AN243" s="28" t="str">
        <f>IF(AO243&lt;&gt;"",VLOOKUP(AO243,'ESO zone constants'!$E$3:$L$1002,6,FALSE),"")</f>
        <v/>
      </c>
      <c r="AO243"/>
      <c r="AP243"/>
      <c r="AQ243"/>
      <c r="AR243" s="27" t="str">
        <f t="shared" si="23"/>
        <v>[276] = {wayshrines={-1,-1,-1,}, dlcId=0</v>
      </c>
      <c r="AS243" s="27" t="str">
        <f t="shared" si="27"/>
        <v>, zoneIds={1009}, veteran={EQUIP_TYPE_HEAD=true, EQUIP_TYPE_SHOULDERS=false}</v>
      </c>
      <c r="AT243" s="27" t="str">
        <f t="shared" si="26"/>
        <v>, isMonster=true</v>
      </c>
      <c r="AU243" s="27" t="str">
        <f t="shared" si="24"/>
        <v xml:space="preserve"> --Tremorscale / Bebenschuppe</v>
      </c>
      <c r="AV243" s="27" t="str">
        <f t="shared" si="25"/>
        <v/>
      </c>
    </row>
    <row r="244" spans="1:48" x14ac:dyDescent="0.25">
      <c r="A244" s="5">
        <v>169</v>
      </c>
      <c r="B244" t="s">
        <v>31</v>
      </c>
      <c r="C244" t="s">
        <v>31</v>
      </c>
      <c r="D244" t="s">
        <v>31</v>
      </c>
      <c r="G244" s="3">
        <f t="shared" si="22"/>
        <v>169</v>
      </c>
      <c r="J244" t="s">
        <v>2551</v>
      </c>
      <c r="K244">
        <v>1</v>
      </c>
      <c r="L244" t="s">
        <v>2462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681</v>
      </c>
      <c r="S244" t="s">
        <v>71</v>
      </c>
      <c r="T244" s="24">
        <f>VLOOKUP(R244,'ESO zone constants'!$L$2:$N$9999,3,FALSE)</f>
        <v>0</v>
      </c>
      <c r="U244" s="3" t="str">
        <f>VLOOKUP(T244,'LibSets constants'!$A$2:$B$16,2,FALSE)</f>
        <v>Included in base game</v>
      </c>
      <c r="V244" t="s">
        <v>2581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28" t="str">
        <f>IF(AK244&lt;&gt;"",VLOOKUP(AK244,'ESO zone constants'!$E$3:$L$1002,6,FALSE),"")</f>
        <v/>
      </c>
      <c r="AN244" s="28" t="str">
        <f>IF(AO244&lt;&gt;"",VLOOKUP(AO244,'ESO zone constants'!$E$3:$L$1002,6,FALSE),"")</f>
        <v/>
      </c>
      <c r="AR244" s="27" t="str">
        <f t="shared" si="23"/>
        <v>[169] = {wayshrines={-1,-1,-1,}, dlcId=0</v>
      </c>
      <c r="AS244" s="27" t="str">
        <f t="shared" si="27"/>
        <v>, zoneIds={681}, veteran={EQUIP_TYPE_HEAD=true, EQUIP_TYPE_SHOULDERS=false}</v>
      </c>
      <c r="AT244" s="27" t="str">
        <f t="shared" si="26"/>
        <v>, isMonster=true</v>
      </c>
      <c r="AU244" s="27" t="str">
        <f t="shared" si="24"/>
        <v xml:space="preserve"> --Valkyn Skoria / Valkyn Skoria</v>
      </c>
      <c r="AV244" s="27" t="str">
        <f t="shared" si="25"/>
        <v/>
      </c>
    </row>
    <row r="245" spans="1:48" x14ac:dyDescent="0.25">
      <c r="A245" s="5">
        <v>257</v>
      </c>
      <c r="B245" t="s">
        <v>32</v>
      </c>
      <c r="C245" t="s">
        <v>32</v>
      </c>
      <c r="D245" t="s">
        <v>32</v>
      </c>
      <c r="G245" s="3">
        <f t="shared" si="22"/>
        <v>257</v>
      </c>
      <c r="J245" t="s">
        <v>2551</v>
      </c>
      <c r="K245">
        <v>3</v>
      </c>
      <c r="L245" t="s">
        <v>2462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848</v>
      </c>
      <c r="S245" t="s">
        <v>72</v>
      </c>
      <c r="T245" s="24">
        <f>VLOOKUP(R245,'ESO zone constants'!$L$2:$N$9999,3,FALSE)</f>
        <v>0</v>
      </c>
      <c r="U245" s="3" t="str">
        <f>VLOOKUP(T245,'LibSets constants'!$A$2:$B$16,2,FALSE)</f>
        <v>Included in base game</v>
      </c>
      <c r="V245" t="s">
        <v>2582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28" t="str">
        <f>IF(AK245&lt;&gt;"",VLOOKUP(AK245,'ESO zone constants'!$E$3:$L$1002,6,FALSE),"")</f>
        <v/>
      </c>
      <c r="AN245" s="28" t="str">
        <f>IF(AO245&lt;&gt;"",VLOOKUP(AO245,'ESO zone constants'!$E$3:$L$1002,6,FALSE),"")</f>
        <v/>
      </c>
      <c r="AR245" s="27" t="str">
        <f t="shared" si="23"/>
        <v>[257] = {wayshrines={-1,-1,-1,}, dlcId=0</v>
      </c>
      <c r="AS245" s="27" t="str">
        <f t="shared" si="27"/>
        <v>, zoneIds={848}, veteran={EQUIP_TYPE_HEAD=true, EQUIP_TYPE_SHOULDERS=false}</v>
      </c>
      <c r="AT245" s="27" t="str">
        <f t="shared" si="26"/>
        <v>, isMonster=true</v>
      </c>
      <c r="AU245" s="27" t="str">
        <f t="shared" si="24"/>
        <v xml:space="preserve"> --Velidreth / Velidreth</v>
      </c>
      <c r="AV245" s="27" t="str">
        <f t="shared" si="25"/>
        <v/>
      </c>
    </row>
    <row r="246" spans="1:48" x14ac:dyDescent="0.25">
      <c r="A246" s="5">
        <v>398</v>
      </c>
      <c r="B246" t="s">
        <v>33</v>
      </c>
      <c r="C246" t="s">
        <v>33</v>
      </c>
      <c r="D246" t="s">
        <v>33</v>
      </c>
      <c r="G246" s="3">
        <f t="shared" si="22"/>
        <v>398</v>
      </c>
      <c r="J246" t="s">
        <v>2551</v>
      </c>
      <c r="K246">
        <v>3</v>
      </c>
      <c r="L246" t="s">
        <v>2462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1052</v>
      </c>
      <c r="S246" t="s">
        <v>73</v>
      </c>
      <c r="T246" s="24">
        <f>VLOOKUP(R246,'ESO zone constants'!$L$2:$N$9999,3,FALSE)</f>
        <v>0</v>
      </c>
      <c r="U246" s="3" t="str">
        <f>VLOOKUP(T246,'LibSets constants'!$A$2:$B$16,2,FALSE)</f>
        <v>Included in base game</v>
      </c>
      <c r="V246" t="s">
        <v>2583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28" t="str">
        <f>IF(AK246&lt;&gt;"",VLOOKUP(AK246,'ESO zone constants'!$E$3:$L$1002,6,FALSE),"")</f>
        <v/>
      </c>
      <c r="AN246" s="28" t="str">
        <f>IF(AO246&lt;&gt;"",VLOOKUP(AO246,'ESO zone constants'!$E$3:$L$1002,6,FALSE),"")</f>
        <v/>
      </c>
      <c r="AR246" s="27" t="str">
        <f t="shared" si="23"/>
        <v>[398] = {wayshrines={-1,-1,-1,}, dlcId=0</v>
      </c>
      <c r="AS246" s="27" t="str">
        <f t="shared" si="27"/>
        <v>, zoneIds={1052}, veteran={EQUIP_TYPE_HEAD=true, EQUIP_TYPE_SHOULDERS=false}</v>
      </c>
      <c r="AT246" s="27" t="str">
        <f t="shared" si="26"/>
        <v>, isMonster=true</v>
      </c>
      <c r="AU246" s="27" t="str">
        <f t="shared" si="24"/>
        <v xml:space="preserve"> --Vykosa / Vykosa</v>
      </c>
      <c r="AV246" s="27" t="str">
        <f t="shared" si="25"/>
        <v/>
      </c>
    </row>
    <row r="247" spans="1:48" x14ac:dyDescent="0.25">
      <c r="A247" s="5">
        <v>350</v>
      </c>
      <c r="B247" t="s">
        <v>34</v>
      </c>
      <c r="C247" t="s">
        <v>34</v>
      </c>
      <c r="D247" t="s">
        <v>34</v>
      </c>
      <c r="G247" s="3">
        <f t="shared" si="22"/>
        <v>350</v>
      </c>
      <c r="J247" t="s">
        <v>2551</v>
      </c>
      <c r="K247">
        <v>3</v>
      </c>
      <c r="L247" t="s">
        <v>2462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1010</v>
      </c>
      <c r="S247" t="s">
        <v>74</v>
      </c>
      <c r="T247" s="24">
        <f>VLOOKUP(R247,'ESO zone constants'!$L$2:$N$9999,3,FALSE)</f>
        <v>0</v>
      </c>
      <c r="U247" s="3" t="str">
        <f>VLOOKUP(T247,'LibSets constants'!$A$2:$B$16,2,FALSE)</f>
        <v>Included in base game</v>
      </c>
      <c r="V247" t="s">
        <v>2584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28" t="str">
        <f>IF(AK247&lt;&gt;"",VLOOKUP(AK247,'ESO zone constants'!$E$3:$L$1002,6,FALSE),"")</f>
        <v/>
      </c>
      <c r="AN247" s="28" t="str">
        <f>IF(AO247&lt;&gt;"",VLOOKUP(AO247,'ESO zone constants'!$E$3:$L$1002,6,FALSE),"")</f>
        <v/>
      </c>
      <c r="AR247" s="27" t="str">
        <f t="shared" si="23"/>
        <v>[350] = {wayshrines={-1,-1,-1,}, dlcId=0</v>
      </c>
      <c r="AS247" s="27" t="str">
        <f t="shared" si="27"/>
        <v>, zoneIds={1010}, veteran={EQUIP_TYPE_HEAD=true, EQUIP_TYPE_SHOULDERS=false}</v>
      </c>
      <c r="AT247" s="27" t="str">
        <f t="shared" si="26"/>
        <v>, isMonster=true</v>
      </c>
      <c r="AU247" s="27" t="str">
        <f t="shared" si="24"/>
        <v xml:space="preserve"> --Zaan / Zaan</v>
      </c>
      <c r="AV247" s="27" t="str">
        <f t="shared" si="25"/>
        <v/>
      </c>
    </row>
    <row r="248" spans="1:48" x14ac:dyDescent="0.25">
      <c r="A248" s="13">
        <v>21</v>
      </c>
      <c r="B248" t="s">
        <v>1395</v>
      </c>
      <c r="C248" t="s">
        <v>1397</v>
      </c>
      <c r="D248" t="s">
        <v>1396</v>
      </c>
      <c r="G248" s="3">
        <f t="shared" si="22"/>
        <v>21</v>
      </c>
      <c r="J248" t="s">
        <v>2535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101</v>
      </c>
      <c r="S248" t="s">
        <v>157</v>
      </c>
      <c r="T248" s="24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7" t="str">
        <f t="shared" si="23"/>
        <v>[21] = {wayshrines={-1,-1,-1,}, dlcId=0</v>
      </c>
      <c r="AS248" s="27" t="str">
        <f t="shared" si="27"/>
        <v>, zoneIds={101}, veteran=false</v>
      </c>
      <c r="AT248" s="27" t="str">
        <f t="shared" si="26"/>
        <v/>
      </c>
      <c r="AU248" s="27" t="str">
        <f t="shared" si="24"/>
        <v xml:space="preserve"> --Akaviri Dragonguard / Akavirische Drachengarde</v>
      </c>
      <c r="AV248" s="27" t="str">
        <f t="shared" si="25"/>
        <v/>
      </c>
    </row>
    <row r="249" spans="1:48" x14ac:dyDescent="0.25">
      <c r="A249" s="35">
        <v>209</v>
      </c>
      <c r="B249" s="15" t="s">
        <v>1884</v>
      </c>
      <c r="C249" s="15" t="s">
        <v>1884</v>
      </c>
      <c r="D249" s="15" t="s">
        <v>1884</v>
      </c>
      <c r="E249" s="15"/>
      <c r="F249" s="15"/>
      <c r="G249" s="36">
        <f t="shared" si="22"/>
        <v>209</v>
      </c>
      <c r="H249" s="15"/>
      <c r="I249" s="15" t="s">
        <v>4274</v>
      </c>
      <c r="J249" s="15" t="s">
        <v>2535</v>
      </c>
      <c r="K249" s="15"/>
      <c r="L249" s="15" t="s">
        <v>101</v>
      </c>
      <c r="M249" s="15" t="s">
        <v>101</v>
      </c>
      <c r="N249" s="15" t="s">
        <v>2531</v>
      </c>
      <c r="O249" s="15" t="s">
        <v>2531</v>
      </c>
      <c r="P249" s="15" t="s">
        <v>2531</v>
      </c>
      <c r="Q249" s="15">
        <v>0</v>
      </c>
      <c r="R249" s="36" t="s">
        <v>2531</v>
      </c>
      <c r="S249" s="15" t="s">
        <v>2531</v>
      </c>
      <c r="T249" s="25" t="s">
        <v>2531</v>
      </c>
      <c r="U249" s="36" t="e">
        <f>VLOOKUP(T249,'LibSets constants'!$A$2:$B$16,2,FALSE)</f>
        <v>#N/A</v>
      </c>
      <c r="V249" s="15"/>
      <c r="W249" s="15"/>
      <c r="X249" s="36" t="str">
        <f>IF(Y249&lt;&gt;"",VLOOKUP(Y249,'ESO zone constants'!$E$3:$L$5000,8,FALSE),"")</f>
        <v/>
      </c>
      <c r="Y249" s="15"/>
      <c r="Z249" s="15"/>
      <c r="AA249" s="15"/>
      <c r="AB249" s="36" t="str">
        <f>IF(AC249&lt;&gt;"",VLOOKUP(AC249,'ESO zone constants'!$E$3:$L$5000,8,FALSE),"")</f>
        <v/>
      </c>
      <c r="AC249" s="15"/>
      <c r="AD249" s="15"/>
      <c r="AE249" s="15"/>
      <c r="AF249" s="36" t="str">
        <f>IF(AG249&lt;&gt;"",VLOOKUP(AG249,'ESO zone constants'!$E$3:$L$5000,8,FALSE),"")</f>
        <v/>
      </c>
      <c r="AG249" s="15"/>
      <c r="AH249" s="15"/>
      <c r="AI249" s="15"/>
      <c r="AJ249" s="36" t="str">
        <f>IF(AK249&lt;&gt;"",VLOOKUP(AK249,'ESO zone constants'!$E$3:$L$5000,8,FALSE),"")</f>
        <v/>
      </c>
      <c r="AK249" s="15"/>
      <c r="AL249" s="15"/>
      <c r="AM249" s="15"/>
      <c r="AN249" s="36" t="str">
        <f>IF(AO249&lt;&gt;"",VLOOKUP(AO249,'ESO zone constants'!$E$3:$L$5000,8,FALSE),"")</f>
        <v/>
      </c>
      <c r="AO249" s="15"/>
      <c r="AP249" s="15"/>
      <c r="AQ249" s="15"/>
      <c r="AR249" s="37" t="str">
        <f t="shared" si="23"/>
        <v>[209] = {wayshrines={n/a,n/a,n/a,}, dlcId=n/a</v>
      </c>
      <c r="AS249" s="37" t="str">
        <f t="shared" si="27"/>
        <v>, zoneIds={n/a}, veteran=false</v>
      </c>
      <c r="AT249" s="27" t="str">
        <f t="shared" si="26"/>
        <v/>
      </c>
      <c r="AU249" s="37" t="str">
        <f t="shared" si="24"/>
        <v xml:space="preserve"> --Armor of the Code / Armor of the Code</v>
      </c>
      <c r="AV249" s="37" t="str">
        <f t="shared" si="25"/>
        <v/>
      </c>
    </row>
    <row r="250" spans="1:48" x14ac:dyDescent="0.25">
      <c r="A250" s="13">
        <v>281</v>
      </c>
      <c r="B250" t="s">
        <v>2032</v>
      </c>
      <c r="C250" t="s">
        <v>2034</v>
      </c>
      <c r="D250" t="s">
        <v>2033</v>
      </c>
      <c r="G250" s="3">
        <f t="shared" si="22"/>
        <v>281</v>
      </c>
      <c r="J250" t="s">
        <v>2535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534</v>
      </c>
      <c r="S250" t="s">
        <v>433</v>
      </c>
      <c r="T250" s="24">
        <f>VLOOKUP(R250,'ESO zone constants'!$L$2:$N$9999,3,FALSE)</f>
        <v>0</v>
      </c>
      <c r="U250" s="3" t="str">
        <f>VLOOKUP(T250,'LibSets constants'!$A$2:$B$16,2,FALSE)</f>
        <v>Included in base game</v>
      </c>
      <c r="X250" s="3">
        <f>IF(Y250&lt;&gt;"",VLOOKUP(Y250,'ESO zone constants'!$E$3:$L$5000,8,FALSE),"")</f>
        <v>537</v>
      </c>
      <c r="Y250" s="4" t="s">
        <v>435</v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>
        <f>IF(AK250&lt;&gt;"",VLOOKUP(AK250,'ESO zone constants'!$E$3:$L$5000,8,FALSE),"")</f>
        <v>280</v>
      </c>
      <c r="AK250" s="4" t="s">
        <v>244</v>
      </c>
      <c r="AN250" s="3">
        <f>IF(AO250&lt;&gt;"",VLOOKUP(AO250,'ESO zone constants'!$E$3:$L$5000,8,FALSE),"")</f>
        <v>280</v>
      </c>
      <c r="AO250" s="4" t="s">
        <v>244</v>
      </c>
      <c r="AR250" s="27" t="str">
        <f t="shared" si="23"/>
        <v>[281] = {wayshrines={-1,-1,-1,}, dlcId=0</v>
      </c>
      <c r="AS250" s="27" t="e">
        <f>IF(A250&lt;&gt;"",IF(R250&lt;&gt;"",CONCATENATE(", zoneIds={",R250),"")&amp;IF(X250&lt;&gt;"",CONCATENATE(",",X250),"")&amp;IF(#REF!&lt;&gt;"",CONCATENATE(",",#REF!),"")&amp;IF(R250&lt;&gt;"",CONCATENATE("}",""),"")&amp;IF(OR(L250="true",L250="false",L250&lt;&gt;""), CONCATENATE(", veteran=", L250), ""),"")</f>
        <v>#REF!</v>
      </c>
      <c r="AT250" s="27" t="str">
        <f t="shared" si="26"/>
        <v/>
      </c>
      <c r="AU250" s="27" t="str">
        <f t="shared" si="24"/>
        <v xml:space="preserve"> --Armor of the Trainee / Rüstung des Auszubildenden</v>
      </c>
      <c r="AV250" s="27" t="str">
        <f t="shared" si="25"/>
        <v/>
      </c>
    </row>
    <row r="251" spans="1:48" x14ac:dyDescent="0.25">
      <c r="A251" s="13">
        <v>36</v>
      </c>
      <c r="B251" t="s">
        <v>1440</v>
      </c>
      <c r="C251" t="s">
        <v>1442</v>
      </c>
      <c r="D251" t="s">
        <v>1441</v>
      </c>
      <c r="G251" s="3">
        <f t="shared" si="22"/>
        <v>36</v>
      </c>
      <c r="J251" t="s">
        <v>2535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381</v>
      </c>
      <c r="S251" t="s">
        <v>311</v>
      </c>
      <c r="T251" s="24">
        <f>VLOOKUP(R251,'ESO zone constants'!$L$2:$N$9999,3,FALSE)</f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7" t="str">
        <f t="shared" si="23"/>
        <v>[36] = {wayshrines={-1,-1,-1,}, dlcId=0</v>
      </c>
      <c r="AS251" s="27" t="str">
        <f t="shared" ref="AS251:AS282" si="28">IF(A251&lt;&gt;"",IF(R251&lt;&gt;"",CONCATENATE(", zoneIds={",R251),"")&amp;IF(X251&lt;&gt;"",CONCATENATE(",",X251),"")&amp;IF(AN251&lt;&gt;"",CONCATENATE(",",AN251),"")&amp;IF(R251&lt;&gt;"",CONCATENATE("}",""),"")&amp;IF(OR(L251="true",L251="false",L251&lt;&gt;""), CONCATENATE(", veteran=", L251), ""),"")</f>
        <v>, zoneIds={381}, veteran=false</v>
      </c>
      <c r="AT251" s="27" t="str">
        <f t="shared" si="26"/>
        <v/>
      </c>
      <c r="AU251" s="27" t="str">
        <f t="shared" si="24"/>
        <v xml:space="preserve"> --Armor of the Veiled Heritance / Rüstung des Schleiererbes</v>
      </c>
      <c r="AV251" s="27" t="str">
        <f t="shared" si="25"/>
        <v/>
      </c>
    </row>
    <row r="252" spans="1:48" x14ac:dyDescent="0.25">
      <c r="A252" s="13">
        <v>227</v>
      </c>
      <c r="B252" t="s">
        <v>1919</v>
      </c>
      <c r="C252" t="s">
        <v>1921</v>
      </c>
      <c r="D252" t="s">
        <v>1920</v>
      </c>
      <c r="G252" s="3">
        <f t="shared" si="22"/>
        <v>227</v>
      </c>
      <c r="J252" t="s">
        <v>2535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816</v>
      </c>
      <c r="S252" t="s">
        <v>590</v>
      </c>
      <c r="T252" s="24">
        <f>VLOOKUP(R252,'ESO zone constants'!$L$2:$N$9999,3,FALSE)</f>
        <v>3</v>
      </c>
      <c r="U252" s="3" t="str">
        <f>VLOOKUP(T252,'LibSets constants'!$A$2:$B$16,2,FALSE)</f>
        <v>Thieves Guild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7" t="str">
        <f t="shared" si="23"/>
        <v>[227] = {wayshrines={-1,-1,-1,}, dlcId=3</v>
      </c>
      <c r="AS252" s="27" t="str">
        <f t="shared" si="28"/>
        <v>, zoneIds={816}, veteran=false</v>
      </c>
      <c r="AT252" s="27" t="str">
        <f t="shared" si="26"/>
        <v/>
      </c>
      <c r="AU252" s="27" t="str">
        <f t="shared" si="24"/>
        <v xml:space="preserve"> --Bahraha's Curse / Bahrahas Fluch</v>
      </c>
      <c r="AV252" s="27" t="str">
        <f t="shared" si="25"/>
        <v/>
      </c>
    </row>
    <row r="253" spans="1:48" x14ac:dyDescent="0.25">
      <c r="A253" s="13">
        <v>288</v>
      </c>
      <c r="B253" t="s">
        <v>2053</v>
      </c>
      <c r="C253" t="s">
        <v>2055</v>
      </c>
      <c r="D253" t="s">
        <v>2054</v>
      </c>
      <c r="G253" s="3">
        <f t="shared" si="22"/>
        <v>288</v>
      </c>
      <c r="J253" t="s">
        <v>2535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108</v>
      </c>
      <c r="S253" t="s">
        <v>160</v>
      </c>
      <c r="T253" s="24">
        <f>VLOOKUP(R253,'ESO zone constants'!$L$2:$N$9999,3,FALSE)</f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7" t="str">
        <f t="shared" si="23"/>
        <v>[288] = {wayshrines={-1,-1,-1,}, dlcId=0</v>
      </c>
      <c r="AS253" s="27" t="str">
        <f t="shared" si="28"/>
        <v>, zoneIds={108}, veteran=false</v>
      </c>
      <c r="AT253" s="27" t="str">
        <f t="shared" si="26"/>
        <v/>
      </c>
      <c r="AU253" s="27" t="str">
        <f t="shared" si="24"/>
        <v xml:space="preserve"> --Beekeeper's Gear / Werkzeug des Bienenhüters</v>
      </c>
      <c r="AV253" s="27" t="str">
        <f t="shared" si="25"/>
        <v/>
      </c>
    </row>
    <row r="254" spans="1:48" x14ac:dyDescent="0.25">
      <c r="A254" s="13">
        <v>65</v>
      </c>
      <c r="B254" t="s">
        <v>1515</v>
      </c>
      <c r="C254" t="s">
        <v>1517</v>
      </c>
      <c r="D254" t="s">
        <v>1516</v>
      </c>
      <c r="G254" s="3">
        <f t="shared" si="22"/>
        <v>65</v>
      </c>
      <c r="J254" t="s">
        <v>2535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3</v>
      </c>
      <c r="S254" t="s">
        <v>150</v>
      </c>
      <c r="T254" s="24">
        <f>VLOOKUP(R254,'ESO zone constants'!$L$2:$N$9999,3,FALSE)</f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7" t="str">
        <f t="shared" si="23"/>
        <v>[65] = {wayshrines={-1,-1,-1,}, dlcId=0</v>
      </c>
      <c r="AS254" s="27" t="str">
        <f t="shared" si="28"/>
        <v>, zoneIds={3}, veteran=false</v>
      </c>
      <c r="AT254" s="27" t="str">
        <f t="shared" si="26"/>
        <v/>
      </c>
      <c r="AU254" s="27" t="str">
        <f t="shared" si="24"/>
        <v xml:space="preserve"> --Bloodthorn's Touch / Spur eines Blutdorns</v>
      </c>
      <c r="AV254" s="27" t="str">
        <f t="shared" si="25"/>
        <v/>
      </c>
    </row>
    <row r="255" spans="1:48" x14ac:dyDescent="0.25">
      <c r="A255" s="13">
        <v>212</v>
      </c>
      <c r="B255" t="s">
        <v>1890</v>
      </c>
      <c r="C255" t="s">
        <v>1892</v>
      </c>
      <c r="D255" t="s">
        <v>1891</v>
      </c>
      <c r="G255" s="3">
        <f t="shared" si="22"/>
        <v>212</v>
      </c>
      <c r="J255" t="s">
        <v>2535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684</v>
      </c>
      <c r="S255" t="s">
        <v>500</v>
      </c>
      <c r="T255" s="24">
        <f>VLOOKUP(R255,'ESO zone constants'!$L$2:$N$9999,3,FALSE)</f>
        <v>2</v>
      </c>
      <c r="U255" s="3" t="str">
        <f>VLOOKUP(T255,'LibSets constants'!$A$2:$B$16,2,FALSE)</f>
        <v>Orsinium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7" t="str">
        <f t="shared" si="23"/>
        <v>[212] = {wayshrines={-1,-1,-1,}, dlcId=2</v>
      </c>
      <c r="AS255" s="27" t="str">
        <f t="shared" si="28"/>
        <v>, zoneIds={684}, veteran=false</v>
      </c>
      <c r="AT255" s="27" t="str">
        <f t="shared" si="26"/>
        <v/>
      </c>
      <c r="AU255" s="27" t="str">
        <f t="shared" si="24"/>
        <v xml:space="preserve"> --Briarheart / Dornenherz</v>
      </c>
      <c r="AV255" s="27" t="str">
        <f t="shared" si="25"/>
        <v/>
      </c>
    </row>
    <row r="256" spans="1:48" x14ac:dyDescent="0.25">
      <c r="A256" s="13">
        <v>405</v>
      </c>
      <c r="B256" t="s">
        <v>2359</v>
      </c>
      <c r="C256" t="s">
        <v>2361</v>
      </c>
      <c r="D256" t="s">
        <v>2360</v>
      </c>
      <c r="G256" s="3">
        <f t="shared" si="22"/>
        <v>405</v>
      </c>
      <c r="J256" t="s">
        <v>2535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726</v>
      </c>
      <c r="S256" t="s">
        <v>80</v>
      </c>
      <c r="T256" s="24">
        <f>VLOOKUP(R256,'ESO zone constants'!$L$2:$N$9999,3,FALSE)</f>
        <v>12</v>
      </c>
      <c r="U256" s="3" t="str">
        <f>VLOOKUP(T256,'LibSets constants'!$A$2:$B$16,2,FALSE)</f>
        <v>Murkmire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7" t="str">
        <f t="shared" si="23"/>
        <v>[405] = {wayshrines={-1,-1,-1,}, dlcId=12</v>
      </c>
      <c r="AS256" s="27" t="str">
        <f t="shared" si="28"/>
        <v>, zoneIds={726}, veteran=false</v>
      </c>
      <c r="AT256" s="27" t="str">
        <f t="shared" si="26"/>
        <v/>
      </c>
      <c r="AU256" s="27" t="str">
        <f t="shared" si="24"/>
        <v xml:space="preserve"> --Bright-Throat's Boast / Hellhalsstolz</v>
      </c>
      <c r="AV256" s="27" t="str">
        <f t="shared" si="25"/>
        <v/>
      </c>
    </row>
    <row r="257" spans="1:48" x14ac:dyDescent="0.25">
      <c r="A257" s="5">
        <v>442</v>
      </c>
      <c r="B257" t="s">
        <v>4289</v>
      </c>
      <c r="C257" t="s">
        <v>2534</v>
      </c>
      <c r="G257" s="3">
        <f t="shared" si="22"/>
        <v>442</v>
      </c>
      <c r="J257" t="s">
        <v>2535</v>
      </c>
      <c r="L257" t="s">
        <v>101</v>
      </c>
      <c r="M257" t="s">
        <v>101</v>
      </c>
      <c r="N257">
        <v>382</v>
      </c>
      <c r="O257">
        <v>382</v>
      </c>
      <c r="P257">
        <v>382</v>
      </c>
      <c r="Q257">
        <v>0</v>
      </c>
      <c r="R257" s="3">
        <f>IF(S257&lt;&gt;"",VLOOKUP(S257,'ESO zone constants'!$E$2:$L$5000,8,FALSE),"")</f>
        <v>1086</v>
      </c>
      <c r="S257" t="s">
        <v>4228</v>
      </c>
      <c r="T257" s="24">
        <f>VLOOKUP(R257,'ESO zone constants'!$L$2:$N$9999,3,FALSE)</f>
        <v>14</v>
      </c>
      <c r="U257" s="3" t="str">
        <f>VLOOKUP(T257,'LibSets constants'!$A$2:$B$16,2,FALSE)</f>
        <v>Elsweyr</v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R257" s="27" t="str">
        <f t="shared" si="23"/>
        <v>[442] = {wayshrines={382,382,382,}, dlcId=14</v>
      </c>
      <c r="AS257" s="27" t="str">
        <f t="shared" si="28"/>
        <v>, zoneIds={1086}, veteran=false</v>
      </c>
      <c r="AT257" s="27" t="str">
        <f t="shared" si="26"/>
        <v/>
      </c>
      <c r="AU257" s="27" t="str">
        <f t="shared" si="24"/>
        <v xml:space="preserve"> --Call of the Undertaker / Ruf des Totengräbers</v>
      </c>
      <c r="AV257" s="27" t="str">
        <f t="shared" si="25"/>
        <v/>
      </c>
    </row>
    <row r="258" spans="1:48" x14ac:dyDescent="0.25">
      <c r="A258" s="13">
        <v>407</v>
      </c>
      <c r="B258" t="s">
        <v>2365</v>
      </c>
      <c r="C258" t="s">
        <v>2367</v>
      </c>
      <c r="D258" t="s">
        <v>2366</v>
      </c>
      <c r="G258" s="3">
        <f t="shared" ref="G258:G321" si="29">A258</f>
        <v>407</v>
      </c>
      <c r="J258" t="s">
        <v>2535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726</v>
      </c>
      <c r="S258" t="s">
        <v>80</v>
      </c>
      <c r="T258" s="24">
        <f>VLOOKUP(R258,'ESO zone constants'!$L$2:$N$9999,3,FALSE)</f>
        <v>12</v>
      </c>
      <c r="U258" s="3" t="str">
        <f>VLOOKUP(T258,'LibSets constants'!$A$2:$B$16,2,FALSE)</f>
        <v>Murkmire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3" t="str">
        <f>IF(AO258&lt;&gt;"",VLOOKUP(AO258,'ESO zone constants'!$E$3:$L$1002,6,FALSE),"")</f>
        <v/>
      </c>
      <c r="AR258" s="27" t="str">
        <f t="shared" ref="AR258:AR321" si="30"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[407] = {wayshrines={-1,-1,-1,}, dlcId=12</v>
      </c>
      <c r="AS258" s="27" t="str">
        <f t="shared" si="28"/>
        <v>, zoneIds={726}, veteran=false</v>
      </c>
      <c r="AT258" s="27" t="str">
        <f t="shared" si="26"/>
        <v/>
      </c>
      <c r="AU258" s="27" t="str">
        <f t="shared" ref="AU258:AU321" si="31">IF(C258&lt;&gt;"",CONCATENATE(" --",C258," / ",B258),"")</f>
        <v xml:space="preserve"> --Champion of the Hist / Histchampion</v>
      </c>
      <c r="AV258" s="27" t="str">
        <f t="shared" ref="AV258:AV321" si="32">IF(A258&lt;&gt;"",IF(VALUE(Q258)&gt;0,CONCATENATE("[",A258,"] = true,        --",C258, " / ", B258), ""),"")</f>
        <v/>
      </c>
    </row>
    <row r="259" spans="1:48" x14ac:dyDescent="0.25">
      <c r="A259" s="5">
        <v>440</v>
      </c>
      <c r="B259" t="s">
        <v>4291</v>
      </c>
      <c r="C259" t="s">
        <v>2532</v>
      </c>
      <c r="G259" s="3">
        <f t="shared" si="29"/>
        <v>440</v>
      </c>
      <c r="J259" t="s">
        <v>2535</v>
      </c>
      <c r="L259" t="s">
        <v>101</v>
      </c>
      <c r="M259" t="s">
        <v>101</v>
      </c>
      <c r="N259">
        <v>382</v>
      </c>
      <c r="O259">
        <v>382</v>
      </c>
      <c r="P259">
        <v>382</v>
      </c>
      <c r="Q259">
        <v>0</v>
      </c>
      <c r="R259" s="3">
        <f>IF(S259&lt;&gt;"",VLOOKUP(S259,'ESO zone constants'!$E$2:$L$5000,8,FALSE),"")</f>
        <v>1086</v>
      </c>
      <c r="S259" t="s">
        <v>4228</v>
      </c>
      <c r="T259" s="24">
        <f>VLOOKUP(R259,'ESO zone constants'!$L$2:$N$9999,3,FALSE)</f>
        <v>14</v>
      </c>
      <c r="U259" s="3" t="str">
        <f>VLOOKUP(T259,'LibSets constants'!$A$2:$B$16,2,FALSE)</f>
        <v>Elsweyr</v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R259" s="27" t="str">
        <f t="shared" si="30"/>
        <v>[440] = {wayshrines={382,382,382,}, dlcId=14</v>
      </c>
      <c r="AS259" s="27" t="str">
        <f t="shared" si="28"/>
        <v>, zoneIds={1086}, veteran=false</v>
      </c>
      <c r="AT259" s="27" t="str">
        <f t="shared" ref="AT259:AT322" si="33">IF(A259&lt;&gt;"",IF(J259="Trial",", isTrial=true",IF(J259="Arena",", isArena=true", IF(J259="Monster",", isMonster=true",IF(J259="Crafted",", isCrafted=true",IF(J259="Cyrodiil",", isCyrodiil=true",IF(J259="Dungeon",", isDungeon=true",IF(J259="PVP: Battleground",", isBattleground=true",IF(J259="PVP: Cyrodiil",", isCyrodiil=true",IF(J259="PVP: Imperial City",", isImperialCity=true",IF(J259="Special",", isSpecial=true",IF(J259="Daily random dungeon &amp; PVP: Imperial City",", isDailRandomDungeonAndImperialCityReward=true",""))))))))))) &amp; IF(M259="true", CONCATENATE(", multiTrialSet=true"), ""),"")</f>
        <v/>
      </c>
      <c r="AU259" s="27" t="str">
        <f t="shared" si="31"/>
        <v xml:space="preserve"> --Crafty Alfiq / Listiger Alfiq</v>
      </c>
      <c r="AV259" s="27" t="str">
        <f t="shared" si="32"/>
        <v/>
      </c>
    </row>
    <row r="260" spans="1:48" x14ac:dyDescent="0.25">
      <c r="A260" s="13">
        <v>60</v>
      </c>
      <c r="B260" t="s">
        <v>1500</v>
      </c>
      <c r="C260" t="s">
        <v>1502</v>
      </c>
      <c r="D260" t="s">
        <v>1501</v>
      </c>
      <c r="G260" s="3">
        <f t="shared" si="29"/>
        <v>60</v>
      </c>
      <c r="J260" t="s">
        <v>2535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20</v>
      </c>
      <c r="S260" t="s">
        <v>152</v>
      </c>
      <c r="T260" s="24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3" t="str">
        <f>IF(AO260&lt;&gt;"",VLOOKUP(AO260,'ESO zone constants'!$E$3:$L$1002,6,FALSE),"")</f>
        <v/>
      </c>
      <c r="AR260" s="27" t="str">
        <f t="shared" si="30"/>
        <v>[60] = {wayshrines={-1,-1,-1,}, dlcId=0</v>
      </c>
      <c r="AS260" s="27" t="str">
        <f t="shared" si="28"/>
        <v>, zoneIds={20}, veteran=false</v>
      </c>
      <c r="AT260" s="27" t="str">
        <f t="shared" si="33"/>
        <v/>
      </c>
      <c r="AU260" s="27" t="str">
        <f t="shared" si="31"/>
        <v xml:space="preserve"> --Darkstride / Dunkelschritt</v>
      </c>
      <c r="AV260" s="27" t="str">
        <f t="shared" si="32"/>
        <v/>
      </c>
    </row>
    <row r="261" spans="1:48" x14ac:dyDescent="0.25">
      <c r="A261" s="13">
        <v>406</v>
      </c>
      <c r="B261" t="s">
        <v>2362</v>
      </c>
      <c r="C261" t="s">
        <v>2364</v>
      </c>
      <c r="D261" t="s">
        <v>2363</v>
      </c>
      <c r="G261" s="3">
        <f t="shared" si="29"/>
        <v>406</v>
      </c>
      <c r="J261" t="s">
        <v>2535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726</v>
      </c>
      <c r="S261" t="s">
        <v>80</v>
      </c>
      <c r="T261" s="24">
        <f>VLOOKUP(R261,'ESO zone constants'!$L$2:$N$9999,3,FALSE)</f>
        <v>12</v>
      </c>
      <c r="U261" s="3" t="str">
        <f>VLOOKUP(T261,'LibSets constants'!$A$2:$B$16,2,FALSE)</f>
        <v>Murkmire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3" t="str">
        <f>IF(AO261&lt;&gt;"",VLOOKUP(AO261,'ESO zone constants'!$E$3:$L$1002,6,FALSE),"")</f>
        <v/>
      </c>
      <c r="AR261" s="27" t="str">
        <f t="shared" si="30"/>
        <v>[406] = {wayshrines={-1,-1,-1,}, dlcId=12</v>
      </c>
      <c r="AS261" s="27" t="str">
        <f t="shared" si="28"/>
        <v>, zoneIds={726}, veteran=false</v>
      </c>
      <c r="AT261" s="27" t="str">
        <f t="shared" si="33"/>
        <v/>
      </c>
      <c r="AU261" s="27" t="str">
        <f t="shared" si="31"/>
        <v xml:space="preserve"> --Dead-Water's Guile / Totwassertücke</v>
      </c>
      <c r="AV261" s="27" t="str">
        <f t="shared" si="32"/>
        <v/>
      </c>
    </row>
    <row r="262" spans="1:48" x14ac:dyDescent="0.25">
      <c r="A262" s="13">
        <v>321</v>
      </c>
      <c r="B262" t="s">
        <v>2142</v>
      </c>
      <c r="C262" t="s">
        <v>2144</v>
      </c>
      <c r="D262" t="s">
        <v>2143</v>
      </c>
      <c r="G262" s="3">
        <f t="shared" si="29"/>
        <v>321</v>
      </c>
      <c r="J262" t="s">
        <v>2535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849</v>
      </c>
      <c r="S262" t="s">
        <v>613</v>
      </c>
      <c r="T262" s="24">
        <f>VLOOKUP(R262,'ESO zone constants'!$L$2:$N$9999,3,FALSE)</f>
        <v>6</v>
      </c>
      <c r="U262" s="3" t="str">
        <f>VLOOKUP(T262,'LibSets constants'!$A$2:$B$16,2,FALSE)</f>
        <v>Morrowind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constants'!$E$3:$L$1002,6,FALSE),"")</f>
        <v/>
      </c>
      <c r="AN262" s="3" t="str">
        <f>IF(AO262&lt;&gt;"",VLOOKUP(AO262,'ESO zone constants'!$E$3:$L$1002,6,FALSE),"")</f>
        <v/>
      </c>
      <c r="AR262" s="27" t="str">
        <f t="shared" si="30"/>
        <v>[321] = {wayshrines={-1,-1,-1,}, dlcId=6</v>
      </c>
      <c r="AS262" s="27" t="str">
        <f t="shared" si="28"/>
        <v>, zoneIds={849}, veteran=false</v>
      </c>
      <c r="AT262" s="27" t="str">
        <f t="shared" si="33"/>
        <v/>
      </c>
      <c r="AU262" s="27" t="str">
        <f t="shared" si="31"/>
        <v xml:space="preserve"> --Defiler / Schänder</v>
      </c>
      <c r="AV262" s="27" t="str">
        <f t="shared" si="32"/>
        <v/>
      </c>
    </row>
    <row r="263" spans="1:48" x14ac:dyDescent="0.25">
      <c r="A263" s="13">
        <v>135</v>
      </c>
      <c r="B263" t="s">
        <v>1720</v>
      </c>
      <c r="C263" t="s">
        <v>1722</v>
      </c>
      <c r="D263" t="s">
        <v>1721</v>
      </c>
      <c r="G263" s="3">
        <f t="shared" si="29"/>
        <v>135</v>
      </c>
      <c r="J263" t="s">
        <v>2535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103</v>
      </c>
      <c r="S263" t="s">
        <v>158</v>
      </c>
      <c r="T263" s="24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2" t="str">
        <f>IF(AK263&lt;&gt;"",VLOOKUP(AK263,'ESO zone constants'!$E$3:$L$1002,6,FALSE),"")</f>
        <v/>
      </c>
      <c r="AN263" s="32" t="str">
        <f>IF(AO263&lt;&gt;"",VLOOKUP(AO263,'ESO zone constants'!$E$3:$L$1002,6,FALSE),"")</f>
        <v/>
      </c>
      <c r="AR263" s="27" t="str">
        <f t="shared" si="30"/>
        <v>[135] = {wayshrines={-1,-1,-1,}, dlcId=0</v>
      </c>
      <c r="AS263" s="27" t="str">
        <f t="shared" si="28"/>
        <v>, zoneIds={103}, veteran=false</v>
      </c>
      <c r="AT263" s="27" t="str">
        <f t="shared" si="33"/>
        <v/>
      </c>
      <c r="AU263" s="27" t="str">
        <f t="shared" si="31"/>
        <v xml:space="preserve"> --Draugr's Heritage / Erbe des Draugrs</v>
      </c>
      <c r="AV263" s="27" t="str">
        <f t="shared" si="32"/>
        <v/>
      </c>
    </row>
    <row r="264" spans="1:48" x14ac:dyDescent="0.25">
      <c r="A264" s="13">
        <v>22</v>
      </c>
      <c r="B264" t="s">
        <v>1398</v>
      </c>
      <c r="C264" t="s">
        <v>1400</v>
      </c>
      <c r="D264" t="s">
        <v>1399</v>
      </c>
      <c r="G264" s="3">
        <f t="shared" si="29"/>
        <v>22</v>
      </c>
      <c r="J264" t="s">
        <v>2535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19</v>
      </c>
      <c r="S264" t="s">
        <v>151</v>
      </c>
      <c r="T264" s="24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3" t="str">
        <f>IF(AO264&lt;&gt;"",VLOOKUP(AO264,'ESO zone constants'!$E$3:$L$1002,6,FALSE),"")</f>
        <v/>
      </c>
      <c r="AR264" s="27" t="str">
        <f t="shared" si="30"/>
        <v>[22] = {wayshrines={-1,-1,-1,}, dlcId=0</v>
      </c>
      <c r="AS264" s="27" t="str">
        <f t="shared" si="28"/>
        <v>, zoneIds={19}, veteran=false</v>
      </c>
      <c r="AT264" s="27" t="str">
        <f t="shared" si="33"/>
        <v/>
      </c>
      <c r="AU264" s="27" t="str">
        <f t="shared" si="31"/>
        <v xml:space="preserve"> --Dreamer's Mantle / Mantel des Träumers</v>
      </c>
      <c r="AV264" s="27" t="str">
        <f t="shared" si="32"/>
        <v/>
      </c>
    </row>
    <row r="265" spans="1:48" x14ac:dyDescent="0.25">
      <c r="A265" s="13">
        <v>27</v>
      </c>
      <c r="B265" t="s">
        <v>1413</v>
      </c>
      <c r="C265" t="s">
        <v>1415</v>
      </c>
      <c r="D265" t="s">
        <v>1414</v>
      </c>
      <c r="G265" s="3">
        <f t="shared" si="29"/>
        <v>27</v>
      </c>
      <c r="J265" t="s">
        <v>2535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101</v>
      </c>
      <c r="S265" t="s">
        <v>157</v>
      </c>
      <c r="T265" s="24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constants'!$E$3:$L$1002,6,FALSE),"")</f>
        <v/>
      </c>
      <c r="AN265" s="3" t="str">
        <f>IF(AO265&lt;&gt;"",VLOOKUP(AO265,'ESO zone constants'!$E$3:$L$1002,6,FALSE),"")</f>
        <v/>
      </c>
      <c r="AR265" s="27" t="str">
        <f t="shared" si="30"/>
        <v>[27] = {wayshrines={-1,-1,-1,}, dlcId=0</v>
      </c>
      <c r="AS265" s="27" t="str">
        <f t="shared" si="28"/>
        <v>, zoneIds={101}, veteran=false</v>
      </c>
      <c r="AT265" s="27" t="str">
        <f t="shared" si="33"/>
        <v/>
      </c>
      <c r="AU265" s="27" t="str">
        <f t="shared" si="31"/>
        <v xml:space="preserve"> --Fiord's Legacy / Fiords Erbe</v>
      </c>
      <c r="AV265" s="27" t="str">
        <f t="shared" si="32"/>
        <v/>
      </c>
    </row>
    <row r="266" spans="1:48" x14ac:dyDescent="0.25">
      <c r="A266" s="13">
        <v>244</v>
      </c>
      <c r="B266" t="s">
        <v>1967</v>
      </c>
      <c r="C266" t="s">
        <v>1969</v>
      </c>
      <c r="D266" t="s">
        <v>1968</v>
      </c>
      <c r="G266" s="3">
        <f t="shared" si="29"/>
        <v>244</v>
      </c>
      <c r="J266" t="s">
        <v>2535</v>
      </c>
      <c r="L266" t="s">
        <v>101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823</v>
      </c>
      <c r="S266" t="s">
        <v>596</v>
      </c>
      <c r="T266" s="24">
        <f>VLOOKUP(R266,'ESO zone constants'!$L$2:$N$9999,3,FALSE)</f>
        <v>4</v>
      </c>
      <c r="U266" s="3" t="str">
        <f>VLOOKUP(T266,'LibSets constants'!$A$2:$B$16,2,FALSE)</f>
        <v>Dark Brotherhood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constants'!$E$3:$L$1002,6,FALSE),"")</f>
        <v/>
      </c>
      <c r="AN266" s="3" t="str">
        <f>IF(AO266&lt;&gt;"",VLOOKUP(AO266,'ESO zone constants'!$E$3:$L$1002,6,FALSE),"")</f>
        <v/>
      </c>
      <c r="AR266" s="27" t="str">
        <f t="shared" si="30"/>
        <v>[244] = {wayshrines={-1,-1,-1,}, dlcId=4</v>
      </c>
      <c r="AS266" s="27" t="str">
        <f t="shared" si="28"/>
        <v>, zoneIds={823}, veteran=false</v>
      </c>
      <c r="AT266" s="27" t="str">
        <f t="shared" si="33"/>
        <v/>
      </c>
      <c r="AU266" s="27" t="str">
        <f t="shared" si="31"/>
        <v xml:space="preserve"> --Flanking Strategist / Flankierender Stratege</v>
      </c>
      <c r="AV266" s="27" t="str">
        <f t="shared" si="32"/>
        <v/>
      </c>
    </row>
    <row r="267" spans="1:48" x14ac:dyDescent="0.25">
      <c r="A267" s="13">
        <v>382</v>
      </c>
      <c r="B267" t="s">
        <v>2299</v>
      </c>
      <c r="C267" t="s">
        <v>2301</v>
      </c>
      <c r="D267" t="s">
        <v>2300</v>
      </c>
      <c r="G267" s="3">
        <f t="shared" si="29"/>
        <v>382</v>
      </c>
      <c r="J267" t="s">
        <v>2535</v>
      </c>
      <c r="L267" t="s">
        <v>101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1011</v>
      </c>
      <c r="S267" t="s">
        <v>79</v>
      </c>
      <c r="T267" s="24">
        <f>VLOOKUP(R267,'ESO zone constants'!$L$2:$N$9999,3,FALSE)</f>
        <v>10</v>
      </c>
      <c r="U267" s="3" t="str">
        <f>VLOOKUP(T267,'LibSets constants'!$A$2:$B$16,2,FALSE)</f>
        <v>Summerset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2" t="str">
        <f>IF(AK267&lt;&gt;"",VLOOKUP(AK267,'ESO zone constants'!$E$3:$L$1002,6,FALSE),"")</f>
        <v/>
      </c>
      <c r="AN267" s="32" t="str">
        <f>IF(AO267&lt;&gt;"",VLOOKUP(AO267,'ESO zone constants'!$E$3:$L$1002,6,FALSE),"")</f>
        <v/>
      </c>
      <c r="AR267" s="27" t="str">
        <f t="shared" si="30"/>
        <v>[382] = {wayshrines={-1,-1,-1,}, dlcId=10</v>
      </c>
      <c r="AS267" s="27" t="str">
        <f t="shared" si="28"/>
        <v>, zoneIds={1011}, veteran=false</v>
      </c>
      <c r="AT267" s="27" t="str">
        <f t="shared" si="33"/>
        <v/>
      </c>
      <c r="AU267" s="27" t="str">
        <f t="shared" si="31"/>
        <v xml:space="preserve"> --Grace of Gloom / Anmut der Gräue</v>
      </c>
      <c r="AV267" s="27" t="str">
        <f t="shared" si="32"/>
        <v/>
      </c>
    </row>
    <row r="268" spans="1:48" x14ac:dyDescent="0.25">
      <c r="A268" s="13">
        <v>287</v>
      </c>
      <c r="B268" t="s">
        <v>2050</v>
      </c>
      <c r="C268" t="s">
        <v>2052</v>
      </c>
      <c r="D268" t="s">
        <v>2051</v>
      </c>
      <c r="G268" s="3">
        <f t="shared" si="29"/>
        <v>287</v>
      </c>
      <c r="J268" t="s">
        <v>2535</v>
      </c>
      <c r="L268" t="s">
        <v>101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383</v>
      </c>
      <c r="S268" t="s">
        <v>313</v>
      </c>
      <c r="T268" s="24">
        <f>VLOOKUP(R268,'ESO zone constants'!$L$2:$N$9999,3,FALSE)</f>
        <v>0</v>
      </c>
      <c r="U268" s="3" t="str">
        <f>VLOOKUP(T268,'LibSets constants'!$A$2:$B$16,2,FALSE)</f>
        <v>Included in base game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2" t="str">
        <f>IF(AK268&lt;&gt;"",VLOOKUP(AK268,'ESO zone constants'!$E$3:$L$1002,6,FALSE),"")</f>
        <v/>
      </c>
      <c r="AN268" s="32" t="str">
        <f>IF(AO268&lt;&gt;"",VLOOKUP(AO268,'ESO zone constants'!$E$3:$L$1002,6,FALSE),"")</f>
        <v/>
      </c>
      <c r="AR268" s="27" t="str">
        <f t="shared" si="30"/>
        <v>[287] = {wayshrines={-1,-1,-1,}, dlcId=0</v>
      </c>
      <c r="AS268" s="27" t="str">
        <f t="shared" si="28"/>
        <v>, zoneIds={383}, veteran=false</v>
      </c>
      <c r="AT268" s="27" t="str">
        <f t="shared" si="33"/>
        <v/>
      </c>
      <c r="AU268" s="27" t="str">
        <f t="shared" si="31"/>
        <v xml:space="preserve"> --Green Pact / Der Grüne Pakt</v>
      </c>
      <c r="AV268" s="27" t="str">
        <f t="shared" si="32"/>
        <v/>
      </c>
    </row>
    <row r="269" spans="1:48" x14ac:dyDescent="0.25">
      <c r="A269" s="13">
        <v>383</v>
      </c>
      <c r="B269" t="s">
        <v>2302</v>
      </c>
      <c r="C269" t="s">
        <v>2304</v>
      </c>
      <c r="D269" t="s">
        <v>2303</v>
      </c>
      <c r="G269" s="3">
        <f t="shared" si="29"/>
        <v>383</v>
      </c>
      <c r="J269" t="s">
        <v>2535</v>
      </c>
      <c r="L269" t="s">
        <v>101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1011</v>
      </c>
      <c r="S269" t="s">
        <v>79</v>
      </c>
      <c r="T269" s="24">
        <f>VLOOKUP(R269,'ESO zone constants'!$L$2:$N$9999,3,FALSE)</f>
        <v>10</v>
      </c>
      <c r="U269" s="3" t="str">
        <f>VLOOKUP(T269,'LibSets constants'!$A$2:$B$16,2,FALSE)</f>
        <v>Summerset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2" t="str">
        <f>IF(AK269&lt;&gt;"",VLOOKUP(AK269,'ESO zone constants'!$E$3:$L$1002,6,FALSE),"")</f>
        <v/>
      </c>
      <c r="AN269" s="32" t="str">
        <f>IF(AO269&lt;&gt;"",VLOOKUP(AO269,'ESO zone constants'!$E$3:$L$1002,6,FALSE),"")</f>
        <v/>
      </c>
      <c r="AR269" s="27" t="str">
        <f t="shared" si="30"/>
        <v>[383] = {wayshrines={-1,-1,-1,}, dlcId=10</v>
      </c>
      <c r="AS269" s="27" t="str">
        <f t="shared" si="28"/>
        <v>, zoneIds={1011}, veteran=false</v>
      </c>
      <c r="AT269" s="27" t="str">
        <f t="shared" si="33"/>
        <v/>
      </c>
      <c r="AU269" s="27" t="str">
        <f t="shared" si="31"/>
        <v xml:space="preserve"> --Gryphon's Ferocity / Wildheit des Greifen</v>
      </c>
      <c r="AV269" s="27" t="str">
        <f t="shared" si="32"/>
        <v/>
      </c>
    </row>
    <row r="270" spans="1:48" x14ac:dyDescent="0.25">
      <c r="A270" s="13">
        <v>62</v>
      </c>
      <c r="B270" t="s">
        <v>1506</v>
      </c>
      <c r="C270" t="s">
        <v>1508</v>
      </c>
      <c r="D270" t="s">
        <v>1507</v>
      </c>
      <c r="G270" s="3">
        <f t="shared" si="29"/>
        <v>62</v>
      </c>
      <c r="J270" t="s">
        <v>2535</v>
      </c>
      <c r="L270" t="s">
        <v>101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117</v>
      </c>
      <c r="S270" t="s">
        <v>161</v>
      </c>
      <c r="T270" s="24">
        <f>VLOOKUP(R270,'ESO zone constants'!$L$2:$N$9999,3,FALSE)</f>
        <v>0</v>
      </c>
      <c r="U270" s="3" t="str">
        <f>VLOOKUP(T270,'LibSets constants'!$A$2:$B$16,2,FALSE)</f>
        <v>Included in base game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2" t="str">
        <f>IF(AK270&lt;&gt;"",VLOOKUP(AK270,'ESO zone constants'!$E$3:$L$1002,6,FALSE),"")</f>
        <v/>
      </c>
      <c r="AN270" s="32" t="str">
        <f>IF(AO270&lt;&gt;"",VLOOKUP(AO270,'ESO zone constants'!$E$3:$L$1002,6,FALSE),"")</f>
        <v/>
      </c>
      <c r="AR270" s="27" t="str">
        <f t="shared" si="30"/>
        <v>[62] = {wayshrines={-1,-1,-1,}, dlcId=0</v>
      </c>
      <c r="AS270" s="27" t="str">
        <f t="shared" si="28"/>
        <v>, zoneIds={117}, veteran=false</v>
      </c>
      <c r="AT270" s="27" t="str">
        <f t="shared" si="33"/>
        <v/>
      </c>
      <c r="AU270" s="27" t="str">
        <f t="shared" si="31"/>
        <v xml:space="preserve"> --Hatchling's Shell / Schlüpflingspanzer</v>
      </c>
      <c r="AV270" s="27" t="str">
        <f t="shared" si="32"/>
        <v/>
      </c>
    </row>
    <row r="271" spans="1:48" x14ac:dyDescent="0.25">
      <c r="A271" s="13">
        <v>243</v>
      </c>
      <c r="B271" t="s">
        <v>1964</v>
      </c>
      <c r="C271" t="s">
        <v>1966</v>
      </c>
      <c r="D271" t="s">
        <v>1965</v>
      </c>
      <c r="G271" s="3">
        <f t="shared" si="29"/>
        <v>243</v>
      </c>
      <c r="J271" t="s">
        <v>2535</v>
      </c>
      <c r="L271" t="s">
        <v>101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823</v>
      </c>
      <c r="S271" t="s">
        <v>596</v>
      </c>
      <c r="T271" s="24">
        <f>VLOOKUP(R271,'ESO zone constants'!$L$2:$N$9999,3,FALSE)</f>
        <v>4</v>
      </c>
      <c r="U271" s="3" t="str">
        <f>VLOOKUP(T271,'LibSets constants'!$A$2:$B$16,2,FALSE)</f>
        <v>Dark Brotherhood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2" t="str">
        <f>IF(AK271&lt;&gt;"",VLOOKUP(AK271,'ESO zone constants'!$E$3:$L$1002,6,FALSE),"")</f>
        <v/>
      </c>
      <c r="AN271" s="32" t="str">
        <f>IF(AO271&lt;&gt;"",VLOOKUP(AO271,'ESO zone constants'!$E$3:$L$1002,6,FALSE),"")</f>
        <v/>
      </c>
      <c r="AR271" s="27" t="str">
        <f t="shared" si="30"/>
        <v>[243] = {wayshrines={-1,-1,-1,}, dlcId=4</v>
      </c>
      <c r="AS271" s="27" t="str">
        <f t="shared" si="28"/>
        <v>, zoneIds={823}, veteran=false</v>
      </c>
      <c r="AT271" s="27" t="str">
        <f t="shared" si="33"/>
        <v/>
      </c>
      <c r="AU271" s="27" t="str">
        <f t="shared" si="31"/>
        <v xml:space="preserve"> --Hide of Morihaus / Haut von Morihaus</v>
      </c>
      <c r="AV271" s="27" t="str">
        <f t="shared" si="32"/>
        <v/>
      </c>
    </row>
    <row r="272" spans="1:48" x14ac:dyDescent="0.25">
      <c r="A272" s="13">
        <v>58</v>
      </c>
      <c r="B272" t="s">
        <v>1494</v>
      </c>
      <c r="C272" t="s">
        <v>1496</v>
      </c>
      <c r="D272" t="s">
        <v>1495</v>
      </c>
      <c r="G272" s="3">
        <f t="shared" si="29"/>
        <v>58</v>
      </c>
      <c r="J272" t="s">
        <v>2535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3</v>
      </c>
      <c r="S272" t="s">
        <v>150</v>
      </c>
      <c r="T272" s="24">
        <f>VLOOKUP(R272,'ESO zone constants'!$L$2:$N$9999,3,FALSE)</f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2" t="str">
        <f>IF(AK272&lt;&gt;"",VLOOKUP(AK272,'ESO zone constants'!$E$3:$L$1002,6,FALSE),"")</f>
        <v/>
      </c>
      <c r="AN272" s="32" t="str">
        <f>IF(AO272&lt;&gt;"",VLOOKUP(AO272,'ESO zone constants'!$E$3:$L$1002,6,FALSE),"")</f>
        <v/>
      </c>
      <c r="AR272" s="27" t="str">
        <f t="shared" si="30"/>
        <v>[58] = {wayshrines={-1,-1,-1,}, dlcId=0</v>
      </c>
      <c r="AS272" s="27" t="str">
        <f t="shared" si="28"/>
        <v>, zoneIds={3}, veteran=false</v>
      </c>
      <c r="AT272" s="27" t="str">
        <f t="shared" si="33"/>
        <v/>
      </c>
      <c r="AU272" s="27" t="str">
        <f t="shared" si="31"/>
        <v xml:space="preserve"> --Hide of the Werewolf / Fell des Werwolfs</v>
      </c>
      <c r="AV272" s="27" t="str">
        <f t="shared" si="32"/>
        <v/>
      </c>
    </row>
    <row r="273" spans="1:48" x14ac:dyDescent="0.25">
      <c r="A273" s="13">
        <v>356</v>
      </c>
      <c r="B273" t="s">
        <v>2237</v>
      </c>
      <c r="C273" t="s">
        <v>2239</v>
      </c>
      <c r="D273" t="s">
        <v>2238</v>
      </c>
      <c r="G273" s="3">
        <f t="shared" si="29"/>
        <v>356</v>
      </c>
      <c r="J273" t="s">
        <v>2535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980</v>
      </c>
      <c r="S273" t="s">
        <v>78</v>
      </c>
      <c r="T273" s="24">
        <f>VLOOKUP(R273,'ESO zone constants'!$L$2:$N$9999,3,FALSE)</f>
        <v>8</v>
      </c>
      <c r="U273" s="3" t="str">
        <f>VLOOKUP(T273,'LibSets constants'!$A$2:$B$16,2,FALSE)</f>
        <v>Clockwork City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3" t="str">
        <f>IF(AO273&lt;&gt;"",VLOOKUP(AO273,'ESO zone constants'!$E$3:$L$1002,6,FALSE),"")</f>
        <v/>
      </c>
      <c r="AR273" s="27" t="str">
        <f t="shared" si="30"/>
        <v>[356] = {wayshrines={-1,-1,-1,}, dlcId=8</v>
      </c>
      <c r="AS273" s="27" t="str">
        <f t="shared" si="28"/>
        <v>, zoneIds={980}, veteran=false</v>
      </c>
      <c r="AT273" s="27" t="str">
        <f t="shared" si="33"/>
        <v/>
      </c>
      <c r="AU273" s="27" t="str">
        <f t="shared" si="31"/>
        <v xml:space="preserve"> --Livewire / Stromschlag</v>
      </c>
      <c r="AV273" s="27" t="str">
        <f t="shared" si="32"/>
        <v/>
      </c>
    </row>
    <row r="274" spans="1:48" x14ac:dyDescent="0.25">
      <c r="A274" s="13">
        <v>354</v>
      </c>
      <c r="B274" t="s">
        <v>2231</v>
      </c>
      <c r="C274" t="s">
        <v>2233</v>
      </c>
      <c r="D274" t="s">
        <v>2232</v>
      </c>
      <c r="G274" s="3">
        <f t="shared" si="29"/>
        <v>354</v>
      </c>
      <c r="J274" t="s">
        <v>2535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980</v>
      </c>
      <c r="S274" t="s">
        <v>78</v>
      </c>
      <c r="T274" s="24">
        <f>VLOOKUP(R274,'ESO zone constants'!$L$2:$N$9999,3,FALSE)</f>
        <v>8</v>
      </c>
      <c r="U274" s="3" t="str">
        <f>VLOOKUP(T274,'LibSets constants'!$A$2:$B$16,2,FALSE)</f>
        <v>Clockwork City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3" t="str">
        <f>IF(AO274&lt;&gt;"",VLOOKUP(AO274,'ESO zone constants'!$E$3:$L$1002,6,FALSE),"")</f>
        <v/>
      </c>
      <c r="AR274" s="27" t="str">
        <f t="shared" si="30"/>
        <v>[354] = {wayshrines={-1,-1,-1,}, dlcId=8</v>
      </c>
      <c r="AS274" s="27" t="str">
        <f t="shared" si="28"/>
        <v>, zoneIds={980}, veteran=false</v>
      </c>
      <c r="AT274" s="27" t="str">
        <f t="shared" si="33"/>
        <v/>
      </c>
      <c r="AU274" s="27" t="str">
        <f t="shared" si="31"/>
        <v xml:space="preserve"> --Mad Tinkerer / Wahntüftler</v>
      </c>
      <c r="AV274" s="27" t="str">
        <f t="shared" si="32"/>
        <v/>
      </c>
    </row>
    <row r="275" spans="1:48" x14ac:dyDescent="0.25">
      <c r="A275" s="13">
        <v>210</v>
      </c>
      <c r="B275" t="s">
        <v>1885</v>
      </c>
      <c r="C275" t="s">
        <v>1887</v>
      </c>
      <c r="D275" t="s">
        <v>1886</v>
      </c>
      <c r="G275" s="3">
        <f t="shared" si="29"/>
        <v>210</v>
      </c>
      <c r="J275" t="s">
        <v>2535</v>
      </c>
      <c r="L275" t="s">
        <v>101</v>
      </c>
      <c r="M275" t="s">
        <v>101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684</v>
      </c>
      <c r="S275" t="s">
        <v>500</v>
      </c>
      <c r="T275" s="24">
        <f>VLOOKUP(R275,'ESO zone constants'!$L$2:$N$9999,3,FALSE)</f>
        <v>2</v>
      </c>
      <c r="U275" s="3" t="str">
        <f>VLOOKUP(T275,'LibSets constants'!$A$2:$B$16,2,FALSE)</f>
        <v>Orsinium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constants'!$E$3:$L$1002,6,FALSE),"")</f>
        <v/>
      </c>
      <c r="AN275" s="3" t="str">
        <f>IF(AO275&lt;&gt;"",VLOOKUP(AO275,'ESO zone constants'!$E$3:$L$1002,6,FALSE),"")</f>
        <v/>
      </c>
      <c r="AR275" s="27" t="str">
        <f t="shared" si="30"/>
        <v>[210] = {wayshrines={-1,-1,-1,}, dlcId=2</v>
      </c>
      <c r="AS275" s="27" t="str">
        <f t="shared" si="28"/>
        <v>, zoneIds={684}, veteran=false</v>
      </c>
      <c r="AT275" s="27" t="str">
        <f t="shared" si="33"/>
        <v/>
      </c>
      <c r="AU275" s="27" t="str">
        <f t="shared" si="31"/>
        <v xml:space="preserve"> --Mark of the Pariah / Zeichen des Ausgestoßenen</v>
      </c>
      <c r="AV275" s="27" t="str">
        <f t="shared" si="32"/>
        <v/>
      </c>
    </row>
    <row r="276" spans="1:48" x14ac:dyDescent="0.25">
      <c r="A276" s="13">
        <v>94</v>
      </c>
      <c r="B276" t="s">
        <v>1602</v>
      </c>
      <c r="C276" t="s">
        <v>1604</v>
      </c>
      <c r="D276" t="s">
        <v>1603</v>
      </c>
      <c r="G276" s="3">
        <f t="shared" si="29"/>
        <v>94</v>
      </c>
      <c r="J276" t="s">
        <v>2535</v>
      </c>
      <c r="L276" t="s">
        <v>101</v>
      </c>
      <c r="M276" t="s">
        <v>101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347</v>
      </c>
      <c r="S276" t="s">
        <v>288</v>
      </c>
      <c r="T276" s="24">
        <f>VLOOKUP(R276,'ESO zone constants'!$L$2:$N$9999,3,FALSE)</f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constants'!$E$3:$L$1002,6,FALSE),"")</f>
        <v/>
      </c>
      <c r="AN276" s="3" t="str">
        <f>IF(AO276&lt;&gt;"",VLOOKUP(AO276,'ESO zone constants'!$E$3:$L$1002,6,FALSE),"")</f>
        <v/>
      </c>
      <c r="AR276" s="27" t="str">
        <f t="shared" si="30"/>
        <v>[94] = {wayshrines={-1,-1,-1,}, dlcId=0</v>
      </c>
      <c r="AS276" s="27" t="str">
        <f t="shared" si="28"/>
        <v>, zoneIds={347}, veteran=false</v>
      </c>
      <c r="AT276" s="27" t="str">
        <f t="shared" si="33"/>
        <v/>
      </c>
      <c r="AU276" s="27" t="str">
        <f t="shared" si="31"/>
        <v xml:space="preserve"> --Meridia's Blessed Armor / Meridias gesegnete Rüstung</v>
      </c>
      <c r="AV276" s="27" t="str">
        <f t="shared" si="32"/>
        <v/>
      </c>
    </row>
    <row r="277" spans="1:48" x14ac:dyDescent="0.25">
      <c r="A277" s="13">
        <v>292</v>
      </c>
      <c r="B277" t="s">
        <v>2065</v>
      </c>
      <c r="C277" t="s">
        <v>2067</v>
      </c>
      <c r="D277" t="s">
        <v>2066</v>
      </c>
      <c r="G277" s="3">
        <f t="shared" si="29"/>
        <v>292</v>
      </c>
      <c r="J277" t="s">
        <v>2535</v>
      </c>
      <c r="L277" t="s">
        <v>101</v>
      </c>
      <c r="M277" t="s">
        <v>101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57</v>
      </c>
      <c r="S277" t="s">
        <v>154</v>
      </c>
      <c r="T277" s="24">
        <f>VLOOKUP(R277,'ESO zone constants'!$L$2:$N$9999,3,FALSE)</f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constants'!$E$3:$L$1002,6,FALSE),"")</f>
        <v/>
      </c>
      <c r="AN277" s="3" t="str">
        <f>IF(AO277&lt;&gt;"",VLOOKUP(AO277,'ESO zone constants'!$E$3:$L$1002,6,FALSE),"")</f>
        <v/>
      </c>
      <c r="AR277" s="27" t="str">
        <f t="shared" si="30"/>
        <v>[292] = {wayshrines={-1,-1,-1,}, dlcId=0</v>
      </c>
      <c r="AS277" s="27" t="str">
        <f t="shared" si="28"/>
        <v>, zoneIds={57}, veteran=false</v>
      </c>
      <c r="AT277" s="27" t="str">
        <f t="shared" si="33"/>
        <v/>
      </c>
      <c r="AU277" s="27" t="str">
        <f t="shared" si="31"/>
        <v xml:space="preserve"> --Mother's Sorrow / Muttertränen</v>
      </c>
      <c r="AV277" s="27" t="str">
        <f t="shared" si="32"/>
        <v/>
      </c>
    </row>
    <row r="278" spans="1:48" x14ac:dyDescent="0.25">
      <c r="A278" s="13">
        <v>98</v>
      </c>
      <c r="B278" t="s">
        <v>1614</v>
      </c>
      <c r="C278" t="s">
        <v>1616</v>
      </c>
      <c r="D278" t="s">
        <v>1615</v>
      </c>
      <c r="G278" s="3">
        <f t="shared" si="29"/>
        <v>98</v>
      </c>
      <c r="J278" t="s">
        <v>2535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20</v>
      </c>
      <c r="S278" t="s">
        <v>152</v>
      </c>
      <c r="T278" s="24">
        <f>VLOOKUP(R278,'ESO zone constants'!$L$2:$N$9999,3,FALSE)</f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constants'!$E$3:$L$1002,6,FALSE),"")</f>
        <v/>
      </c>
      <c r="AN278" s="3" t="str">
        <f>IF(AO278&lt;&gt;"",VLOOKUP(AO278,'ESO zone constants'!$E$3:$L$1002,6,FALSE),"")</f>
        <v/>
      </c>
      <c r="AR278" s="27" t="str">
        <f t="shared" si="30"/>
        <v>[98] = {wayshrines={-1,-1,-1,}, dlcId=0</v>
      </c>
      <c r="AS278" s="27" t="str">
        <f t="shared" si="28"/>
        <v>, zoneIds={20}, veteran=false</v>
      </c>
      <c r="AT278" s="27" t="str">
        <f t="shared" si="33"/>
        <v/>
      </c>
      <c r="AU278" s="27" t="str">
        <f t="shared" si="31"/>
        <v xml:space="preserve"> --Necropotence / Nekropotenz</v>
      </c>
      <c r="AV278" s="27" t="str">
        <f t="shared" si="32"/>
        <v/>
      </c>
    </row>
    <row r="279" spans="1:48" x14ac:dyDescent="0.25">
      <c r="A279" s="13">
        <v>34</v>
      </c>
      <c r="B279" t="s">
        <v>1434</v>
      </c>
      <c r="C279" t="s">
        <v>1436</v>
      </c>
      <c r="D279" t="s">
        <v>1435</v>
      </c>
      <c r="G279" s="3">
        <f t="shared" si="29"/>
        <v>34</v>
      </c>
      <c r="J279" t="s">
        <v>2535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57</v>
      </c>
      <c r="S279" t="s">
        <v>154</v>
      </c>
      <c r="T279" s="24">
        <f>VLOOKUP(R279,'ESO zone constants'!$L$2:$N$9999,3,FALSE)</f>
        <v>0</v>
      </c>
      <c r="U279" s="3" t="str">
        <f>VLOOKUP(T279,'LibSets constants'!$A$2:$B$16,2,FALSE)</f>
        <v>Included in base game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constants'!$E$3:$L$1002,6,FALSE),"")</f>
        <v/>
      </c>
      <c r="AN279" s="3" t="str">
        <f>IF(AO279&lt;&gt;"",VLOOKUP(AO279,'ESO zone constants'!$E$3:$L$1002,6,FALSE),"")</f>
        <v/>
      </c>
      <c r="AR279" s="27" t="str">
        <f t="shared" si="30"/>
        <v>[34] = {wayshrines={-1,-1,-1,}, dlcId=0</v>
      </c>
      <c r="AS279" s="27" t="str">
        <f t="shared" si="28"/>
        <v>, zoneIds={57}, veteran=false</v>
      </c>
      <c r="AT279" s="27" t="str">
        <f t="shared" si="33"/>
        <v/>
      </c>
      <c r="AU279" s="27" t="str">
        <f t="shared" si="31"/>
        <v xml:space="preserve"> --Night Mother's Embrace / Umarmung der Mutter der Nacht</v>
      </c>
      <c r="AV279" s="27" t="str">
        <f t="shared" si="32"/>
        <v/>
      </c>
    </row>
    <row r="280" spans="1:48" x14ac:dyDescent="0.25">
      <c r="A280" s="13">
        <v>112</v>
      </c>
      <c r="B280" t="s">
        <v>1655</v>
      </c>
      <c r="C280" t="s">
        <v>1657</v>
      </c>
      <c r="D280" t="s">
        <v>1656</v>
      </c>
      <c r="G280" s="3">
        <f t="shared" si="29"/>
        <v>112</v>
      </c>
      <c r="J280" t="s">
        <v>2535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19</v>
      </c>
      <c r="S280" t="s">
        <v>151</v>
      </c>
      <c r="T280" s="24">
        <f>VLOOKUP(R280,'ESO zone constants'!$L$2:$N$9999,3,FALSE)</f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constants'!$E$3:$L$1002,6,FALSE),"")</f>
        <v/>
      </c>
      <c r="AN280" s="3" t="str">
        <f>IF(AO280&lt;&gt;"",VLOOKUP(AO280,'ESO zone constants'!$E$3:$L$1002,6,FALSE),"")</f>
        <v/>
      </c>
      <c r="AR280" s="27" t="str">
        <f t="shared" si="30"/>
        <v>[112] = {wayshrines={-1,-1,-1,}, dlcId=0</v>
      </c>
      <c r="AS280" s="27" t="str">
        <f t="shared" si="28"/>
        <v>, zoneIds={19}, veteran=false</v>
      </c>
      <c r="AT280" s="27" t="str">
        <f t="shared" si="33"/>
        <v/>
      </c>
      <c r="AU280" s="27" t="str">
        <f t="shared" si="31"/>
        <v xml:space="preserve"> --Night Terror / Nachtschrecken</v>
      </c>
      <c r="AV280" s="27" t="str">
        <f t="shared" si="32"/>
        <v/>
      </c>
    </row>
    <row r="281" spans="1:48" x14ac:dyDescent="0.25">
      <c r="A281" s="13">
        <v>284</v>
      </c>
      <c r="B281" t="s">
        <v>2041</v>
      </c>
      <c r="C281" t="s">
        <v>2043</v>
      </c>
      <c r="D281" t="s">
        <v>2042</v>
      </c>
      <c r="G281" s="3">
        <f t="shared" si="29"/>
        <v>284</v>
      </c>
      <c r="J281" t="s">
        <v>2535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104</v>
      </c>
      <c r="S281" t="s">
        <v>159</v>
      </c>
      <c r="T281" s="24">
        <f>VLOOKUP(R281,'ESO zone constants'!$L$2:$N$9999,3,FALSE)</f>
        <v>0</v>
      </c>
      <c r="U281" s="3" t="str">
        <f>VLOOKUP(T281,'LibSets constants'!$A$2:$B$16,2,FALSE)</f>
        <v>Included in base game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constants'!$E$3:$L$1002,6,FALSE),"")</f>
        <v/>
      </c>
      <c r="AN281" s="3" t="str">
        <f>IF(AO281&lt;&gt;"",VLOOKUP(AO281,'ESO zone constants'!$E$3:$L$1002,6,FALSE),"")</f>
        <v/>
      </c>
      <c r="AR281" s="27" t="str">
        <f t="shared" si="30"/>
        <v>[284] = {wayshrines={-1,-1,-1,}, dlcId=0</v>
      </c>
      <c r="AS281" s="27" t="str">
        <f t="shared" si="28"/>
        <v>, zoneIds={104}, veteran=false</v>
      </c>
      <c r="AT281" s="27" t="str">
        <f t="shared" si="33"/>
        <v/>
      </c>
      <c r="AU281" s="27" t="str">
        <f t="shared" si="31"/>
        <v xml:space="preserve"> --Order of Diagna / Orden von Diagna</v>
      </c>
      <c r="AV281" s="27" t="str">
        <f t="shared" si="32"/>
        <v/>
      </c>
    </row>
    <row r="282" spans="1:48" x14ac:dyDescent="0.25">
      <c r="A282" s="13">
        <v>293</v>
      </c>
      <c r="B282" t="s">
        <v>2068</v>
      </c>
      <c r="C282" t="s">
        <v>2070</v>
      </c>
      <c r="D282" t="s">
        <v>2069</v>
      </c>
      <c r="G282" s="3">
        <f t="shared" si="29"/>
        <v>293</v>
      </c>
      <c r="J282" t="s">
        <v>2535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57</v>
      </c>
      <c r="S282" t="s">
        <v>154</v>
      </c>
      <c r="T282" s="24">
        <f>VLOOKUP(R282,'ESO zone constants'!$L$2:$N$9999,3,FALSE)</f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constants'!$E$3:$L$1002,6,FALSE),"")</f>
        <v/>
      </c>
      <c r="AN282" s="3" t="str">
        <f>IF(AO282&lt;&gt;"",VLOOKUP(AO282,'ESO zone constants'!$E$3:$L$1002,6,FALSE),"")</f>
        <v/>
      </c>
      <c r="AR282" s="27" t="str">
        <f t="shared" si="30"/>
        <v>[293] = {wayshrines={-1,-1,-1,}, dlcId=0</v>
      </c>
      <c r="AS282" s="27" t="str">
        <f t="shared" si="28"/>
        <v>, zoneIds={57}, veteran=false</v>
      </c>
      <c r="AT282" s="27" t="str">
        <f t="shared" si="33"/>
        <v/>
      </c>
      <c r="AU282" s="27" t="str">
        <f t="shared" si="31"/>
        <v xml:space="preserve"> --Plague Doctor / Seuchendoktor</v>
      </c>
      <c r="AV282" s="27" t="str">
        <f t="shared" si="32"/>
        <v/>
      </c>
    </row>
    <row r="283" spans="1:48" x14ac:dyDescent="0.25">
      <c r="A283" s="13">
        <v>26</v>
      </c>
      <c r="B283" t="s">
        <v>1410</v>
      </c>
      <c r="C283" t="s">
        <v>1412</v>
      </c>
      <c r="D283" t="s">
        <v>1411</v>
      </c>
      <c r="G283" s="3">
        <f t="shared" si="29"/>
        <v>26</v>
      </c>
      <c r="J283" t="s">
        <v>2535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347</v>
      </c>
      <c r="S283" t="s">
        <v>288</v>
      </c>
      <c r="T283" s="24">
        <f>VLOOKUP(R283,'ESO zone constants'!$L$2:$N$9999,3,FALSE)</f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constants'!$E$3:$L$1002,6,FALSE),"")</f>
        <v/>
      </c>
      <c r="AN283" s="3" t="str">
        <f>IF(AO283&lt;&gt;"",VLOOKUP(AO283,'ESO zone constants'!$E$3:$L$1002,6,FALSE),"")</f>
        <v/>
      </c>
      <c r="AR283" s="27" t="str">
        <f t="shared" si="30"/>
        <v>[26] = {wayshrines={-1,-1,-1,}, dlcId=0</v>
      </c>
      <c r="AS283" s="27" t="str">
        <f t="shared" ref="AS283:AS314" si="34">IF(A283&lt;&gt;"",IF(R283&lt;&gt;"",CONCATENATE(", zoneIds={",R283),"")&amp;IF(X283&lt;&gt;"",CONCATENATE(",",X283),"")&amp;IF(AN283&lt;&gt;"",CONCATENATE(",",AN283),"")&amp;IF(R283&lt;&gt;"",CONCATENATE("}",""),"")&amp;IF(OR(L283="true",L283="false",L283&lt;&gt;""), CONCATENATE(", veteran=", L283), ""),"")</f>
        <v>, zoneIds={347}, veteran=false</v>
      </c>
      <c r="AT283" s="27" t="str">
        <f t="shared" si="33"/>
        <v/>
      </c>
      <c r="AU283" s="27" t="str">
        <f t="shared" si="31"/>
        <v xml:space="preserve"> --Prisoner's Rags / Lumpen des Gefangenen</v>
      </c>
      <c r="AV283" s="27" t="str">
        <f t="shared" si="32"/>
        <v/>
      </c>
    </row>
    <row r="284" spans="1:48" x14ac:dyDescent="0.25">
      <c r="A284" s="13">
        <v>86</v>
      </c>
      <c r="B284" t="s">
        <v>1578</v>
      </c>
      <c r="C284" t="s">
        <v>1580</v>
      </c>
      <c r="D284" t="s">
        <v>1579</v>
      </c>
      <c r="G284" s="3">
        <f t="shared" si="29"/>
        <v>86</v>
      </c>
      <c r="J284" t="s">
        <v>2535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381</v>
      </c>
      <c r="S284" t="s">
        <v>311</v>
      </c>
      <c r="T284" s="24">
        <f>VLOOKUP(R284,'ESO zone constants'!$L$2:$N$9999,3,FALSE)</f>
        <v>0</v>
      </c>
      <c r="U284" s="3" t="str">
        <f>VLOOKUP(T284,'LibSets constants'!$A$2:$B$16,2,FALSE)</f>
        <v>Included in base game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constants'!$E$3:$L$1002,6,FALSE),"")</f>
        <v/>
      </c>
      <c r="AN284" s="3" t="str">
        <f>IF(AO284&lt;&gt;"",VLOOKUP(AO284,'ESO zone constants'!$E$3:$L$1002,6,FALSE),"")</f>
        <v/>
      </c>
      <c r="AR284" s="27" t="str">
        <f t="shared" si="30"/>
        <v>[86] = {wayshrines={-1,-1,-1,}, dlcId=0</v>
      </c>
      <c r="AS284" s="27" t="str">
        <f t="shared" si="34"/>
        <v>, zoneIds={381}, veteran=false</v>
      </c>
      <c r="AT284" s="27" t="str">
        <f t="shared" si="33"/>
        <v/>
      </c>
      <c r="AU284" s="27" t="str">
        <f t="shared" si="31"/>
        <v xml:space="preserve"> --Queen's Elegance / Eleganz der Königin</v>
      </c>
      <c r="AV284" s="27" t="str">
        <f t="shared" si="32"/>
        <v/>
      </c>
    </row>
    <row r="285" spans="1:48" x14ac:dyDescent="0.25">
      <c r="A285" s="13">
        <v>69</v>
      </c>
      <c r="B285" t="s">
        <v>1527</v>
      </c>
      <c r="C285" t="s">
        <v>1529</v>
      </c>
      <c r="D285" t="s">
        <v>1528</v>
      </c>
      <c r="G285" s="3">
        <f t="shared" si="29"/>
        <v>69</v>
      </c>
      <c r="J285" t="s">
        <v>2535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383</v>
      </c>
      <c r="S285" t="s">
        <v>313</v>
      </c>
      <c r="T285" s="24">
        <f>VLOOKUP(R285,'ESO zone constants'!$L$2:$N$9999,3,FALSE)</f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constants'!$E$3:$L$1002,6,FALSE),"")</f>
        <v/>
      </c>
      <c r="AN285" s="3" t="str">
        <f>IF(AO285&lt;&gt;"",VLOOKUP(AO285,'ESO zone constants'!$E$3:$L$1002,6,FALSE),"")</f>
        <v/>
      </c>
      <c r="AR285" s="27" t="str">
        <f t="shared" si="30"/>
        <v>[69] = {wayshrines={-1,-1,-1,}, dlcId=0</v>
      </c>
      <c r="AS285" s="27" t="str">
        <f t="shared" si="34"/>
        <v>, zoneIds={383}, veteran=false</v>
      </c>
      <c r="AT285" s="27" t="str">
        <f t="shared" si="33"/>
        <v/>
      </c>
      <c r="AU285" s="27" t="str">
        <f t="shared" si="31"/>
        <v xml:space="preserve"> --Ranger's Gait / Laufstil des Waldläufers</v>
      </c>
      <c r="AV285" s="27" t="str">
        <f t="shared" si="32"/>
        <v/>
      </c>
    </row>
    <row r="286" spans="1:48" x14ac:dyDescent="0.25">
      <c r="A286" s="13">
        <v>66</v>
      </c>
      <c r="B286" t="s">
        <v>1518</v>
      </c>
      <c r="C286" t="s">
        <v>1520</v>
      </c>
      <c r="D286" t="s">
        <v>1519</v>
      </c>
      <c r="G286" s="3">
        <f t="shared" si="29"/>
        <v>66</v>
      </c>
      <c r="J286" t="s">
        <v>2535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117</v>
      </c>
      <c r="S286" t="s">
        <v>161</v>
      </c>
      <c r="T286" s="24">
        <f>VLOOKUP(R286,'ESO zone constants'!$L$2:$N$9999,3,FALSE)</f>
        <v>0</v>
      </c>
      <c r="U286" s="3" t="str">
        <f>VLOOKUP(T286,'LibSets constants'!$A$2:$B$16,2,FALSE)</f>
        <v>Included in base game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constants'!$E$3:$L$1002,6,FALSE),"")</f>
        <v/>
      </c>
      <c r="AN286" s="3" t="str">
        <f>IF(AO286&lt;&gt;"",VLOOKUP(AO286,'ESO zone constants'!$E$3:$L$1002,6,FALSE),"")</f>
        <v/>
      </c>
      <c r="AR286" s="27" t="str">
        <f t="shared" si="30"/>
        <v>[66] = {wayshrines={-1,-1,-1,}, dlcId=0</v>
      </c>
      <c r="AS286" s="27" t="str">
        <f t="shared" si="34"/>
        <v>, zoneIds={117}, veteran=false</v>
      </c>
      <c r="AT286" s="27" t="str">
        <f t="shared" si="33"/>
        <v/>
      </c>
      <c r="AU286" s="27" t="str">
        <f t="shared" si="31"/>
        <v xml:space="preserve"> --Robes of the Hist / Roben des Hist</v>
      </c>
      <c r="AV286" s="27" t="str">
        <f t="shared" si="32"/>
        <v/>
      </c>
    </row>
    <row r="287" spans="1:48" x14ac:dyDescent="0.25">
      <c r="A287" s="13">
        <v>47</v>
      </c>
      <c r="B287" t="s">
        <v>1461</v>
      </c>
      <c r="C287" t="s">
        <v>1463</v>
      </c>
      <c r="D287" t="s">
        <v>1462</v>
      </c>
      <c r="G287" s="3">
        <f t="shared" si="29"/>
        <v>47</v>
      </c>
      <c r="J287" t="s">
        <v>2535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104</v>
      </c>
      <c r="S287" t="s">
        <v>159</v>
      </c>
      <c r="T287" s="24">
        <f>VLOOKUP(R287,'ESO zone constants'!$L$2:$N$9999,3,FALSE)</f>
        <v>0</v>
      </c>
      <c r="U287" s="3" t="str">
        <f>VLOOKUP(T287,'LibSets constants'!$A$2:$B$16,2,FALSE)</f>
        <v>Included in base game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3" t="str">
        <f>IF(AO287&lt;&gt;"",VLOOKUP(AO287,'ESO zone constants'!$E$3:$L$1002,6,FALSE),"")</f>
        <v/>
      </c>
      <c r="AR287" s="27" t="str">
        <f t="shared" si="30"/>
        <v>[47] = {wayshrines={-1,-1,-1,}, dlcId=0</v>
      </c>
      <c r="AS287" s="27" t="str">
        <f t="shared" si="34"/>
        <v>, zoneIds={104}, veteran=false</v>
      </c>
      <c r="AT287" s="27" t="str">
        <f t="shared" si="33"/>
        <v/>
      </c>
      <c r="AU287" s="27" t="str">
        <f t="shared" si="31"/>
        <v xml:space="preserve"> --Robes of the Withered Hand / Roben der Verdorrten Hand</v>
      </c>
      <c r="AV287" s="27" t="str">
        <f t="shared" si="32"/>
        <v/>
      </c>
    </row>
    <row r="288" spans="1:48" x14ac:dyDescent="0.25">
      <c r="A288" s="13">
        <v>99</v>
      </c>
      <c r="B288" t="s">
        <v>1617</v>
      </c>
      <c r="C288" t="s">
        <v>1619</v>
      </c>
      <c r="D288" t="s">
        <v>1618</v>
      </c>
      <c r="G288" s="3">
        <f t="shared" si="29"/>
        <v>99</v>
      </c>
      <c r="J288" t="s">
        <v>2535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58</v>
      </c>
      <c r="S288" t="s">
        <v>155</v>
      </c>
      <c r="T288" s="24">
        <f>VLOOKUP(R288,'ESO zone constants'!$L$2:$N$9999,3,FALSE)</f>
        <v>0</v>
      </c>
      <c r="U288" s="3" t="str">
        <f>VLOOKUP(T288,'LibSets constants'!$A$2:$B$16,2,FALSE)</f>
        <v>Included in base game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constants'!$E$3:$L$1002,6,FALSE),"")</f>
        <v/>
      </c>
      <c r="AN288" s="3" t="str">
        <f>IF(AO288&lt;&gt;"",VLOOKUP(AO288,'ESO zone constants'!$E$3:$L$1002,6,FALSE),"")</f>
        <v/>
      </c>
      <c r="AR288" s="27" t="str">
        <f t="shared" si="30"/>
        <v>[99] = {wayshrines={-1,-1,-1,}, dlcId=0</v>
      </c>
      <c r="AS288" s="27" t="str">
        <f t="shared" si="34"/>
        <v>, zoneIds={58}, veteran=false</v>
      </c>
      <c r="AT288" s="27" t="str">
        <f t="shared" si="33"/>
        <v/>
      </c>
      <c r="AU288" s="27" t="str">
        <f t="shared" si="31"/>
        <v xml:space="preserve"> --Salvation / Erlösung</v>
      </c>
      <c r="AV288" s="27" t="str">
        <f t="shared" si="32"/>
        <v/>
      </c>
    </row>
    <row r="289" spans="1:48" x14ac:dyDescent="0.25">
      <c r="A289" s="13">
        <v>90</v>
      </c>
      <c r="B289" t="s">
        <v>1590</v>
      </c>
      <c r="C289" t="s">
        <v>1592</v>
      </c>
      <c r="D289" t="s">
        <v>1591</v>
      </c>
      <c r="G289" s="3">
        <f t="shared" si="29"/>
        <v>90</v>
      </c>
      <c r="J289" t="s">
        <v>2535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382</v>
      </c>
      <c r="S289" t="s">
        <v>312</v>
      </c>
      <c r="T289" s="24">
        <f>VLOOKUP(R289,'ESO zone constants'!$L$2:$N$9999,3,FALSE)</f>
        <v>0</v>
      </c>
      <c r="U289" s="3" t="str">
        <f>VLOOKUP(T289,'LibSets constants'!$A$2:$B$16,2,FALSE)</f>
        <v>Included in base game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3" t="str">
        <f>IF(AO289&lt;&gt;"",VLOOKUP(AO289,'ESO zone constants'!$E$3:$L$1002,6,FALSE),"")</f>
        <v/>
      </c>
      <c r="AR289" s="27" t="str">
        <f t="shared" si="30"/>
        <v>[90] = {wayshrines={-1,-1,-1,}, dlcId=0</v>
      </c>
      <c r="AS289" s="27" t="str">
        <f t="shared" si="34"/>
        <v>, zoneIds={382}, veteran=false</v>
      </c>
      <c r="AT289" s="27" t="str">
        <f t="shared" si="33"/>
        <v/>
      </c>
      <c r="AU289" s="27" t="str">
        <f t="shared" si="31"/>
        <v xml:space="preserve"> --Senche's Bite / Biss des Senche</v>
      </c>
      <c r="AV289" s="27" t="str">
        <f t="shared" si="32"/>
        <v/>
      </c>
    </row>
    <row r="290" spans="1:48" x14ac:dyDescent="0.25">
      <c r="A290" s="13">
        <v>70</v>
      </c>
      <c r="B290" t="s">
        <v>1530</v>
      </c>
      <c r="C290" t="s">
        <v>1532</v>
      </c>
      <c r="D290" t="s">
        <v>1531</v>
      </c>
      <c r="G290" s="3">
        <f t="shared" si="29"/>
        <v>70</v>
      </c>
      <c r="J290" t="s">
        <v>2535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92</v>
      </c>
      <c r="S290" t="s">
        <v>156</v>
      </c>
      <c r="T290" s="24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constants'!$E$3:$L$1002,6,FALSE),"")</f>
        <v/>
      </c>
      <c r="AN290" s="3" t="str">
        <f>IF(AO290&lt;&gt;"",VLOOKUP(AO290,'ESO zone constants'!$E$3:$L$1002,6,FALSE),"")</f>
        <v/>
      </c>
      <c r="AR290" s="27" t="str">
        <f t="shared" si="30"/>
        <v>[70] = {wayshrines={-1,-1,-1,}, dlcId=0</v>
      </c>
      <c r="AS290" s="27" t="str">
        <f t="shared" si="34"/>
        <v>, zoneIds={92}, veteran=false</v>
      </c>
      <c r="AT290" s="27" t="str">
        <f t="shared" si="33"/>
        <v/>
      </c>
      <c r="AU290" s="27" t="str">
        <f t="shared" si="31"/>
        <v xml:space="preserve"> --Seventh Legion Brute / Rohling der siebten Legion</v>
      </c>
      <c r="AV290" s="27" t="str">
        <f t="shared" si="32"/>
        <v/>
      </c>
    </row>
    <row r="291" spans="1:48" x14ac:dyDescent="0.25">
      <c r="A291" s="13">
        <v>64</v>
      </c>
      <c r="B291" t="s">
        <v>1512</v>
      </c>
      <c r="C291" t="s">
        <v>1514</v>
      </c>
      <c r="D291" t="s">
        <v>1513</v>
      </c>
      <c r="G291" s="3">
        <f t="shared" si="29"/>
        <v>64</v>
      </c>
      <c r="J291" t="s">
        <v>2535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108</v>
      </c>
      <c r="S291" t="s">
        <v>160</v>
      </c>
      <c r="T291" s="24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constants'!$E$3:$L$1002,6,FALSE),"")</f>
        <v/>
      </c>
      <c r="AN291" s="3" t="str">
        <f>IF(AO291&lt;&gt;"",VLOOKUP(AO291,'ESO zone constants'!$E$3:$L$1002,6,FALSE),"")</f>
        <v/>
      </c>
      <c r="AR291" s="27" t="str">
        <f t="shared" si="30"/>
        <v>[64] = {wayshrines={-1,-1,-1,}, dlcId=0</v>
      </c>
      <c r="AS291" s="27" t="str">
        <f t="shared" si="34"/>
        <v>, zoneIds={108}, veteran=false</v>
      </c>
      <c r="AT291" s="27" t="str">
        <f t="shared" si="33"/>
        <v/>
      </c>
      <c r="AU291" s="27" t="str">
        <f t="shared" si="31"/>
        <v xml:space="preserve"> --Shadow Dancer's Raiment / Kleidung des Schattentänzers</v>
      </c>
      <c r="AV291" s="27" t="str">
        <f t="shared" si="32"/>
        <v/>
      </c>
    </row>
    <row r="292" spans="1:48" x14ac:dyDescent="0.25">
      <c r="A292" s="13">
        <v>49</v>
      </c>
      <c r="B292" t="s">
        <v>1467</v>
      </c>
      <c r="C292" t="s">
        <v>1469</v>
      </c>
      <c r="D292" t="s">
        <v>1468</v>
      </c>
      <c r="G292" s="3">
        <f t="shared" si="29"/>
        <v>49</v>
      </c>
      <c r="J292" t="s">
        <v>2535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41</v>
      </c>
      <c r="S292" t="s">
        <v>153</v>
      </c>
      <c r="T292" s="24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constants'!$E$3:$L$1002,6,FALSE),"")</f>
        <v/>
      </c>
      <c r="AN292" s="3" t="str">
        <f>IF(AO292&lt;&gt;"",VLOOKUP(AO292,'ESO zone constants'!$E$3:$L$1002,6,FALSE),"")</f>
        <v/>
      </c>
      <c r="AR292" s="27" t="str">
        <f t="shared" si="30"/>
        <v>[49] = {wayshrines={-1,-1,-1,}, dlcId=0</v>
      </c>
      <c r="AS292" s="27" t="str">
        <f t="shared" si="34"/>
        <v>, zoneIds={41}, veteran=false</v>
      </c>
      <c r="AT292" s="27" t="str">
        <f t="shared" si="33"/>
        <v/>
      </c>
      <c r="AU292" s="27" t="str">
        <f t="shared" si="31"/>
        <v xml:space="preserve"> --Shadow of the Red Mountain / Schatten des Roten Berges</v>
      </c>
      <c r="AV292" s="27" t="str">
        <f t="shared" si="32"/>
        <v/>
      </c>
    </row>
    <row r="293" spans="1:48" x14ac:dyDescent="0.25">
      <c r="A293" s="13">
        <v>291</v>
      </c>
      <c r="B293" t="s">
        <v>2062</v>
      </c>
      <c r="C293" t="s">
        <v>2064</v>
      </c>
      <c r="D293" t="s">
        <v>2063</v>
      </c>
      <c r="G293" s="3">
        <f t="shared" si="29"/>
        <v>291</v>
      </c>
      <c r="J293" t="s">
        <v>2535</v>
      </c>
      <c r="L293" t="s">
        <v>101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41</v>
      </c>
      <c r="S293" t="s">
        <v>153</v>
      </c>
      <c r="T293" s="24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" t="str">
        <f>IF(AK293&lt;&gt;"",VLOOKUP(AK293,'ESO zone constants'!$E$3:$L$1002,6,FALSE),"")</f>
        <v/>
      </c>
      <c r="AN293" s="3" t="str">
        <f>IF(AO293&lt;&gt;"",VLOOKUP(AO293,'ESO zone constants'!$E$3:$L$1002,6,FALSE),"")</f>
        <v/>
      </c>
      <c r="AR293" s="27" t="str">
        <f t="shared" si="30"/>
        <v>[291] = {wayshrines={-1,-1,-1,}, dlcId=0</v>
      </c>
      <c r="AS293" s="27" t="str">
        <f t="shared" si="34"/>
        <v>, zoneIds={41}, veteran=false</v>
      </c>
      <c r="AT293" s="27" t="str">
        <f t="shared" si="33"/>
        <v/>
      </c>
      <c r="AU293" s="27" t="str">
        <f t="shared" si="31"/>
        <v xml:space="preserve"> --Shalk Exoskeleton / Schröterpanzer</v>
      </c>
      <c r="AV293" s="27" t="str">
        <f t="shared" si="32"/>
        <v/>
      </c>
    </row>
    <row r="294" spans="1:48" x14ac:dyDescent="0.25">
      <c r="A294" s="13">
        <v>31</v>
      </c>
      <c r="B294" t="s">
        <v>1425</v>
      </c>
      <c r="C294" t="s">
        <v>1427</v>
      </c>
      <c r="D294" t="s">
        <v>1426</v>
      </c>
      <c r="G294" s="3">
        <f t="shared" si="29"/>
        <v>31</v>
      </c>
      <c r="J294" t="s">
        <v>2535</v>
      </c>
      <c r="L294" t="s">
        <v>101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41</v>
      </c>
      <c r="S294" t="s">
        <v>153</v>
      </c>
      <c r="T294" s="24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constants'!$E$3:$L$1002,6,FALSE),"")</f>
        <v/>
      </c>
      <c r="AN294" s="3" t="str">
        <f>IF(AO294&lt;&gt;"",VLOOKUP(AO294,'ESO zone constants'!$E$3:$L$1002,6,FALSE),"")</f>
        <v/>
      </c>
      <c r="AR294" s="27" t="str">
        <f t="shared" si="30"/>
        <v>[31] = {wayshrines={-1,-1,-1,}, dlcId=0</v>
      </c>
      <c r="AS294" s="27" t="str">
        <f t="shared" si="34"/>
        <v>, zoneIds={41}, veteran=false</v>
      </c>
      <c r="AT294" s="27" t="str">
        <f t="shared" si="33"/>
        <v/>
      </c>
      <c r="AU294" s="27" t="str">
        <f t="shared" si="31"/>
        <v xml:space="preserve"> --Silks of the Sun / Sonnenseide</v>
      </c>
      <c r="AV294" s="27" t="str">
        <f t="shared" si="32"/>
        <v/>
      </c>
    </row>
    <row r="295" spans="1:48" x14ac:dyDescent="0.25">
      <c r="A295" s="13">
        <v>245</v>
      </c>
      <c r="B295" t="s">
        <v>1970</v>
      </c>
      <c r="C295" t="s">
        <v>1972</v>
      </c>
      <c r="D295" t="s">
        <v>1971</v>
      </c>
      <c r="G295" s="3">
        <f t="shared" si="29"/>
        <v>245</v>
      </c>
      <c r="J295" t="s">
        <v>2535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823</v>
      </c>
      <c r="S295" t="s">
        <v>596</v>
      </c>
      <c r="T295" s="24">
        <f>VLOOKUP(R295,'ESO zone constants'!$L$2:$N$9999,3,FALSE)</f>
        <v>4</v>
      </c>
      <c r="U295" s="3" t="str">
        <f>VLOOKUP(T295,'LibSets constants'!$A$2:$B$16,2,FALSE)</f>
        <v>Dark Brotherhood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3" t="str">
        <f>IF(AO295&lt;&gt;"",VLOOKUP(AO295,'ESO zone constants'!$E$3:$L$1002,6,FALSE),"")</f>
        <v/>
      </c>
      <c r="AR295" s="27" t="str">
        <f t="shared" si="30"/>
        <v>[245] = {wayshrines={-1,-1,-1,}, dlcId=4</v>
      </c>
      <c r="AS295" s="27" t="str">
        <f t="shared" si="34"/>
        <v>, zoneIds={823}, veteran=false</v>
      </c>
      <c r="AT295" s="27" t="str">
        <f t="shared" si="33"/>
        <v/>
      </c>
      <c r="AU295" s="27" t="str">
        <f t="shared" si="31"/>
        <v xml:space="preserve"> --Sithis' Touch / Sithis' Berührung</v>
      </c>
      <c r="AV295" s="27" t="str">
        <f t="shared" si="32"/>
        <v/>
      </c>
    </row>
    <row r="296" spans="1:48" x14ac:dyDescent="0.25">
      <c r="A296" s="13">
        <v>290</v>
      </c>
      <c r="B296" t="s">
        <v>2059</v>
      </c>
      <c r="C296" t="s">
        <v>2061</v>
      </c>
      <c r="D296" t="s">
        <v>2060</v>
      </c>
      <c r="G296" s="3">
        <f t="shared" si="29"/>
        <v>290</v>
      </c>
      <c r="J296" t="s">
        <v>2535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382</v>
      </c>
      <c r="S296" t="s">
        <v>312</v>
      </c>
      <c r="T296" s="24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3" t="str">
        <f>IF(AO296&lt;&gt;"",VLOOKUP(AO296,'ESO zone constants'!$E$3:$L$1002,6,FALSE),"")</f>
        <v/>
      </c>
      <c r="AR296" s="27" t="str">
        <f t="shared" si="30"/>
        <v>[290] = {wayshrines={-1,-1,-1,}, dlcId=0</v>
      </c>
      <c r="AS296" s="27" t="str">
        <f t="shared" si="34"/>
        <v>, zoneIds={382}, veteran=false</v>
      </c>
      <c r="AT296" s="27" t="str">
        <f t="shared" si="33"/>
        <v/>
      </c>
      <c r="AU296" s="27" t="str">
        <f t="shared" si="31"/>
        <v xml:space="preserve"> --Skooma Smuggler / Skoomaschmuggler</v>
      </c>
      <c r="AV296" s="27" t="str">
        <f t="shared" si="32"/>
        <v/>
      </c>
    </row>
    <row r="297" spans="1:48" x14ac:dyDescent="0.25">
      <c r="A297" s="13">
        <v>114</v>
      </c>
      <c r="B297" t="s">
        <v>1661</v>
      </c>
      <c r="C297" t="s">
        <v>1663</v>
      </c>
      <c r="D297" t="s">
        <v>1662</v>
      </c>
      <c r="G297" s="3">
        <f t="shared" si="29"/>
        <v>114</v>
      </c>
      <c r="J297" t="s">
        <v>2535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382</v>
      </c>
      <c r="S297" t="s">
        <v>312</v>
      </c>
      <c r="T297" s="24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constants'!$E$3:$L$1002,6,FALSE),"")</f>
        <v/>
      </c>
      <c r="AN297" s="3" t="str">
        <f>IF(AO297&lt;&gt;"",VLOOKUP(AO297,'ESO zone constants'!$E$3:$L$1002,6,FALSE),"")</f>
        <v/>
      </c>
      <c r="AR297" s="27" t="str">
        <f t="shared" si="30"/>
        <v>[114] = {wayshrines={-1,-1,-1,}, dlcId=0</v>
      </c>
      <c r="AS297" s="27" t="str">
        <f t="shared" si="34"/>
        <v>, zoneIds={382}, veteran=false</v>
      </c>
      <c r="AT297" s="27" t="str">
        <f t="shared" si="33"/>
        <v/>
      </c>
      <c r="AU297" s="27" t="str">
        <f t="shared" si="31"/>
        <v xml:space="preserve"> --Soulshine / Seelenschein</v>
      </c>
      <c r="AV297" s="27" t="str">
        <f t="shared" si="32"/>
        <v/>
      </c>
    </row>
    <row r="298" spans="1:48" x14ac:dyDescent="0.25">
      <c r="A298" s="13">
        <v>289</v>
      </c>
      <c r="B298" t="s">
        <v>2056</v>
      </c>
      <c r="C298" t="s">
        <v>2058</v>
      </c>
      <c r="D298" t="s">
        <v>2057</v>
      </c>
      <c r="G298" s="3">
        <f t="shared" si="29"/>
        <v>289</v>
      </c>
      <c r="J298" t="s">
        <v>2535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58</v>
      </c>
      <c r="S298" t="s">
        <v>155</v>
      </c>
      <c r="T298" s="24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3" t="str">
        <f>IF(AO298&lt;&gt;"",VLOOKUP(AO298,'ESO zone constants'!$E$3:$L$1002,6,FALSE),"")</f>
        <v/>
      </c>
      <c r="AR298" s="27" t="str">
        <f t="shared" si="30"/>
        <v>[289] = {wayshrines={-1,-1,-1,}, dlcId=0</v>
      </c>
      <c r="AS298" s="27" t="str">
        <f t="shared" si="34"/>
        <v>, zoneIds={58}, veteran=false</v>
      </c>
      <c r="AT298" s="27" t="str">
        <f t="shared" si="33"/>
        <v/>
      </c>
      <c r="AU298" s="27" t="str">
        <f t="shared" si="31"/>
        <v xml:space="preserve"> --Spinner's Garments / Gewänder des Webers</v>
      </c>
      <c r="AV298" s="27" t="str">
        <f t="shared" si="32"/>
        <v/>
      </c>
    </row>
    <row r="299" spans="1:48" x14ac:dyDescent="0.25">
      <c r="A299" s="13">
        <v>286</v>
      </c>
      <c r="B299" t="s">
        <v>2047</v>
      </c>
      <c r="C299" t="s">
        <v>2049</v>
      </c>
      <c r="D299" t="s">
        <v>2048</v>
      </c>
      <c r="G299" s="3">
        <f t="shared" si="29"/>
        <v>286</v>
      </c>
      <c r="J299" t="s">
        <v>2535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92</v>
      </c>
      <c r="S299" t="s">
        <v>156</v>
      </c>
      <c r="T299" s="24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3" t="str">
        <f>IF(AO299&lt;&gt;"",VLOOKUP(AO299,'ESO zone constants'!$E$3:$L$1002,6,FALSE),"")</f>
        <v/>
      </c>
      <c r="AR299" s="27" t="str">
        <f t="shared" si="30"/>
        <v>[286] = {wayshrines={-1,-1,-1,}, dlcId=0</v>
      </c>
      <c r="AS299" s="27" t="str">
        <f t="shared" si="34"/>
        <v>, zoneIds={92}, veteran=false</v>
      </c>
      <c r="AT299" s="27" t="str">
        <f t="shared" si="33"/>
        <v/>
      </c>
      <c r="AU299" s="27" t="str">
        <f t="shared" si="31"/>
        <v xml:space="preserve"> --Spriggan's Thorns / Dornen des Zweiglings</v>
      </c>
      <c r="AV299" s="27" t="str">
        <f t="shared" si="32"/>
        <v/>
      </c>
    </row>
    <row r="300" spans="1:48" x14ac:dyDescent="0.25">
      <c r="A300" s="13">
        <v>56</v>
      </c>
      <c r="B300" t="s">
        <v>1488</v>
      </c>
      <c r="C300" t="s">
        <v>1490</v>
      </c>
      <c r="D300" t="s">
        <v>1489</v>
      </c>
      <c r="G300" s="3">
        <f t="shared" si="29"/>
        <v>56</v>
      </c>
      <c r="J300" t="s">
        <v>2535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101</v>
      </c>
      <c r="S300" t="s">
        <v>157</v>
      </c>
      <c r="T300" s="24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3" t="str">
        <f>IF(AO300&lt;&gt;"",VLOOKUP(AO300,'ESO zone constants'!$E$3:$L$1002,6,FALSE),"")</f>
        <v/>
      </c>
      <c r="AR300" s="27" t="str">
        <f t="shared" si="30"/>
        <v>[56] = {wayshrines={-1,-1,-1,}, dlcId=0</v>
      </c>
      <c r="AS300" s="27" t="str">
        <f t="shared" si="34"/>
        <v>, zoneIds={101}, veteran=false</v>
      </c>
      <c r="AT300" s="27" t="str">
        <f t="shared" si="33"/>
        <v/>
      </c>
      <c r="AU300" s="27" t="str">
        <f t="shared" si="31"/>
        <v xml:space="preserve"> --Stendarr's Embrace / Stendarrs Umarmung</v>
      </c>
      <c r="AV300" s="27" t="str">
        <f t="shared" si="32"/>
        <v/>
      </c>
    </row>
    <row r="301" spans="1:48" x14ac:dyDescent="0.25">
      <c r="A301" s="13">
        <v>93</v>
      </c>
      <c r="B301" t="s">
        <v>1599</v>
      </c>
      <c r="C301" t="s">
        <v>1601</v>
      </c>
      <c r="D301" t="s">
        <v>1600</v>
      </c>
      <c r="G301" s="3">
        <f t="shared" si="29"/>
        <v>93</v>
      </c>
      <c r="J301" t="s">
        <v>2535</v>
      </c>
      <c r="L301" t="s">
        <v>101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19</v>
      </c>
      <c r="S301" t="s">
        <v>151</v>
      </c>
      <c r="T301" s="24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constants'!$E$3:$L$1002,6,FALSE),"")</f>
        <v/>
      </c>
      <c r="AN301" s="3" t="str">
        <f>IF(AO301&lt;&gt;"",VLOOKUP(AO301,'ESO zone constants'!$E$3:$L$1002,6,FALSE),"")</f>
        <v/>
      </c>
      <c r="AR301" s="27" t="str">
        <f t="shared" si="30"/>
        <v>[93] = {wayshrines={-1,-1,-1,}, dlcId=0</v>
      </c>
      <c r="AS301" s="27" t="str">
        <f t="shared" si="34"/>
        <v>, zoneIds={19}, veteran=false</v>
      </c>
      <c r="AT301" s="27" t="str">
        <f t="shared" si="33"/>
        <v/>
      </c>
      <c r="AU301" s="27" t="str">
        <f t="shared" si="31"/>
        <v xml:space="preserve"> --Storm Knight's Plate / Wut des Sturmritters</v>
      </c>
      <c r="AV301" s="27" t="str">
        <f t="shared" si="32"/>
        <v/>
      </c>
    </row>
    <row r="302" spans="1:48" x14ac:dyDescent="0.25">
      <c r="A302" s="13">
        <v>68</v>
      </c>
      <c r="B302" t="s">
        <v>1524</v>
      </c>
      <c r="C302" t="s">
        <v>1526</v>
      </c>
      <c r="D302" t="s">
        <v>1525</v>
      </c>
      <c r="G302" s="3">
        <f t="shared" si="29"/>
        <v>68</v>
      </c>
      <c r="J302" t="s">
        <v>2535</v>
      </c>
      <c r="L302" t="s">
        <v>101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347</v>
      </c>
      <c r="S302" t="s">
        <v>288</v>
      </c>
      <c r="T302" s="24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constants'!$E$3:$L$1002,6,FALSE),"")</f>
        <v/>
      </c>
      <c r="AN302" s="3" t="str">
        <f>IF(AO302&lt;&gt;"",VLOOKUP(AO302,'ESO zone constants'!$E$3:$L$1002,6,FALSE),"")</f>
        <v/>
      </c>
      <c r="AR302" s="27" t="str">
        <f t="shared" si="30"/>
        <v>[68] = {wayshrines={-1,-1,-1,}, dlcId=0</v>
      </c>
      <c r="AS302" s="27" t="str">
        <f t="shared" si="34"/>
        <v>, zoneIds={347}, veteran=false</v>
      </c>
      <c r="AT302" s="27" t="str">
        <f t="shared" si="33"/>
        <v/>
      </c>
      <c r="AU302" s="27" t="str">
        <f t="shared" si="31"/>
        <v xml:space="preserve"> --Stygian / Stygier</v>
      </c>
      <c r="AV302" s="27" t="str">
        <f t="shared" si="32"/>
        <v/>
      </c>
    </row>
    <row r="303" spans="1:48" x14ac:dyDescent="0.25">
      <c r="A303" s="13">
        <v>187</v>
      </c>
      <c r="B303" t="s">
        <v>1834</v>
      </c>
      <c r="C303" t="s">
        <v>1836</v>
      </c>
      <c r="D303" t="s">
        <v>1835</v>
      </c>
      <c r="G303" s="3">
        <f t="shared" si="29"/>
        <v>187</v>
      </c>
      <c r="J303" t="s">
        <v>2535</v>
      </c>
      <c r="L303" t="s">
        <v>101</v>
      </c>
      <c r="M303" t="s">
        <v>101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117</v>
      </c>
      <c r="S303" t="s">
        <v>161</v>
      </c>
      <c r="T303" s="24">
        <f>VLOOKUP(R303,'ESO zone constants'!$L$2:$N$9999,3,FALSE)</f>
        <v>0</v>
      </c>
      <c r="U303" s="3" t="str">
        <f>VLOOKUP(T303,'LibSets constants'!$A$2:$B$16,2,FALSE)</f>
        <v>Included in base game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constants'!$E$3:$L$1002,6,FALSE),"")</f>
        <v/>
      </c>
      <c r="AN303" s="3" t="str">
        <f>IF(AO303&lt;&gt;"",VLOOKUP(AO303,'ESO zone constants'!$E$3:$L$1002,6,FALSE),"")</f>
        <v/>
      </c>
      <c r="AR303" s="27" t="str">
        <f t="shared" si="30"/>
        <v>[187] = {wayshrines={-1,-1,-1,}, dlcId=0</v>
      </c>
      <c r="AS303" s="27" t="str">
        <f t="shared" si="34"/>
        <v>, zoneIds={117}, veteran=false</v>
      </c>
      <c r="AT303" s="27" t="str">
        <f t="shared" si="33"/>
        <v/>
      </c>
      <c r="AU303" s="27" t="str">
        <f t="shared" si="31"/>
        <v xml:space="preserve"> --Swamp Raider / Sumpfräuber</v>
      </c>
      <c r="AV303" s="27" t="str">
        <f t="shared" si="32"/>
        <v/>
      </c>
    </row>
    <row r="304" spans="1:48" x14ac:dyDescent="0.25">
      <c r="A304" s="13">
        <v>283</v>
      </c>
      <c r="B304" t="s">
        <v>2038</v>
      </c>
      <c r="C304" t="s">
        <v>2040</v>
      </c>
      <c r="D304" t="s">
        <v>2039</v>
      </c>
      <c r="G304" s="3">
        <f t="shared" si="29"/>
        <v>283</v>
      </c>
      <c r="J304" t="s">
        <v>2535</v>
      </c>
      <c r="L304" t="s">
        <v>101</v>
      </c>
      <c r="M304" t="s">
        <v>101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104</v>
      </c>
      <c r="S304" t="s">
        <v>159</v>
      </c>
      <c r="T304" s="24">
        <f>VLOOKUP(R304,'ESO zone constants'!$L$2:$N$9999,3,FALSE)</f>
        <v>0</v>
      </c>
      <c r="U304" s="3" t="str">
        <f>VLOOKUP(T304,'LibSets constants'!$A$2:$B$16,2,FALSE)</f>
        <v>Included in base game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constants'!$E$3:$L$1002,6,FALSE),"")</f>
        <v/>
      </c>
      <c r="AN304" s="3" t="str">
        <f>IF(AO304&lt;&gt;"",VLOOKUP(AO304,'ESO zone constants'!$E$3:$L$1002,6,FALSE),"")</f>
        <v/>
      </c>
      <c r="AR304" s="27" t="str">
        <f t="shared" si="30"/>
        <v>[283] = {wayshrines={-1,-1,-1,}, dlcId=0</v>
      </c>
      <c r="AS304" s="27" t="str">
        <f t="shared" si="34"/>
        <v>, zoneIds={104}, veteran=false</v>
      </c>
      <c r="AT304" s="27" t="str">
        <f t="shared" si="33"/>
        <v/>
      </c>
      <c r="AU304" s="27" t="str">
        <f t="shared" si="31"/>
        <v xml:space="preserve"> --Sword-Singer / Schwertsänger</v>
      </c>
      <c r="AV304" s="27" t="str">
        <f t="shared" si="32"/>
        <v/>
      </c>
    </row>
    <row r="305" spans="1:48" x14ac:dyDescent="0.25">
      <c r="A305" s="13">
        <v>57</v>
      </c>
      <c r="B305" t="s">
        <v>1491</v>
      </c>
      <c r="C305" t="s">
        <v>1493</v>
      </c>
      <c r="D305" t="s">
        <v>1492</v>
      </c>
      <c r="G305" s="3">
        <f t="shared" si="29"/>
        <v>57</v>
      </c>
      <c r="J305" t="s">
        <v>2535</v>
      </c>
      <c r="L305" t="s">
        <v>101</v>
      </c>
      <c r="M305" t="s">
        <v>101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383</v>
      </c>
      <c r="S305" t="s">
        <v>313</v>
      </c>
      <c r="T305" s="24">
        <f>VLOOKUP(R305,'ESO zone constants'!$L$2:$N$9999,3,FALSE)</f>
        <v>0</v>
      </c>
      <c r="U305" s="3" t="str">
        <f>VLOOKUP(T305,'LibSets constants'!$A$2:$B$16,2,FALSE)</f>
        <v>Included in base game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constants'!$E$3:$L$1002,6,FALSE),"")</f>
        <v/>
      </c>
      <c r="AN305" s="3" t="str">
        <f>IF(AO305&lt;&gt;"",VLOOKUP(AO305,'ESO zone constants'!$E$3:$L$1002,6,FALSE),"")</f>
        <v/>
      </c>
      <c r="AR305" s="27" t="str">
        <f t="shared" si="30"/>
        <v>[57] = {wayshrines={-1,-1,-1,}, dlcId=0</v>
      </c>
      <c r="AS305" s="27" t="str">
        <f t="shared" si="34"/>
        <v>, zoneIds={383}, veteran=false</v>
      </c>
      <c r="AT305" s="27" t="str">
        <f t="shared" si="33"/>
        <v/>
      </c>
      <c r="AU305" s="27" t="str">
        <f t="shared" si="31"/>
        <v xml:space="preserve"> --Syrabane's Grip / Syrabanns Griff</v>
      </c>
      <c r="AV305" s="27" t="str">
        <f t="shared" si="32"/>
        <v/>
      </c>
    </row>
    <row r="306" spans="1:48" x14ac:dyDescent="0.25">
      <c r="A306" s="13">
        <v>228</v>
      </c>
      <c r="B306" t="s">
        <v>1922</v>
      </c>
      <c r="C306" t="s">
        <v>1924</v>
      </c>
      <c r="D306" t="s">
        <v>1923</v>
      </c>
      <c r="G306" s="3">
        <f t="shared" si="29"/>
        <v>228</v>
      </c>
      <c r="J306" t="s">
        <v>2535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816</v>
      </c>
      <c r="S306" t="s">
        <v>590</v>
      </c>
      <c r="T306" s="24">
        <f>VLOOKUP(R306,'ESO zone constants'!$L$2:$N$9999,3,FALSE)</f>
        <v>3</v>
      </c>
      <c r="U306" s="3" t="str">
        <f>VLOOKUP(T306,'LibSets constants'!$A$2:$B$16,2,FALSE)</f>
        <v>Thieves Guild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3" t="str">
        <f>IF(AO306&lt;&gt;"",VLOOKUP(AO306,'ESO zone constants'!$E$3:$L$1002,6,FALSE),"")</f>
        <v/>
      </c>
      <c r="AR306" s="27" t="str">
        <f t="shared" si="30"/>
        <v>[228] = {wayshrines={-1,-1,-1,}, dlcId=3</v>
      </c>
      <c r="AS306" s="27" t="str">
        <f t="shared" si="34"/>
        <v>, zoneIds={816}, veteran=false</v>
      </c>
      <c r="AT306" s="27" t="str">
        <f t="shared" si="33"/>
        <v/>
      </c>
      <c r="AU306" s="27" t="str">
        <f t="shared" si="31"/>
        <v xml:space="preserve"> --Syvarra's Scales / Syvarras Schuppen</v>
      </c>
      <c r="AV306" s="27" t="str">
        <f t="shared" si="32"/>
        <v/>
      </c>
    </row>
    <row r="307" spans="1:48" x14ac:dyDescent="0.25">
      <c r="A307" s="13">
        <v>30</v>
      </c>
      <c r="B307" t="s">
        <v>1422</v>
      </c>
      <c r="C307" t="s">
        <v>1424</v>
      </c>
      <c r="D307" t="s">
        <v>1423</v>
      </c>
      <c r="G307" s="3">
        <f t="shared" si="29"/>
        <v>30</v>
      </c>
      <c r="J307" t="s">
        <v>2535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58</v>
      </c>
      <c r="S307" t="s">
        <v>155</v>
      </c>
      <c r="T307" s="24">
        <f>VLOOKUP(R307,'ESO zone constants'!$L$2:$N$9999,3,FALSE)</f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3" t="str">
        <f>IF(AO307&lt;&gt;"",VLOOKUP(AO307,'ESO zone constants'!$E$3:$L$1002,6,FALSE),"")</f>
        <v/>
      </c>
      <c r="AR307" s="27" t="str">
        <f t="shared" si="30"/>
        <v>[30] = {wayshrines={-1,-1,-1,}, dlcId=0</v>
      </c>
      <c r="AS307" s="27" t="str">
        <f t="shared" si="34"/>
        <v>, zoneIds={58}, veteran=false</v>
      </c>
      <c r="AT307" s="27" t="str">
        <f t="shared" si="33"/>
        <v/>
      </c>
      <c r="AU307" s="27" t="str">
        <f t="shared" si="31"/>
        <v xml:space="preserve"> --Thunderbug's Carapace / Donnerkäferpanzer</v>
      </c>
      <c r="AV307" s="27" t="str">
        <f t="shared" si="32"/>
        <v/>
      </c>
    </row>
    <row r="308" spans="1:48" x14ac:dyDescent="0.25">
      <c r="A308" s="13">
        <v>218</v>
      </c>
      <c r="B308" t="s">
        <v>1906</v>
      </c>
      <c r="C308" t="s">
        <v>1908</v>
      </c>
      <c r="D308" t="s">
        <v>1907</v>
      </c>
      <c r="G308" s="3">
        <f t="shared" si="29"/>
        <v>218</v>
      </c>
      <c r="J308" t="s">
        <v>2535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684</v>
      </c>
      <c r="S308" t="s">
        <v>500</v>
      </c>
      <c r="T308" s="24">
        <f>VLOOKUP(R308,'ESO zone constants'!$L$2:$N$9999,3,FALSE)</f>
        <v>2</v>
      </c>
      <c r="U308" s="3" t="str">
        <f>VLOOKUP(T308,'LibSets constants'!$A$2:$B$16,2,FALSE)</f>
        <v>Orsinium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constants'!$E$3:$L$1002,6,FALSE),"")</f>
        <v/>
      </c>
      <c r="AN308" s="3" t="str">
        <f>IF(AO308&lt;&gt;"",VLOOKUP(AO308,'ESO zone constants'!$E$3:$L$1002,6,FALSE),"")</f>
        <v/>
      </c>
      <c r="AR308" s="27" t="str">
        <f t="shared" si="30"/>
        <v>[218] = {wayshrines={-1,-1,-1,}, dlcId=2</v>
      </c>
      <c r="AS308" s="27" t="str">
        <f t="shared" si="34"/>
        <v>, zoneIds={684}, veteran=false</v>
      </c>
      <c r="AT308" s="27" t="str">
        <f t="shared" si="33"/>
        <v/>
      </c>
      <c r="AU308" s="27" t="str">
        <f t="shared" si="31"/>
        <v xml:space="preserve"> --Trinimac's Valor / Trinimacs Heldenmut</v>
      </c>
      <c r="AV308" s="27" t="str">
        <f t="shared" si="32"/>
        <v/>
      </c>
    </row>
    <row r="309" spans="1:48" x14ac:dyDescent="0.25">
      <c r="A309" s="13">
        <v>105</v>
      </c>
      <c r="B309" t="s">
        <v>1634</v>
      </c>
      <c r="C309" t="s">
        <v>1636</v>
      </c>
      <c r="D309" t="s">
        <v>1635</v>
      </c>
      <c r="G309" s="3">
        <f t="shared" si="29"/>
        <v>105</v>
      </c>
      <c r="J309" t="s">
        <v>2535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381</v>
      </c>
      <c r="S309" t="s">
        <v>311</v>
      </c>
      <c r="T309" s="24">
        <f>VLOOKUP(R309,'ESO zone constants'!$L$2:$N$9999,3,FALSE)</f>
        <v>0</v>
      </c>
      <c r="U309" s="3" t="str">
        <f>VLOOKUP(T309,'LibSets constants'!$A$2:$B$16,2,FALSE)</f>
        <v>Included in base game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constants'!$E$3:$L$1002,6,FALSE),"")</f>
        <v/>
      </c>
      <c r="AN309" s="3" t="str">
        <f>IF(AO309&lt;&gt;"",VLOOKUP(AO309,'ESO zone constants'!$E$3:$L$1002,6,FALSE),"")</f>
        <v/>
      </c>
      <c r="AR309" s="27" t="str">
        <f t="shared" si="30"/>
        <v>[105] = {wayshrines={-1,-1,-1,}, dlcId=0</v>
      </c>
      <c r="AS309" s="27" t="str">
        <f t="shared" si="34"/>
        <v>, zoneIds={381}, veteran=false</v>
      </c>
      <c r="AT309" s="27" t="str">
        <f t="shared" si="33"/>
        <v/>
      </c>
      <c r="AU309" s="27" t="str">
        <f t="shared" si="31"/>
        <v xml:space="preserve"> --Twin Sisters / Zwillingsschwestern</v>
      </c>
      <c r="AV309" s="27" t="str">
        <f t="shared" si="32"/>
        <v/>
      </c>
    </row>
    <row r="310" spans="1:48" x14ac:dyDescent="0.25">
      <c r="A310" s="13">
        <v>355</v>
      </c>
      <c r="B310" t="s">
        <v>2234</v>
      </c>
      <c r="C310" t="s">
        <v>2236</v>
      </c>
      <c r="D310" t="s">
        <v>2235</v>
      </c>
      <c r="G310" s="3">
        <f t="shared" si="29"/>
        <v>355</v>
      </c>
      <c r="J310" t="s">
        <v>2535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980</v>
      </c>
      <c r="S310" t="s">
        <v>78</v>
      </c>
      <c r="T310" s="24">
        <f>VLOOKUP(R310,'ESO zone constants'!$L$2:$N$9999,3,FALSE)</f>
        <v>8</v>
      </c>
      <c r="U310" s="3" t="str">
        <f>VLOOKUP(T310,'LibSets constants'!$A$2:$B$16,2,FALSE)</f>
        <v>Clockwork City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constants'!$E$3:$L$1002,6,FALSE),"")</f>
        <v/>
      </c>
      <c r="AN310" s="3" t="str">
        <f>IF(AO310&lt;&gt;"",VLOOKUP(AO310,'ESO zone constants'!$E$3:$L$1002,6,FALSE),"")</f>
        <v/>
      </c>
      <c r="AR310" s="27" t="str">
        <f t="shared" si="30"/>
        <v>[355] = {wayshrines={-1,-1,-1,}, dlcId=8</v>
      </c>
      <c r="AS310" s="27" t="str">
        <f t="shared" si="34"/>
        <v>, zoneIds={980}, veteran=false</v>
      </c>
      <c r="AT310" s="27" t="str">
        <f t="shared" si="33"/>
        <v/>
      </c>
      <c r="AU310" s="27" t="str">
        <f t="shared" si="31"/>
        <v xml:space="preserve"> --Unfathomable Darkness / Unermessliche Dunkelheit</v>
      </c>
      <c r="AV310" s="27" t="str">
        <f t="shared" si="32"/>
        <v/>
      </c>
    </row>
    <row r="311" spans="1:48" x14ac:dyDescent="0.25">
      <c r="A311" s="13">
        <v>282</v>
      </c>
      <c r="B311" t="s">
        <v>2035</v>
      </c>
      <c r="C311" t="s">
        <v>2037</v>
      </c>
      <c r="D311" t="s">
        <v>2036</v>
      </c>
      <c r="G311" s="3">
        <f t="shared" si="29"/>
        <v>282</v>
      </c>
      <c r="J311" t="s">
        <v>2535</v>
      </c>
      <c r="L311" t="s">
        <v>101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20</v>
      </c>
      <c r="S311" t="s">
        <v>152</v>
      </c>
      <c r="T311" s="24">
        <f>VLOOKUP(R311,'ESO zone constants'!$L$2:$N$9999,3,FALSE)</f>
        <v>0</v>
      </c>
      <c r="U311" s="3" t="str">
        <f>VLOOKUP(T311,'LibSets constants'!$A$2:$B$16,2,FALSE)</f>
        <v>Included in base game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constants'!$E$3:$L$1002,6,FALSE),"")</f>
        <v/>
      </c>
      <c r="AN311" s="3" t="str">
        <f>IF(AO311&lt;&gt;"",VLOOKUP(AO311,'ESO zone constants'!$E$3:$L$1002,6,FALSE),"")</f>
        <v/>
      </c>
      <c r="AR311" s="27" t="str">
        <f t="shared" si="30"/>
        <v>[282] = {wayshrines={-1,-1,-1,}, dlcId=0</v>
      </c>
      <c r="AS311" s="27" t="str">
        <f t="shared" si="34"/>
        <v>, zoneIds={20}, veteran=false</v>
      </c>
      <c r="AT311" s="27" t="str">
        <f t="shared" si="33"/>
        <v/>
      </c>
      <c r="AU311" s="27" t="str">
        <f t="shared" si="31"/>
        <v xml:space="preserve"> --Vampire Cloak / Vampirumhang</v>
      </c>
      <c r="AV311" s="27" t="str">
        <f t="shared" si="32"/>
        <v/>
      </c>
    </row>
    <row r="312" spans="1:48" x14ac:dyDescent="0.25">
      <c r="A312" s="13">
        <v>285</v>
      </c>
      <c r="B312" t="s">
        <v>2044</v>
      </c>
      <c r="C312" t="s">
        <v>2046</v>
      </c>
      <c r="D312" t="s">
        <v>2045</v>
      </c>
      <c r="G312" s="3">
        <f t="shared" si="29"/>
        <v>285</v>
      </c>
      <c r="J312" t="s">
        <v>2535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92</v>
      </c>
      <c r="S312" t="s">
        <v>156</v>
      </c>
      <c r="T312" s="24">
        <f>VLOOKUP(R312,'ESO zone constants'!$L$2:$N$9999,3,FALSE)</f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constants'!$E$3:$L$1002,6,FALSE),"")</f>
        <v/>
      </c>
      <c r="AN312" s="3" t="str">
        <f>IF(AO312&lt;&gt;"",VLOOKUP(AO312,'ESO zone constants'!$E$3:$L$1002,6,FALSE),"")</f>
        <v/>
      </c>
      <c r="AR312" s="27" t="str">
        <f t="shared" si="30"/>
        <v>[285] = {wayshrines={-1,-1,-1,}, dlcId=0</v>
      </c>
      <c r="AS312" s="27" t="str">
        <f t="shared" si="34"/>
        <v>, zoneIds={92}, veteran=false</v>
      </c>
      <c r="AT312" s="27" t="str">
        <f t="shared" si="33"/>
        <v/>
      </c>
      <c r="AU312" s="27" t="str">
        <f t="shared" si="31"/>
        <v xml:space="preserve"> --Vampire Lord / Vampirfürst</v>
      </c>
      <c r="AV312" s="27" t="str">
        <f t="shared" si="32"/>
        <v/>
      </c>
    </row>
    <row r="313" spans="1:48" x14ac:dyDescent="0.25">
      <c r="A313" s="5">
        <v>441</v>
      </c>
      <c r="B313" t="s">
        <v>4290</v>
      </c>
      <c r="C313" t="s">
        <v>2533</v>
      </c>
      <c r="G313" s="3">
        <f t="shared" si="29"/>
        <v>441</v>
      </c>
      <c r="J313" t="s">
        <v>2535</v>
      </c>
      <c r="L313" t="s">
        <v>101</v>
      </c>
      <c r="M313" t="s">
        <v>101</v>
      </c>
      <c r="N313">
        <v>382</v>
      </c>
      <c r="O313">
        <v>382</v>
      </c>
      <c r="P313">
        <v>382</v>
      </c>
      <c r="Q313">
        <v>0</v>
      </c>
      <c r="R313" s="3">
        <f>IF(S313&lt;&gt;"",VLOOKUP(S313,'ESO zone constants'!$E$2:$L$5000,8,FALSE),"")</f>
        <v>1086</v>
      </c>
      <c r="S313" t="s">
        <v>4228</v>
      </c>
      <c r="T313" s="24">
        <f>VLOOKUP(R313,'ESO zone constants'!$L$2:$N$9999,3,FALSE)</f>
        <v>14</v>
      </c>
      <c r="U313" s="3" t="str">
        <f>VLOOKUP(T313,'LibSets constants'!$A$2:$B$16,2,FALSE)</f>
        <v>Elsweyr</v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R313" s="27" t="str">
        <f t="shared" si="30"/>
        <v>[441] = {wayshrines={382,382,382,}, dlcId=14</v>
      </c>
      <c r="AS313" s="27" t="str">
        <f t="shared" si="34"/>
        <v>, zoneIds={1086}, veteran=false</v>
      </c>
      <c r="AT313" s="27" t="str">
        <f t="shared" si="33"/>
        <v/>
      </c>
      <c r="AU313" s="27" t="str">
        <f t="shared" si="31"/>
        <v xml:space="preserve"> --Vesture of Darloc Brae / Gewandung von Darloc Brae</v>
      </c>
      <c r="AV313" s="27" t="str">
        <f t="shared" si="32"/>
        <v/>
      </c>
    </row>
    <row r="314" spans="1:48" x14ac:dyDescent="0.25">
      <c r="A314" s="13">
        <v>320</v>
      </c>
      <c r="B314" t="s">
        <v>2139</v>
      </c>
      <c r="C314" t="s">
        <v>2141</v>
      </c>
      <c r="D314" t="s">
        <v>2140</v>
      </c>
      <c r="G314" s="3">
        <f t="shared" si="29"/>
        <v>320</v>
      </c>
      <c r="J314" t="s">
        <v>2535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849</v>
      </c>
      <c r="S314" t="s">
        <v>613</v>
      </c>
      <c r="T314" s="24">
        <f>VLOOKUP(R314,'ESO zone constants'!$L$2:$N$9999,3,FALSE)</f>
        <v>6</v>
      </c>
      <c r="U314" s="3" t="str">
        <f>VLOOKUP(T314,'LibSets constants'!$A$2:$B$16,2,FALSE)</f>
        <v>Morrowind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constants'!$E$3:$L$1002,6,FALSE),"")</f>
        <v/>
      </c>
      <c r="AN314" s="3" t="str">
        <f>IF(AO314&lt;&gt;"",VLOOKUP(AO314,'ESO zone constants'!$E$3:$L$1002,6,FALSE),"")</f>
        <v/>
      </c>
      <c r="AR314" s="27" t="str">
        <f t="shared" si="30"/>
        <v>[320] = {wayshrines={-1,-1,-1,}, dlcId=6</v>
      </c>
      <c r="AS314" s="27" t="str">
        <f t="shared" si="34"/>
        <v>, zoneIds={849}, veteran=false</v>
      </c>
      <c r="AT314" s="27" t="str">
        <f t="shared" si="33"/>
        <v/>
      </c>
      <c r="AU314" s="27" t="str">
        <f t="shared" si="31"/>
        <v xml:space="preserve"> --War Maiden / Kriegsjungfer</v>
      </c>
      <c r="AV314" s="27" t="str">
        <f t="shared" si="32"/>
        <v/>
      </c>
    </row>
    <row r="315" spans="1:48" x14ac:dyDescent="0.25">
      <c r="A315" s="13">
        <v>322</v>
      </c>
      <c r="B315" t="s">
        <v>2145</v>
      </c>
      <c r="C315" t="s">
        <v>2147</v>
      </c>
      <c r="D315" t="s">
        <v>2146</v>
      </c>
      <c r="G315" s="3">
        <f t="shared" si="29"/>
        <v>322</v>
      </c>
      <c r="J315" t="s">
        <v>2535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constants'!$E$2:$L$5000,8,FALSE),"")</f>
        <v>849</v>
      </c>
      <c r="S315" t="s">
        <v>613</v>
      </c>
      <c r="T315" s="24">
        <f>VLOOKUP(R315,'ESO zone constants'!$L$2:$N$9999,3,FALSE)</f>
        <v>6</v>
      </c>
      <c r="U315" s="3" t="str">
        <f>VLOOKUP(T315,'LibSets constants'!$A$2:$B$16,2,FALSE)</f>
        <v>Morrowind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constants'!$E$3:$L$1002,6,FALSE),"")</f>
        <v/>
      </c>
      <c r="AN315" s="3" t="str">
        <f>IF(AO315&lt;&gt;"",VLOOKUP(AO315,'ESO zone constants'!$E$3:$L$1002,6,FALSE),"")</f>
        <v/>
      </c>
      <c r="AR315" s="27" t="str">
        <f t="shared" si="30"/>
        <v>[322] = {wayshrines={-1,-1,-1,}, dlcId=6</v>
      </c>
      <c r="AS315" s="27" t="str">
        <f t="shared" ref="AS315:AS346" si="35">IF(A315&lt;&gt;"",IF(R315&lt;&gt;"",CONCATENATE(", zoneIds={",R315),"")&amp;IF(X315&lt;&gt;"",CONCATENATE(",",X315),"")&amp;IF(AN315&lt;&gt;"",CONCATENATE(",",AN315),"")&amp;IF(R315&lt;&gt;"",CONCATENATE("}",""),"")&amp;IF(OR(L315="true",L315="false",L315&lt;&gt;""), CONCATENATE(", veteran=", L315), ""),"")</f>
        <v>, zoneIds={849}, veteran=false</v>
      </c>
      <c r="AT315" s="27" t="str">
        <f t="shared" si="33"/>
        <v/>
      </c>
      <c r="AU315" s="27" t="str">
        <f t="shared" si="31"/>
        <v xml:space="preserve"> --Warrior-Poet / Kriegerpoet</v>
      </c>
      <c r="AV315" s="27" t="str">
        <f t="shared" si="32"/>
        <v/>
      </c>
    </row>
    <row r="316" spans="1:48" x14ac:dyDescent="0.25">
      <c r="A316" s="13">
        <v>146</v>
      </c>
      <c r="B316" t="s">
        <v>1753</v>
      </c>
      <c r="C316" t="s">
        <v>1755</v>
      </c>
      <c r="D316" t="s">
        <v>1754</v>
      </c>
      <c r="G316" s="3">
        <f t="shared" si="29"/>
        <v>146</v>
      </c>
      <c r="J316" t="s">
        <v>2535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constants'!$E$2:$L$5000,8,FALSE),"")</f>
        <v>888</v>
      </c>
      <c r="S316" t="s">
        <v>646</v>
      </c>
      <c r="T316" s="24">
        <f>VLOOKUP(R316,'ESO zone constants'!$L$2:$N$9999,3,FALSE)</f>
        <v>0</v>
      </c>
      <c r="U316" s="3" t="str">
        <f>VLOOKUP(T316,'LibSets constants'!$A$2:$B$16,2,FALSE)</f>
        <v>Included in base game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2" t="str">
        <f>IF(AK316&lt;&gt;"",VLOOKUP(AK316,'ESO zone constants'!$E$3:$L$1002,6,FALSE),"")</f>
        <v/>
      </c>
      <c r="AN316" s="32" t="str">
        <f>IF(AO316&lt;&gt;"",VLOOKUP(AO316,'ESO zone constants'!$E$3:$L$1002,6,FALSE),"")</f>
        <v/>
      </c>
      <c r="AR316" s="27" t="str">
        <f t="shared" si="30"/>
        <v>[146] = {wayshrines={-1,-1,-1,}, dlcId=0</v>
      </c>
      <c r="AS316" s="27" t="str">
        <f t="shared" si="35"/>
        <v>, zoneIds={888}, veteran=false</v>
      </c>
      <c r="AT316" s="27" t="str">
        <f t="shared" si="33"/>
        <v/>
      </c>
      <c r="AU316" s="27" t="str">
        <f t="shared" si="31"/>
        <v xml:space="preserve"> --Way of Air / Weg der Luft</v>
      </c>
      <c r="AV316" s="27" t="str">
        <f t="shared" si="32"/>
        <v/>
      </c>
    </row>
    <row r="317" spans="1:48" x14ac:dyDescent="0.25">
      <c r="A317" s="13">
        <v>145</v>
      </c>
      <c r="B317" t="s">
        <v>1750</v>
      </c>
      <c r="C317" t="s">
        <v>1752</v>
      </c>
      <c r="D317" t="s">
        <v>1751</v>
      </c>
      <c r="G317" s="3">
        <f t="shared" si="29"/>
        <v>145</v>
      </c>
      <c r="J317" t="s">
        <v>2535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888</v>
      </c>
      <c r="S317" t="s">
        <v>646</v>
      </c>
      <c r="T317" s="24">
        <f>VLOOKUP(R317,'ESO zone constants'!$L$2:$N$9999,3,FALSE)</f>
        <v>0</v>
      </c>
      <c r="U317" s="3" t="str">
        <f>VLOOKUP(T317,'LibSets constants'!$A$2:$B$16,2,FALSE)</f>
        <v>Included in base game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2" t="str">
        <f>IF(AK317&lt;&gt;"",VLOOKUP(AK317,'ESO zone constants'!$E$3:$L$1002,6,FALSE),"")</f>
        <v/>
      </c>
      <c r="AN317" s="32" t="str">
        <f>IF(AO317&lt;&gt;"",VLOOKUP(AO317,'ESO zone constants'!$E$3:$L$1002,6,FALSE),"")</f>
        <v/>
      </c>
      <c r="AR317" s="27" t="str">
        <f t="shared" si="30"/>
        <v>[145] = {wayshrines={-1,-1,-1,}, dlcId=0</v>
      </c>
      <c r="AS317" s="27" t="str">
        <f t="shared" si="35"/>
        <v>, zoneIds={888}, veteran=false</v>
      </c>
      <c r="AT317" s="27" t="str">
        <f t="shared" si="33"/>
        <v/>
      </c>
      <c r="AU317" s="27" t="str">
        <f t="shared" si="31"/>
        <v xml:space="preserve"> --Way of Fire / Weg des Feuers</v>
      </c>
      <c r="AV317" s="27" t="str">
        <f t="shared" si="32"/>
        <v/>
      </c>
    </row>
    <row r="318" spans="1:48" x14ac:dyDescent="0.25">
      <c r="A318" s="13">
        <v>147</v>
      </c>
      <c r="B318" t="s">
        <v>1756</v>
      </c>
      <c r="C318" t="s">
        <v>1758</v>
      </c>
      <c r="D318" t="s">
        <v>1757</v>
      </c>
      <c r="G318" s="3">
        <f t="shared" si="29"/>
        <v>147</v>
      </c>
      <c r="J318" t="s">
        <v>2535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888</v>
      </c>
      <c r="S318" t="s">
        <v>646</v>
      </c>
      <c r="T318" s="24">
        <f>VLOOKUP(R318,'ESO zone constants'!$L$2:$N$9999,3,FALSE)</f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2" t="str">
        <f>IF(AK318&lt;&gt;"",VLOOKUP(AK318,'ESO zone constants'!$E$3:$L$1002,6,FALSE),"")</f>
        <v/>
      </c>
      <c r="AN318" s="32" t="str">
        <f>IF(AO318&lt;&gt;"",VLOOKUP(AO318,'ESO zone constants'!$E$3:$L$1002,6,FALSE),"")</f>
        <v/>
      </c>
      <c r="AR318" s="27" t="str">
        <f t="shared" si="30"/>
        <v>[147] = {wayshrines={-1,-1,-1,}, dlcId=0</v>
      </c>
      <c r="AS318" s="27" t="str">
        <f t="shared" si="35"/>
        <v>, zoneIds={888}, veteran=false</v>
      </c>
      <c r="AT318" s="27" t="str">
        <f t="shared" si="33"/>
        <v/>
      </c>
      <c r="AU318" s="27" t="str">
        <f t="shared" si="31"/>
        <v xml:space="preserve"> --Way of Martial Knowledge / Weg der Kampfkunst</v>
      </c>
      <c r="AV318" s="27" t="str">
        <f t="shared" si="32"/>
        <v/>
      </c>
    </row>
    <row r="319" spans="1:48" x14ac:dyDescent="0.25">
      <c r="A319" s="13">
        <v>106</v>
      </c>
      <c r="B319" t="s">
        <v>1637</v>
      </c>
      <c r="C319" t="s">
        <v>1639</v>
      </c>
      <c r="D319" t="s">
        <v>1638</v>
      </c>
      <c r="G319" s="3">
        <f t="shared" si="29"/>
        <v>106</v>
      </c>
      <c r="J319" t="s">
        <v>2535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108</v>
      </c>
      <c r="S319" t="s">
        <v>160</v>
      </c>
      <c r="T319" s="24">
        <f>VLOOKUP(R319,'ESO zone constants'!$L$2:$N$9999,3,FALSE)</f>
        <v>0</v>
      </c>
      <c r="U319" s="3" t="str">
        <f>VLOOKUP(T319,'LibSets constants'!$A$2:$B$16,2,FALSE)</f>
        <v>Included in base game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3" t="str">
        <f>IF(AO319&lt;&gt;"",VLOOKUP(AO319,'ESO zone constants'!$E$3:$L$1002,6,FALSE),"")</f>
        <v/>
      </c>
      <c r="AR319" s="27" t="str">
        <f t="shared" si="30"/>
        <v>[106] = {wayshrines={-1,-1,-1,}, dlcId=0</v>
      </c>
      <c r="AS319" s="27" t="str">
        <f t="shared" si="35"/>
        <v>, zoneIds={108}, veteran=false</v>
      </c>
      <c r="AT319" s="27" t="str">
        <f t="shared" si="33"/>
        <v/>
      </c>
      <c r="AU319" s="27" t="str">
        <f t="shared" si="31"/>
        <v xml:space="preserve"> --Wilderqueen's Arch / Bogen der Wildkönigin</v>
      </c>
      <c r="AV319" s="27" t="str">
        <f t="shared" si="32"/>
        <v/>
      </c>
    </row>
    <row r="320" spans="1:48" x14ac:dyDescent="0.25">
      <c r="A320" s="13">
        <v>384</v>
      </c>
      <c r="B320" t="s">
        <v>2305</v>
      </c>
      <c r="C320" t="s">
        <v>2307</v>
      </c>
      <c r="D320" t="s">
        <v>2306</v>
      </c>
      <c r="G320" s="3">
        <f t="shared" si="29"/>
        <v>384</v>
      </c>
      <c r="J320" t="s">
        <v>2535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1011</v>
      </c>
      <c r="S320" t="s">
        <v>79</v>
      </c>
      <c r="T320" s="24">
        <f>VLOOKUP(R320,'ESO zone constants'!$L$2:$N$9999,3,FALSE)</f>
        <v>10</v>
      </c>
      <c r="U320" s="3" t="str">
        <f>VLOOKUP(T320,'LibSets constants'!$A$2:$B$16,2,FALSE)</f>
        <v>Summerset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constants'!$E$3:$L$1002,6,FALSE),"")</f>
        <v/>
      </c>
      <c r="AN320" s="3" t="str">
        <f>IF(AO320&lt;&gt;"",VLOOKUP(AO320,'ESO zone constants'!$E$3:$L$1002,6,FALSE),"")</f>
        <v/>
      </c>
      <c r="AR320" s="27" t="str">
        <f t="shared" si="30"/>
        <v>[384] = {wayshrines={-1,-1,-1,}, dlcId=10</v>
      </c>
      <c r="AS320" s="27" t="str">
        <f t="shared" si="35"/>
        <v>, zoneIds={1011}, veteran=false</v>
      </c>
      <c r="AT320" s="27" t="str">
        <f t="shared" si="33"/>
        <v/>
      </c>
      <c r="AU320" s="27" t="str">
        <f t="shared" si="31"/>
        <v xml:space="preserve"> --Wisdom of Vanus / Weisheit von Vanus</v>
      </c>
      <c r="AV320" s="27" t="str">
        <f t="shared" si="32"/>
        <v/>
      </c>
    </row>
    <row r="321" spans="1:48" x14ac:dyDescent="0.25">
      <c r="A321" s="13">
        <v>20</v>
      </c>
      <c r="B321" t="s">
        <v>1392</v>
      </c>
      <c r="C321" t="s">
        <v>1394</v>
      </c>
      <c r="D321" t="s">
        <v>1393</v>
      </c>
      <c r="G321" s="3">
        <f t="shared" si="29"/>
        <v>20</v>
      </c>
      <c r="J321" t="s">
        <v>2535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103</v>
      </c>
      <c r="S321" t="s">
        <v>158</v>
      </c>
      <c r="T321" s="24">
        <f>VLOOKUP(R321,'ESO zone constants'!$L$2:$N$9999,3,FALSE)</f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constants'!$E$3:$L$1002,6,FALSE),"")</f>
        <v/>
      </c>
      <c r="AN321" s="3" t="str">
        <f>IF(AO321&lt;&gt;"",VLOOKUP(AO321,'ESO zone constants'!$E$3:$L$1002,6,FALSE),"")</f>
        <v/>
      </c>
      <c r="AR321" s="27" t="str">
        <f t="shared" si="30"/>
        <v>[20] = {wayshrines={-1,-1,-1,}, dlcId=0</v>
      </c>
      <c r="AS321" s="27" t="str">
        <f t="shared" si="35"/>
        <v>, zoneIds={103}, veteran=false</v>
      </c>
      <c r="AT321" s="27" t="str">
        <f t="shared" si="33"/>
        <v/>
      </c>
      <c r="AU321" s="27" t="str">
        <f t="shared" si="31"/>
        <v xml:space="preserve"> --Witchman Armor / Hexenwerk</v>
      </c>
      <c r="AV321" s="27" t="str">
        <f t="shared" si="32"/>
        <v/>
      </c>
    </row>
    <row r="322" spans="1:48" x14ac:dyDescent="0.25">
      <c r="A322" s="13">
        <v>107</v>
      </c>
      <c r="B322" t="s">
        <v>1640</v>
      </c>
      <c r="C322" t="s">
        <v>1642</v>
      </c>
      <c r="D322" t="s">
        <v>1641</v>
      </c>
      <c r="G322" s="3">
        <f t="shared" ref="G322:G385" si="36">A322</f>
        <v>107</v>
      </c>
      <c r="J322" t="s">
        <v>2535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3</v>
      </c>
      <c r="S322" t="s">
        <v>150</v>
      </c>
      <c r="T322" s="24">
        <f>VLOOKUP(R322,'ESO zone constants'!$L$2:$N$9999,3,FALSE)</f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constants'!$E$3:$L$1002,6,FALSE),"")</f>
        <v/>
      </c>
      <c r="AN322" s="3" t="str">
        <f>IF(AO322&lt;&gt;"",VLOOKUP(AO322,'ESO zone constants'!$E$3:$L$1002,6,FALSE),"")</f>
        <v/>
      </c>
      <c r="AR322" s="27" t="str">
        <f t="shared" ref="AR322:AR385" si="37"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[107] = {wayshrines={-1,-1,-1,}, dlcId=0</v>
      </c>
      <c r="AS322" s="27" t="str">
        <f t="shared" si="35"/>
        <v>, zoneIds={3}, veteran=false</v>
      </c>
      <c r="AT322" s="27" t="str">
        <f t="shared" si="33"/>
        <v/>
      </c>
      <c r="AU322" s="27" t="str">
        <f t="shared" ref="AU322:AU385" si="38">IF(C322&lt;&gt;"",CONCATENATE(" --",C322," / ",B322),"")</f>
        <v xml:space="preserve"> --Wyrd Tree's Blessing / Segen des Wyrdbaums</v>
      </c>
      <c r="AV322" s="27" t="str">
        <f t="shared" ref="AV322:AV385" si="39">IF(A322&lt;&gt;"",IF(VALUE(Q322)&gt;0,CONCATENATE("[",A322,"] = true,        --",C322, " / ", B322), ""),"")</f>
        <v/>
      </c>
    </row>
    <row r="323" spans="1:48" x14ac:dyDescent="0.25">
      <c r="A323" s="13">
        <v>294</v>
      </c>
      <c r="B323" t="s">
        <v>2071</v>
      </c>
      <c r="C323" t="s">
        <v>2073</v>
      </c>
      <c r="D323" t="s">
        <v>2072</v>
      </c>
      <c r="G323" s="3">
        <f t="shared" si="36"/>
        <v>294</v>
      </c>
      <c r="J323" t="s">
        <v>2535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103</v>
      </c>
      <c r="S323" t="s">
        <v>158</v>
      </c>
      <c r="T323" s="24">
        <f>VLOOKUP(R323,'ESO zone constants'!$L$2:$N$9999,3,FALSE)</f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constants'!$E$3:$L$1002,6,FALSE),"")</f>
        <v/>
      </c>
      <c r="AN323" s="3" t="str">
        <f>IF(AO323&lt;&gt;"",VLOOKUP(AO323,'ESO zone constants'!$E$3:$L$1002,6,FALSE),"")</f>
        <v/>
      </c>
      <c r="AR323" s="27" t="str">
        <f t="shared" si="37"/>
        <v>[294] = {wayshrines={-1,-1,-1,}, dlcId=0</v>
      </c>
      <c r="AS323" s="27" t="str">
        <f t="shared" si="35"/>
        <v>, zoneIds={103}, veteran=false</v>
      </c>
      <c r="AT323" s="27" t="str">
        <f t="shared" ref="AT323:AT386" si="40">IF(A323&lt;&gt;"",IF(J323="Trial",", isTrial=true",IF(J323="Arena",", isArena=true", IF(J323="Monster",", isMonster=true",IF(J323="Crafted",", isCrafted=true",IF(J323="Cyrodiil",", isCyrodiil=true",IF(J323="Dungeon",", isDungeon=true",IF(J323="PVP: Battleground",", isBattleground=true",IF(J323="PVP: Cyrodiil",", isCyrodiil=true",IF(J323="PVP: Imperial City",", isImperialCity=true",IF(J323="Special",", isSpecial=true",IF(J323="Daily random dungeon &amp; PVP: Imperial City",", isDailRandomDungeonAndImperialCityReward=true",""))))))))))) &amp; IF(M323="true", CONCATENATE(", multiTrialSet=true"), ""),"")</f>
        <v/>
      </c>
      <c r="AU323" s="27" t="str">
        <f t="shared" si="38"/>
        <v xml:space="preserve"> --Ysgramor's Birthright / Ysgramors Geburtsrecht</v>
      </c>
      <c r="AV323" s="27" t="str">
        <f t="shared" si="39"/>
        <v/>
      </c>
    </row>
    <row r="324" spans="1:48" x14ac:dyDescent="0.25">
      <c r="A324" s="13">
        <v>327</v>
      </c>
      <c r="B324" t="s">
        <v>2160</v>
      </c>
      <c r="C324" t="s">
        <v>2162</v>
      </c>
      <c r="D324" t="s">
        <v>2161</v>
      </c>
      <c r="G324" s="3">
        <f t="shared" si="36"/>
        <v>327</v>
      </c>
      <c r="J324" t="s">
        <v>4276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1</v>
      </c>
      <c r="S324" t="s">
        <v>4264</v>
      </c>
      <c r="T324" s="24">
        <f>VLOOKUP(R324,'ESO zone constants'!$L$2:$N$9999,3,FALSE)</f>
        <v>6</v>
      </c>
      <c r="U324" s="3" t="str">
        <f>VLOOKUP(T324,'LibSets constants'!$A$2:$B$16,2,FALSE)</f>
        <v>Morrowind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7" t="str">
        <f t="shared" si="37"/>
        <v>[327] = {wayshrines={-1,-1,-1,}, dlcId=6</v>
      </c>
      <c r="AS324" s="27" t="str">
        <f t="shared" si="35"/>
        <v>, zoneIds={1}, veteran=false</v>
      </c>
      <c r="AT324" s="27" t="str">
        <f t="shared" si="40"/>
        <v>, isBattleground=true</v>
      </c>
      <c r="AU324" s="27" t="str">
        <f t="shared" si="38"/>
        <v xml:space="preserve"> --Coward's Gear / Feiglingstracht</v>
      </c>
      <c r="AV324" s="27" t="str">
        <f t="shared" si="39"/>
        <v/>
      </c>
    </row>
    <row r="325" spans="1:48" x14ac:dyDescent="0.25">
      <c r="A325" s="13">
        <v>334</v>
      </c>
      <c r="B325" t="s">
        <v>2181</v>
      </c>
      <c r="C325" t="s">
        <v>2183</v>
      </c>
      <c r="D325" t="s">
        <v>2182</v>
      </c>
      <c r="G325" s="3">
        <f t="shared" si="36"/>
        <v>334</v>
      </c>
      <c r="J325" t="s">
        <v>4276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1</v>
      </c>
      <c r="S325" t="s">
        <v>4264</v>
      </c>
      <c r="T325" s="24">
        <f>VLOOKUP(R325,'ESO zone constants'!$L$2:$N$9999,3,FALSE)</f>
        <v>6</v>
      </c>
      <c r="U325" s="3" t="str">
        <f>VLOOKUP(T325,'LibSets constants'!$A$2:$B$16,2,FALSE)</f>
        <v>Morrowind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7" t="str">
        <f t="shared" si="37"/>
        <v>[334] = {wayshrines={-1,-1,-1,}, dlcId=6</v>
      </c>
      <c r="AS325" s="27" t="str">
        <f t="shared" si="35"/>
        <v>, zoneIds={1}, veteran=false</v>
      </c>
      <c r="AT325" s="27" t="str">
        <f t="shared" si="40"/>
        <v>, isBattleground=true</v>
      </c>
      <c r="AU325" s="27" t="str">
        <f t="shared" si="38"/>
        <v xml:space="preserve"> --Impregnable Armor / Unüberwindliche Rüstung</v>
      </c>
      <c r="AV325" s="27" t="str">
        <f t="shared" si="39"/>
        <v/>
      </c>
    </row>
    <row r="326" spans="1:48" x14ac:dyDescent="0.25">
      <c r="A326" s="13">
        <v>328</v>
      </c>
      <c r="B326" t="s">
        <v>2163</v>
      </c>
      <c r="C326" t="s">
        <v>2165</v>
      </c>
      <c r="D326" t="s">
        <v>2164</v>
      </c>
      <c r="G326" s="3">
        <f t="shared" si="36"/>
        <v>328</v>
      </c>
      <c r="J326" t="s">
        <v>4276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1</v>
      </c>
      <c r="S326" t="s">
        <v>4264</v>
      </c>
      <c r="T326" s="24">
        <f>VLOOKUP(R326,'ESO zone constants'!$L$2:$N$9999,3,FALSE)</f>
        <v>6</v>
      </c>
      <c r="U326" s="3" t="str">
        <f>VLOOKUP(T326,'LibSets constants'!$A$2:$B$16,2,FALSE)</f>
        <v>Morrowind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7" t="str">
        <f t="shared" si="37"/>
        <v>[328] = {wayshrines={-1,-1,-1,}, dlcId=6</v>
      </c>
      <c r="AS326" s="27" t="str">
        <f t="shared" si="35"/>
        <v>, zoneIds={1}, veteran=false</v>
      </c>
      <c r="AT326" s="27" t="str">
        <f t="shared" si="40"/>
        <v>, isBattleground=true</v>
      </c>
      <c r="AU326" s="27" t="str">
        <f t="shared" si="38"/>
        <v xml:space="preserve"> --Knight Slayer / Ritterschlächter</v>
      </c>
      <c r="AV326" s="27" t="str">
        <f t="shared" si="39"/>
        <v/>
      </c>
    </row>
    <row r="327" spans="1:48" x14ac:dyDescent="0.25">
      <c r="A327" s="13">
        <v>326</v>
      </c>
      <c r="B327" t="s">
        <v>2157</v>
      </c>
      <c r="C327" t="s">
        <v>2159</v>
      </c>
      <c r="D327" t="s">
        <v>2158</v>
      </c>
      <c r="G327" s="3">
        <f t="shared" si="36"/>
        <v>326</v>
      </c>
      <c r="J327" t="s">
        <v>4276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1</v>
      </c>
      <c r="S327" t="s">
        <v>4264</v>
      </c>
      <c r="T327" s="24">
        <f>VLOOKUP(R327,'ESO zone constants'!$L$2:$N$9999,3,FALSE)</f>
        <v>6</v>
      </c>
      <c r="U327" s="3" t="str">
        <f>VLOOKUP(T327,'LibSets constants'!$A$2:$B$16,2,FALSE)</f>
        <v>Morrowind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7" t="str">
        <f t="shared" si="37"/>
        <v>[326] = {wayshrines={-1,-1,-1,}, dlcId=6</v>
      </c>
      <c r="AS327" s="27" t="str">
        <f t="shared" si="35"/>
        <v>, zoneIds={1}, veteran=false</v>
      </c>
      <c r="AT327" s="27" t="str">
        <f t="shared" si="40"/>
        <v>, isBattleground=true</v>
      </c>
      <c r="AU327" s="27" t="str">
        <f t="shared" si="38"/>
        <v xml:space="preserve"> --Vanguard's Challenge / Vorhutdisput</v>
      </c>
      <c r="AV327" s="27" t="str">
        <f t="shared" si="39"/>
        <v/>
      </c>
    </row>
    <row r="328" spans="1:48" x14ac:dyDescent="0.25">
      <c r="A328" s="13">
        <v>329</v>
      </c>
      <c r="B328" t="s">
        <v>2166</v>
      </c>
      <c r="C328" t="s">
        <v>2168</v>
      </c>
      <c r="D328" t="s">
        <v>2167</v>
      </c>
      <c r="G328" s="3">
        <f t="shared" si="36"/>
        <v>329</v>
      </c>
      <c r="J328" t="s">
        <v>4276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1</v>
      </c>
      <c r="S328" t="s">
        <v>4264</v>
      </c>
      <c r="T328" s="24">
        <f>VLOOKUP(R328,'ESO zone constants'!$L$2:$N$9999,3,FALSE)</f>
        <v>6</v>
      </c>
      <c r="U328" s="3" t="str">
        <f>VLOOKUP(T328,'LibSets constants'!$A$2:$B$16,2,FALSE)</f>
        <v>Morrowind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7" t="str">
        <f t="shared" si="37"/>
        <v>[329] = {wayshrines={-1,-1,-1,}, dlcId=6</v>
      </c>
      <c r="AS328" s="27" t="str">
        <f t="shared" si="35"/>
        <v>, zoneIds={1}, veteran=false</v>
      </c>
      <c r="AT328" s="27" t="str">
        <f t="shared" si="40"/>
        <v>, isBattleground=true</v>
      </c>
      <c r="AU328" s="27" t="str">
        <f t="shared" si="38"/>
        <v xml:space="preserve"> --Wizard's Riposte / Zaubererreplik</v>
      </c>
      <c r="AV328" s="27" t="str">
        <f t="shared" si="39"/>
        <v/>
      </c>
    </row>
    <row r="329" spans="1:48" x14ac:dyDescent="0.25">
      <c r="A329" s="13">
        <v>101</v>
      </c>
      <c r="B329" t="s">
        <v>1623</v>
      </c>
      <c r="C329" t="s">
        <v>1624</v>
      </c>
      <c r="D329" t="s">
        <v>1624</v>
      </c>
      <c r="G329" s="3">
        <f t="shared" si="36"/>
        <v>101</v>
      </c>
      <c r="J329" t="s">
        <v>4277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181</v>
      </c>
      <c r="S329" t="s">
        <v>172</v>
      </c>
      <c r="T329" s="24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constants'!$E$3:$L$5000,8,FALSE),"")</f>
        <v/>
      </c>
      <c r="AN329" s="3" t="str">
        <f>IF(AO329&lt;&gt;"",VLOOKUP(AO329,'ESO zone constants'!$E$3:$L$5000,8,FALSE),"")</f>
        <v/>
      </c>
      <c r="AR329" s="27" t="str">
        <f t="shared" si="37"/>
        <v>[101] = {wayshrines={-1,-1,-1,}, dlcId=0</v>
      </c>
      <c r="AS329" s="27" t="str">
        <f t="shared" si="35"/>
        <v>, zoneIds={181}, veteran=false</v>
      </c>
      <c r="AT329" s="27" t="str">
        <f t="shared" si="40"/>
        <v>, isCyrodiil=true</v>
      </c>
      <c r="AU329" s="27" t="str">
        <f t="shared" si="38"/>
        <v xml:space="preserve"> --Affliction / Elend</v>
      </c>
      <c r="AV329" s="27" t="str">
        <f t="shared" si="39"/>
        <v/>
      </c>
    </row>
    <row r="330" spans="1:48" x14ac:dyDescent="0.25">
      <c r="A330" s="13">
        <v>39</v>
      </c>
      <c r="B330" t="s">
        <v>1447</v>
      </c>
      <c r="C330" t="s">
        <v>1449</v>
      </c>
      <c r="D330" t="s">
        <v>1448</v>
      </c>
      <c r="G330" s="3">
        <f t="shared" si="36"/>
        <v>39</v>
      </c>
      <c r="J330" t="s">
        <v>4277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181</v>
      </c>
      <c r="S330" t="s">
        <v>172</v>
      </c>
      <c r="T330" s="24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constants'!$E$3:$L$5000,8,FALSE),"")</f>
        <v/>
      </c>
      <c r="AN330" s="3" t="str">
        <f>IF(AO330&lt;&gt;"",VLOOKUP(AO330,'ESO zone constants'!$E$3:$L$5000,8,FALSE),"")</f>
        <v/>
      </c>
      <c r="AR330" s="27" t="str">
        <f t="shared" si="37"/>
        <v>[39] = {wayshrines={-1,-1,-1,}, dlcId=0</v>
      </c>
      <c r="AS330" s="27" t="str">
        <f t="shared" si="35"/>
        <v>, zoneIds={181}, veteran=false</v>
      </c>
      <c r="AT330" s="27" t="str">
        <f t="shared" si="40"/>
        <v>, isCyrodiil=true</v>
      </c>
      <c r="AU330" s="27" t="str">
        <f t="shared" si="38"/>
        <v xml:space="preserve"> --Alessian Order / Alessianischer Orden</v>
      </c>
      <c r="AV330" s="27" t="str">
        <f t="shared" si="39"/>
        <v/>
      </c>
    </row>
    <row r="331" spans="1:48" x14ac:dyDescent="0.25">
      <c r="A331" s="13">
        <v>85</v>
      </c>
      <c r="B331" t="s">
        <v>1575</v>
      </c>
      <c r="C331" t="s">
        <v>1577</v>
      </c>
      <c r="D331" t="s">
        <v>1576</v>
      </c>
      <c r="G331" s="3">
        <f t="shared" si="36"/>
        <v>85</v>
      </c>
      <c r="J331" t="s">
        <v>4277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181</v>
      </c>
      <c r="S331" t="s">
        <v>172</v>
      </c>
      <c r="T331" s="24">
        <f>VLOOKUP(R331,'ESO zone constants'!$L$2:$N$9999,3,FALSE)</f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constants'!$E$3:$L$5000,8,FALSE),"")</f>
        <v/>
      </c>
      <c r="AN331" s="3" t="str">
        <f>IF(AO331&lt;&gt;"",VLOOKUP(AO331,'ESO zone constants'!$E$3:$L$5000,8,FALSE),"")</f>
        <v/>
      </c>
      <c r="AR331" s="27" t="str">
        <f t="shared" si="37"/>
        <v>[85] = {wayshrines={-1,-1,-1,}, dlcId=0</v>
      </c>
      <c r="AS331" s="27" t="str">
        <f t="shared" si="35"/>
        <v>, zoneIds={181}, veteran=false</v>
      </c>
      <c r="AT331" s="27" t="str">
        <f t="shared" si="40"/>
        <v>, isCyrodiil=true</v>
      </c>
      <c r="AU331" s="27" t="str">
        <f t="shared" si="38"/>
        <v xml:space="preserve"> --Almalexia's Mercy / Almalexias Gnade</v>
      </c>
      <c r="AV331" s="27" t="str">
        <f t="shared" si="39"/>
        <v/>
      </c>
    </row>
    <row r="332" spans="1:48" x14ac:dyDescent="0.25">
      <c r="A332" s="13">
        <v>131</v>
      </c>
      <c r="B332" t="s">
        <v>1708</v>
      </c>
      <c r="C332" t="s">
        <v>1710</v>
      </c>
      <c r="D332" t="s">
        <v>1709</v>
      </c>
      <c r="G332" s="3">
        <f t="shared" si="36"/>
        <v>131</v>
      </c>
      <c r="J332" t="s">
        <v>4277</v>
      </c>
      <c r="L332" t="s">
        <v>101</v>
      </c>
      <c r="M332" t="s">
        <v>101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181</v>
      </c>
      <c r="S332" t="s">
        <v>172</v>
      </c>
      <c r="T332" s="24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2" t="str">
        <f>IF(AK332&lt;&gt;"",VLOOKUP(AK332,'ESO zone constants'!$E$3:$L$5000,8,FALSE),"")</f>
        <v/>
      </c>
      <c r="AN332" s="32" t="str">
        <f>IF(AO332&lt;&gt;"",VLOOKUP(AO332,'ESO zone constants'!$E$3:$L$5000,8,FALSE),"")</f>
        <v/>
      </c>
      <c r="AR332" s="27" t="str">
        <f t="shared" si="37"/>
        <v>[131] = {wayshrines={-1,-1,-1,}, dlcId=0</v>
      </c>
      <c r="AS332" s="27" t="str">
        <f t="shared" si="35"/>
        <v>, zoneIds={181}, veteran=false</v>
      </c>
      <c r="AT332" s="27" t="str">
        <f t="shared" si="40"/>
        <v>, isCyrodiil=true</v>
      </c>
      <c r="AU332" s="27" t="str">
        <f t="shared" si="38"/>
        <v xml:space="preserve"> --Bastion of the Heartland / Bastion des Herzlandes</v>
      </c>
      <c r="AV332" s="27" t="str">
        <f t="shared" si="39"/>
        <v/>
      </c>
    </row>
    <row r="333" spans="1:48" x14ac:dyDescent="0.25">
      <c r="A333" s="13">
        <v>52</v>
      </c>
      <c r="B333" t="s">
        <v>1476</v>
      </c>
      <c r="C333" t="s">
        <v>1478</v>
      </c>
      <c r="D333" t="s">
        <v>1477</v>
      </c>
      <c r="G333" s="3">
        <f t="shared" si="36"/>
        <v>52</v>
      </c>
      <c r="J333" t="s">
        <v>4277</v>
      </c>
      <c r="L333" t="s">
        <v>101</v>
      </c>
      <c r="M333" t="s">
        <v>101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181</v>
      </c>
      <c r="S333" t="s">
        <v>172</v>
      </c>
      <c r="T333" s="24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constants'!$E$3:$L$5000,8,FALSE),"")</f>
        <v/>
      </c>
      <c r="AN333" s="3" t="str">
        <f>IF(AO333&lt;&gt;"",VLOOKUP(AO333,'ESO zone constants'!$E$3:$L$5000,8,FALSE),"")</f>
        <v/>
      </c>
      <c r="AR333" s="27" t="str">
        <f t="shared" si="37"/>
        <v>[52] = {wayshrines={-1,-1,-1,}, dlcId=0</v>
      </c>
      <c r="AS333" s="27" t="str">
        <f t="shared" si="35"/>
        <v>, zoneIds={181}, veteran=false</v>
      </c>
      <c r="AT333" s="27" t="str">
        <f t="shared" si="40"/>
        <v>, isCyrodiil=true</v>
      </c>
      <c r="AU333" s="27" t="str">
        <f t="shared" si="38"/>
        <v xml:space="preserve"> --Beckoning Steel / Klingender Stahl</v>
      </c>
      <c r="AV333" s="27" t="str">
        <f t="shared" si="39"/>
        <v/>
      </c>
    </row>
    <row r="334" spans="1:48" x14ac:dyDescent="0.25">
      <c r="A334" s="13">
        <v>128</v>
      </c>
      <c r="B334" t="s">
        <v>1699</v>
      </c>
      <c r="C334" t="s">
        <v>1701</v>
      </c>
      <c r="D334" t="s">
        <v>1700</v>
      </c>
      <c r="G334" s="3">
        <f t="shared" si="36"/>
        <v>128</v>
      </c>
      <c r="I334" t="s">
        <v>4273</v>
      </c>
      <c r="J334" t="s">
        <v>4277</v>
      </c>
      <c r="L334" t="s">
        <v>101</v>
      </c>
      <c r="M334" t="s">
        <v>101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181</v>
      </c>
      <c r="S334" t="s">
        <v>172</v>
      </c>
      <c r="T334" s="24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constants'!$E$3:$L$5000,8,FALSE),"")</f>
        <v/>
      </c>
      <c r="AN334" s="3" t="str">
        <f>IF(AO334&lt;&gt;"",VLOOKUP(AO334,'ESO zone constants'!$E$3:$L$5000,8,FALSE),"")</f>
        <v/>
      </c>
      <c r="AR334" s="27" t="str">
        <f t="shared" si="37"/>
        <v>[128] = {wayshrines={-1,-1,-1,}, dlcId=0</v>
      </c>
      <c r="AS334" s="27" t="str">
        <f t="shared" si="35"/>
        <v>, zoneIds={181}, veteran=false</v>
      </c>
      <c r="AT334" s="27" t="str">
        <f t="shared" si="40"/>
        <v>, isCyrodiil=true</v>
      </c>
      <c r="AU334" s="27" t="str">
        <f t="shared" si="38"/>
        <v xml:space="preserve"> --Blessing of the Potentates / Segen des Potentaten</v>
      </c>
      <c r="AV334" s="27" t="str">
        <f t="shared" si="39"/>
        <v/>
      </c>
    </row>
    <row r="335" spans="1:48" x14ac:dyDescent="0.25">
      <c r="A335" s="13">
        <v>133</v>
      </c>
      <c r="B335" t="s">
        <v>1714</v>
      </c>
      <c r="C335" t="s">
        <v>1716</v>
      </c>
      <c r="D335" t="s">
        <v>1715</v>
      </c>
      <c r="G335" s="3">
        <f t="shared" si="36"/>
        <v>133</v>
      </c>
      <c r="J335" t="s">
        <v>4277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181</v>
      </c>
      <c r="S335" t="s">
        <v>172</v>
      </c>
      <c r="T335" s="24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2" t="str">
        <f>IF(AK335&lt;&gt;"",VLOOKUP(AK335,'ESO zone constants'!$E$3:$L$5000,8,FALSE),"")</f>
        <v/>
      </c>
      <c r="AN335" s="32" t="str">
        <f>IF(AO335&lt;&gt;"",VLOOKUP(AO335,'ESO zone constants'!$E$3:$L$5000,8,FALSE),"")</f>
        <v/>
      </c>
      <c r="AR335" s="27" t="str">
        <f t="shared" si="37"/>
        <v>[133] = {wayshrines={-1,-1,-1,}, dlcId=0</v>
      </c>
      <c r="AS335" s="27" t="str">
        <f t="shared" si="35"/>
        <v>, zoneIds={181}, veteran=false</v>
      </c>
      <c r="AT335" s="27" t="str">
        <f t="shared" si="40"/>
        <v>, isCyrodiil=true</v>
      </c>
      <c r="AU335" s="27" t="str">
        <f t="shared" si="38"/>
        <v xml:space="preserve"> --Buffer of the Swift / Dämpfer des Geschwinden</v>
      </c>
      <c r="AV335" s="27" t="str">
        <f t="shared" si="39"/>
        <v/>
      </c>
    </row>
    <row r="336" spans="1:48" x14ac:dyDescent="0.25">
      <c r="A336" s="13">
        <v>113</v>
      </c>
      <c r="B336" t="s">
        <v>1658</v>
      </c>
      <c r="C336" t="s">
        <v>1660</v>
      </c>
      <c r="D336" t="s">
        <v>1659</v>
      </c>
      <c r="G336" s="3">
        <f t="shared" si="36"/>
        <v>113</v>
      </c>
      <c r="J336" t="s">
        <v>4277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181</v>
      </c>
      <c r="S336" t="s">
        <v>172</v>
      </c>
      <c r="T336" s="24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7" t="str">
        <f t="shared" si="37"/>
        <v>[113] = {wayshrines={-1,-1,-1,}, dlcId=0</v>
      </c>
      <c r="AS336" s="27" t="str">
        <f t="shared" si="35"/>
        <v>, zoneIds={181}, veteran=false</v>
      </c>
      <c r="AT336" s="27" t="str">
        <f t="shared" si="40"/>
        <v>, isCyrodiil=true</v>
      </c>
      <c r="AU336" s="27" t="str">
        <f t="shared" si="38"/>
        <v xml:space="preserve"> --Crest of Cyrodiil / Wappen von Cyrodiil</v>
      </c>
      <c r="AV336" s="27" t="str">
        <f t="shared" si="39"/>
        <v/>
      </c>
    </row>
    <row r="337" spans="1:48" x14ac:dyDescent="0.25">
      <c r="A337" s="13">
        <v>104</v>
      </c>
      <c r="B337" t="s">
        <v>1631</v>
      </c>
      <c r="C337" t="s">
        <v>1633</v>
      </c>
      <c r="D337" t="s">
        <v>1632</v>
      </c>
      <c r="G337" s="3">
        <f t="shared" si="36"/>
        <v>104</v>
      </c>
      <c r="J337" t="s">
        <v>4277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181</v>
      </c>
      <c r="S337" t="s">
        <v>172</v>
      </c>
      <c r="T337" s="24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7" t="str">
        <f t="shared" si="37"/>
        <v>[104] = {wayshrines={-1,-1,-1,}, dlcId=0</v>
      </c>
      <c r="AS337" s="27" t="str">
        <f t="shared" si="35"/>
        <v>, zoneIds={181}, veteran=false</v>
      </c>
      <c r="AT337" s="27" t="str">
        <f t="shared" si="40"/>
        <v>, isCyrodiil=true</v>
      </c>
      <c r="AU337" s="27" t="str">
        <f t="shared" si="38"/>
        <v xml:space="preserve"> --Curse Eater / Fluchfresser</v>
      </c>
      <c r="AV337" s="27" t="str">
        <f t="shared" si="39"/>
        <v/>
      </c>
    </row>
    <row r="338" spans="1:48" x14ac:dyDescent="0.25">
      <c r="A338" s="13">
        <v>127</v>
      </c>
      <c r="B338" t="s">
        <v>1696</v>
      </c>
      <c r="C338" t="s">
        <v>1698</v>
      </c>
      <c r="D338" t="s">
        <v>1697</v>
      </c>
      <c r="G338" s="3">
        <f t="shared" si="36"/>
        <v>127</v>
      </c>
      <c r="I338" t="s">
        <v>4273</v>
      </c>
      <c r="J338" t="s">
        <v>4277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181</v>
      </c>
      <c r="S338" t="s">
        <v>172</v>
      </c>
      <c r="T338" s="24">
        <f>VLOOKUP(R338,'ESO zone constants'!$L$2:$N$9999,3,FALSE)</f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7" t="str">
        <f t="shared" si="37"/>
        <v>[127] = {wayshrines={-1,-1,-1,}, dlcId=0</v>
      </c>
      <c r="AS338" s="27" t="str">
        <f t="shared" si="35"/>
        <v>, zoneIds={181}, veteran=false</v>
      </c>
      <c r="AT338" s="27" t="str">
        <f t="shared" si="40"/>
        <v>, isCyrodiil=true</v>
      </c>
      <c r="AU338" s="27" t="str">
        <f t="shared" si="38"/>
        <v xml:space="preserve"> --Deadly Strike / Tödlicher Stoß</v>
      </c>
      <c r="AV338" s="27" t="str">
        <f t="shared" si="39"/>
        <v/>
      </c>
    </row>
    <row r="339" spans="1:48" x14ac:dyDescent="0.25">
      <c r="A339" s="13">
        <v>25</v>
      </c>
      <c r="B339" t="s">
        <v>1407</v>
      </c>
      <c r="C339" t="s">
        <v>1409</v>
      </c>
      <c r="D339" t="s">
        <v>1408</v>
      </c>
      <c r="G339" s="3">
        <f t="shared" si="36"/>
        <v>25</v>
      </c>
      <c r="J339" t="s">
        <v>4277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181</v>
      </c>
      <c r="S339" t="s">
        <v>172</v>
      </c>
      <c r="T339" s="24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7" t="str">
        <f t="shared" si="37"/>
        <v>[25] = {wayshrines={-1,-1,-1,}, dlcId=0</v>
      </c>
      <c r="AS339" s="27" t="str">
        <f t="shared" si="35"/>
        <v>, zoneIds={181}, veteran=false</v>
      </c>
      <c r="AT339" s="27" t="str">
        <f t="shared" si="40"/>
        <v>, isCyrodiil=true</v>
      </c>
      <c r="AU339" s="27" t="str">
        <f t="shared" si="38"/>
        <v xml:space="preserve"> --Desert Rose / Wüstenrose</v>
      </c>
      <c r="AV339" s="27" t="str">
        <f t="shared" si="39"/>
        <v/>
      </c>
    </row>
    <row r="340" spans="1:48" x14ac:dyDescent="0.25">
      <c r="A340" s="13">
        <v>130</v>
      </c>
      <c r="B340" t="s">
        <v>1705</v>
      </c>
      <c r="C340" t="s">
        <v>1707</v>
      </c>
      <c r="D340" t="s">
        <v>1706</v>
      </c>
      <c r="G340" s="3">
        <f t="shared" si="36"/>
        <v>130</v>
      </c>
      <c r="I340" t="s">
        <v>4273</v>
      </c>
      <c r="J340" t="s">
        <v>4277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181</v>
      </c>
      <c r="S340" t="s">
        <v>172</v>
      </c>
      <c r="T340" s="24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2" t="str">
        <f>IF(AK340&lt;&gt;"",VLOOKUP(AK340,'ESO zone constants'!$E$3:$L$5000,8,FALSE),"")</f>
        <v/>
      </c>
      <c r="AN340" s="32" t="str">
        <f>IF(AO340&lt;&gt;"",VLOOKUP(AO340,'ESO zone constants'!$E$3:$L$5000,8,FALSE),"")</f>
        <v/>
      </c>
      <c r="AR340" s="27" t="str">
        <f t="shared" si="37"/>
        <v>[130] = {wayshrines={-1,-1,-1,}, dlcId=0</v>
      </c>
      <c r="AS340" s="27" t="str">
        <f t="shared" si="35"/>
        <v>, zoneIds={181}, veteran=false</v>
      </c>
      <c r="AT340" s="27" t="str">
        <f t="shared" si="40"/>
        <v>, isCyrodiil=true</v>
      </c>
      <c r="AU340" s="27" t="str">
        <f t="shared" si="38"/>
        <v xml:space="preserve"> --Eagle Eye / Adlerauge</v>
      </c>
      <c r="AV340" s="27" t="str">
        <f t="shared" si="39"/>
        <v/>
      </c>
    </row>
    <row r="341" spans="1:48" x14ac:dyDescent="0.25">
      <c r="A341" s="13">
        <v>83</v>
      </c>
      <c r="B341" t="s">
        <v>1569</v>
      </c>
      <c r="C341" t="s">
        <v>1571</v>
      </c>
      <c r="D341" t="s">
        <v>1570</v>
      </c>
      <c r="G341" s="3">
        <f t="shared" si="36"/>
        <v>83</v>
      </c>
      <c r="J341" t="s">
        <v>4277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181</v>
      </c>
      <c r="S341" t="s">
        <v>172</v>
      </c>
      <c r="T341" s="24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7" t="str">
        <f t="shared" si="37"/>
        <v>[83] = {wayshrines={-1,-1,-1,}, dlcId=0</v>
      </c>
      <c r="AS341" s="27" t="str">
        <f t="shared" si="35"/>
        <v>, zoneIds={181}, veteran=false</v>
      </c>
      <c r="AT341" s="27" t="str">
        <f t="shared" si="40"/>
        <v>, isCyrodiil=true</v>
      </c>
      <c r="AU341" s="27" t="str">
        <f t="shared" si="38"/>
        <v xml:space="preserve"> --Elf Bane / Elfenfluch</v>
      </c>
      <c r="AV341" s="27" t="str">
        <f t="shared" si="39"/>
        <v/>
      </c>
    </row>
    <row r="342" spans="1:48" x14ac:dyDescent="0.25">
      <c r="A342" s="13">
        <v>238</v>
      </c>
      <c r="B342" t="s">
        <v>1949</v>
      </c>
      <c r="C342" t="s">
        <v>1951</v>
      </c>
      <c r="D342" t="s">
        <v>1950</v>
      </c>
      <c r="G342" s="3">
        <f t="shared" si="36"/>
        <v>238</v>
      </c>
      <c r="I342" t="s">
        <v>4275</v>
      </c>
      <c r="J342" t="s">
        <v>4277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181</v>
      </c>
      <c r="S342" t="s">
        <v>172</v>
      </c>
      <c r="T342" s="24">
        <f>VLOOKUP(R342,'ESO zone constants'!$L$2:$N$9999,3,FALSE)</f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7" t="str">
        <f t="shared" si="37"/>
        <v>[238] = {wayshrines={-1,-1,-1,}, dlcId=0</v>
      </c>
      <c r="AS342" s="27" t="str">
        <f t="shared" si="35"/>
        <v>, zoneIds={181}, veteran=false</v>
      </c>
      <c r="AT342" s="27" t="str">
        <f t="shared" si="40"/>
        <v>, isCyrodiil=true</v>
      </c>
      <c r="AU342" s="27" t="str">
        <f t="shared" si="38"/>
        <v xml:space="preserve"> --Fasalla's Guile / Fasallas List</v>
      </c>
      <c r="AV342" s="27" t="str">
        <f t="shared" si="39"/>
        <v/>
      </c>
    </row>
    <row r="343" spans="1:48" x14ac:dyDescent="0.25">
      <c r="A343" s="13">
        <v>126</v>
      </c>
      <c r="B343" t="s">
        <v>1693</v>
      </c>
      <c r="C343" t="s">
        <v>1695</v>
      </c>
      <c r="D343" t="s">
        <v>1694</v>
      </c>
      <c r="G343" s="3">
        <f t="shared" si="36"/>
        <v>126</v>
      </c>
      <c r="I343" t="s">
        <v>4273</v>
      </c>
      <c r="J343" t="s">
        <v>4277</v>
      </c>
      <c r="L343" t="s">
        <v>101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181</v>
      </c>
      <c r="S343" t="s">
        <v>172</v>
      </c>
      <c r="T343" s="24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7" t="str">
        <f t="shared" si="37"/>
        <v>[126] = {wayshrines={-1,-1,-1,}, dlcId=0</v>
      </c>
      <c r="AS343" s="27" t="str">
        <f t="shared" si="35"/>
        <v>, zoneIds={181}, veteran=false</v>
      </c>
      <c r="AT343" s="27" t="str">
        <f t="shared" si="40"/>
        <v>, isCyrodiil=true</v>
      </c>
      <c r="AU343" s="27" t="str">
        <f t="shared" si="38"/>
        <v xml:space="preserve"> --Grace of the Ancients / Anmut der Uralten</v>
      </c>
      <c r="AV343" s="27" t="str">
        <f t="shared" si="39"/>
        <v/>
      </c>
    </row>
    <row r="344" spans="1:48" x14ac:dyDescent="0.25">
      <c r="A344" s="13">
        <v>100</v>
      </c>
      <c r="B344" t="s">
        <v>1620</v>
      </c>
      <c r="C344" t="s">
        <v>1622</v>
      </c>
      <c r="D344" t="s">
        <v>1621</v>
      </c>
      <c r="G344" s="3">
        <f t="shared" si="36"/>
        <v>100</v>
      </c>
      <c r="J344" t="s">
        <v>4277</v>
      </c>
      <c r="L344" t="s">
        <v>101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181</v>
      </c>
      <c r="S344" t="s">
        <v>172</v>
      </c>
      <c r="T344" s="24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constants'!$E$3:$L$5000,8,FALSE),"")</f>
        <v/>
      </c>
      <c r="AN344" s="3" t="str">
        <f>IF(AO344&lt;&gt;"",VLOOKUP(AO344,'ESO zone constants'!$E$3:$L$5000,8,FALSE),"")</f>
        <v/>
      </c>
      <c r="AR344" s="27" t="str">
        <f t="shared" si="37"/>
        <v>[100] = {wayshrines={-1,-1,-1,}, dlcId=0</v>
      </c>
      <c r="AS344" s="27" t="str">
        <f t="shared" si="35"/>
        <v>, zoneIds={181}, veteran=false</v>
      </c>
      <c r="AT344" s="27" t="str">
        <f t="shared" si="40"/>
        <v>, isCyrodiil=true</v>
      </c>
      <c r="AU344" s="27" t="str">
        <f t="shared" si="38"/>
        <v xml:space="preserve"> --Hawk's Eye / Falkenauge</v>
      </c>
      <c r="AV344" s="27" t="str">
        <f t="shared" si="39"/>
        <v/>
      </c>
    </row>
    <row r="345" spans="1:48" x14ac:dyDescent="0.25">
      <c r="A345" s="13">
        <v>59</v>
      </c>
      <c r="B345" t="s">
        <v>1497</v>
      </c>
      <c r="C345" t="s">
        <v>1499</v>
      </c>
      <c r="D345" t="s">
        <v>1498</v>
      </c>
      <c r="G345" s="3">
        <f t="shared" si="36"/>
        <v>59</v>
      </c>
      <c r="J345" t="s">
        <v>4277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181</v>
      </c>
      <c r="S345" t="s">
        <v>172</v>
      </c>
      <c r="T345" s="24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constants'!$E$3:$L$5000,8,FALSE),"")</f>
        <v/>
      </c>
      <c r="AN345" s="3" t="str">
        <f>IF(AO345&lt;&gt;"",VLOOKUP(AO345,'ESO zone constants'!$E$3:$L$5000,8,FALSE),"")</f>
        <v/>
      </c>
      <c r="AR345" s="27" t="str">
        <f t="shared" si="37"/>
        <v>[59] = {wayshrines={-1,-1,-1,}, dlcId=0</v>
      </c>
      <c r="AS345" s="27" t="str">
        <f t="shared" si="35"/>
        <v>, zoneIds={181}, veteran=false</v>
      </c>
      <c r="AT345" s="27" t="str">
        <f t="shared" si="40"/>
        <v>, isCyrodiil=true</v>
      </c>
      <c r="AU345" s="27" t="str">
        <f t="shared" si="38"/>
        <v xml:space="preserve"> --Kyne's Kiss / Kynes Kuss</v>
      </c>
      <c r="AV345" s="27" t="str">
        <f t="shared" si="39"/>
        <v/>
      </c>
    </row>
    <row r="346" spans="1:48" x14ac:dyDescent="0.25">
      <c r="A346" s="13">
        <v>237</v>
      </c>
      <c r="B346" t="s">
        <v>1946</v>
      </c>
      <c r="C346" t="s">
        <v>1948</v>
      </c>
      <c r="D346" t="s">
        <v>1947</v>
      </c>
      <c r="G346" s="3">
        <f t="shared" si="36"/>
        <v>237</v>
      </c>
      <c r="I346" t="s">
        <v>4275</v>
      </c>
      <c r="J346" t="s">
        <v>4277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181</v>
      </c>
      <c r="S346" t="s">
        <v>172</v>
      </c>
      <c r="T346" s="24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7" t="str">
        <f t="shared" si="37"/>
        <v>[237] = {wayshrines={-1,-1,-1,}, dlcId=0</v>
      </c>
      <c r="AS346" s="27" t="str">
        <f t="shared" si="35"/>
        <v>, zoneIds={181}, veteran=false</v>
      </c>
      <c r="AT346" s="27" t="str">
        <f t="shared" si="40"/>
        <v>, isCyrodiil=true</v>
      </c>
      <c r="AU346" s="27" t="str">
        <f t="shared" si="38"/>
        <v xml:space="preserve"> --Leki's Focus / Lekis Fokus</v>
      </c>
      <c r="AV346" s="27" t="str">
        <f t="shared" si="39"/>
        <v/>
      </c>
    </row>
    <row r="347" spans="1:48" x14ac:dyDescent="0.25">
      <c r="A347" s="13">
        <v>109</v>
      </c>
      <c r="B347" t="s">
        <v>1646</v>
      </c>
      <c r="C347" t="s">
        <v>1648</v>
      </c>
      <c r="D347" t="s">
        <v>1647</v>
      </c>
      <c r="G347" s="3">
        <f t="shared" si="36"/>
        <v>109</v>
      </c>
      <c r="J347" t="s">
        <v>4277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181</v>
      </c>
      <c r="S347" t="s">
        <v>172</v>
      </c>
      <c r="T347" s="24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constants'!$E$3:$L$5000,8,FALSE),"")</f>
        <v/>
      </c>
      <c r="AN347" s="3" t="str">
        <f>IF(AO347&lt;&gt;"",VLOOKUP(AO347,'ESO zone constants'!$E$3:$L$5000,8,FALSE),"")</f>
        <v/>
      </c>
      <c r="AR347" s="27" t="str">
        <f t="shared" si="37"/>
        <v>[109] = {wayshrines={-1,-1,-1,}, dlcId=0</v>
      </c>
      <c r="AS347" s="27" t="str">
        <f t="shared" ref="AS347:AS378" si="41">IF(A347&lt;&gt;"",IF(R347&lt;&gt;"",CONCATENATE(", zoneIds={",R347),"")&amp;IF(X347&lt;&gt;"",CONCATENATE(",",X347),"")&amp;IF(AN347&lt;&gt;"",CONCATENATE(",",AN347),"")&amp;IF(R347&lt;&gt;"",CONCATENATE("}",""),"")&amp;IF(OR(L347="true",L347="false",L347&lt;&gt;""), CONCATENATE(", veteran=", L347), ""),"")</f>
        <v>, zoneIds={181}, veteran=false</v>
      </c>
      <c r="AT347" s="27" t="str">
        <f t="shared" si="40"/>
        <v>, isCyrodiil=true</v>
      </c>
      <c r="AU347" s="27" t="str">
        <f t="shared" si="38"/>
        <v xml:space="preserve"> --Light of Cyrodiil / Licht von Cyrodiil</v>
      </c>
      <c r="AV347" s="27" t="str">
        <f t="shared" si="39"/>
        <v/>
      </c>
    </row>
    <row r="348" spans="1:48" x14ac:dyDescent="0.25">
      <c r="A348" s="13">
        <v>234</v>
      </c>
      <c r="B348" t="s">
        <v>1937</v>
      </c>
      <c r="C348" t="s">
        <v>1939</v>
      </c>
      <c r="D348" t="s">
        <v>1938</v>
      </c>
      <c r="G348" s="3">
        <f t="shared" si="36"/>
        <v>234</v>
      </c>
      <c r="I348" t="s">
        <v>4275</v>
      </c>
      <c r="J348" t="s">
        <v>4277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181</v>
      </c>
      <c r="S348" t="s">
        <v>172</v>
      </c>
      <c r="T348" s="24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constants'!$E$3:$L$5000,8,FALSE),"")</f>
        <v/>
      </c>
      <c r="AN348" s="3" t="str">
        <f>IF(AO348&lt;&gt;"",VLOOKUP(AO348,'ESO zone constants'!$E$3:$L$5000,8,FALSE),"")</f>
        <v/>
      </c>
      <c r="AR348" s="27" t="str">
        <f t="shared" si="37"/>
        <v>[234] = {wayshrines={-1,-1,-1,}, dlcId=0</v>
      </c>
      <c r="AS348" s="27" t="str">
        <f t="shared" si="41"/>
        <v>, zoneIds={181}, veteran=false</v>
      </c>
      <c r="AT348" s="27" t="str">
        <f t="shared" si="40"/>
        <v>, isCyrodiil=true</v>
      </c>
      <c r="AU348" s="27" t="str">
        <f t="shared" si="38"/>
        <v xml:space="preserve"> --Marksman's Crest / Wappen des Meisterschützen</v>
      </c>
      <c r="AV348" s="27" t="str">
        <f t="shared" si="39"/>
        <v/>
      </c>
    </row>
    <row r="349" spans="1:48" x14ac:dyDescent="0.25">
      <c r="A349" s="13">
        <v>108</v>
      </c>
      <c r="B349" t="s">
        <v>1643</v>
      </c>
      <c r="C349" t="s">
        <v>1645</v>
      </c>
      <c r="D349" t="s">
        <v>1644</v>
      </c>
      <c r="G349" s="3">
        <f t="shared" si="36"/>
        <v>108</v>
      </c>
      <c r="J349" t="s">
        <v>4277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181</v>
      </c>
      <c r="S349" t="s">
        <v>172</v>
      </c>
      <c r="T349" s="24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constants'!$E$3:$L$5000,8,FALSE),"")</f>
        <v/>
      </c>
      <c r="AN349" s="3" t="str">
        <f>IF(AO349&lt;&gt;"",VLOOKUP(AO349,'ESO zone constants'!$E$3:$L$5000,8,FALSE),"")</f>
        <v/>
      </c>
      <c r="AR349" s="27" t="str">
        <f t="shared" si="37"/>
        <v>[108] = {wayshrines={-1,-1,-1,}, dlcId=0</v>
      </c>
      <c r="AS349" s="27" t="str">
        <f t="shared" si="41"/>
        <v>, zoneIds={181}, veteran=false</v>
      </c>
      <c r="AT349" s="27" t="str">
        <f t="shared" si="40"/>
        <v>, isCyrodiil=true</v>
      </c>
      <c r="AU349" s="27" t="str">
        <f t="shared" si="38"/>
        <v xml:space="preserve"> --Ravager / Verwüster</v>
      </c>
      <c r="AV349" s="27" t="str">
        <f t="shared" si="39"/>
        <v/>
      </c>
    </row>
    <row r="350" spans="1:48" x14ac:dyDescent="0.25">
      <c r="A350" s="13">
        <v>76</v>
      </c>
      <c r="B350" t="s">
        <v>1548</v>
      </c>
      <c r="C350" t="s">
        <v>1550</v>
      </c>
      <c r="D350" t="s">
        <v>1549</v>
      </c>
      <c r="G350" s="3">
        <f t="shared" si="36"/>
        <v>76</v>
      </c>
      <c r="J350" t="s">
        <v>4277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172</v>
      </c>
      <c r="T350" s="24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3" t="str">
        <f>IF(AO350&lt;&gt;"",VLOOKUP(AO350,'ESO zone constants'!$E$3:$L$5000,8,FALSE),"")</f>
        <v/>
      </c>
      <c r="AR350" s="27" t="str">
        <f t="shared" si="37"/>
        <v>[76] = {wayshrines={-1,-1,-1,}, dlcId=0</v>
      </c>
      <c r="AS350" s="27" t="str">
        <f t="shared" si="41"/>
        <v>, zoneIds={181}, veteran=false</v>
      </c>
      <c r="AT350" s="27" t="str">
        <f t="shared" si="40"/>
        <v>, isCyrodiil=true</v>
      </c>
      <c r="AU350" s="27" t="str">
        <f t="shared" si="38"/>
        <v xml:space="preserve"> --Robes of Alteration Mastery / Roben der Veränderungsbeherrschung</v>
      </c>
      <c r="AV350" s="27" t="str">
        <f t="shared" si="39"/>
        <v/>
      </c>
    </row>
    <row r="351" spans="1:48" x14ac:dyDescent="0.25">
      <c r="A351" s="13">
        <v>235</v>
      </c>
      <c r="B351" t="s">
        <v>1940</v>
      </c>
      <c r="C351" t="s">
        <v>1942</v>
      </c>
      <c r="D351" t="s">
        <v>1941</v>
      </c>
      <c r="G351" s="3">
        <f t="shared" si="36"/>
        <v>235</v>
      </c>
      <c r="I351" t="s">
        <v>4275</v>
      </c>
      <c r="J351" t="s">
        <v>4277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181</v>
      </c>
      <c r="S351" t="s">
        <v>172</v>
      </c>
      <c r="T351" s="24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7" t="str">
        <f t="shared" si="37"/>
        <v>[235] = {wayshrines={-1,-1,-1,}, dlcId=0</v>
      </c>
      <c r="AS351" s="27" t="str">
        <f t="shared" si="41"/>
        <v>, zoneIds={181}, veteran=false</v>
      </c>
      <c r="AT351" s="27" t="str">
        <f t="shared" si="40"/>
        <v>, isCyrodiil=true</v>
      </c>
      <c r="AU351" s="27" t="str">
        <f t="shared" si="38"/>
        <v xml:space="preserve"> --Robes of Transmutation / Roben der Transmutation</v>
      </c>
      <c r="AV351" s="27" t="str">
        <f t="shared" si="39"/>
        <v/>
      </c>
    </row>
    <row r="352" spans="1:48" x14ac:dyDescent="0.25">
      <c r="A352" s="13">
        <v>89</v>
      </c>
      <c r="B352" t="s">
        <v>1587</v>
      </c>
      <c r="C352" t="s">
        <v>1589</v>
      </c>
      <c r="D352" t="s">
        <v>1588</v>
      </c>
      <c r="G352" s="3">
        <f t="shared" si="36"/>
        <v>89</v>
      </c>
      <c r="J352" t="s">
        <v>4277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181</v>
      </c>
      <c r="S352" t="s">
        <v>172</v>
      </c>
      <c r="T352" s="24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constants'!$E$3:$L$5000,8,FALSE),"")</f>
        <v/>
      </c>
      <c r="AN352" s="3" t="str">
        <f>IF(AO352&lt;&gt;"",VLOOKUP(AO352,'ESO zone constants'!$E$3:$L$5000,8,FALSE),"")</f>
        <v/>
      </c>
      <c r="AR352" s="27" t="str">
        <f t="shared" si="37"/>
        <v>[89] = {wayshrines={-1,-1,-1,}, dlcId=0</v>
      </c>
      <c r="AS352" s="27" t="str">
        <f t="shared" si="41"/>
        <v>, zoneIds={181}, veteran=false</v>
      </c>
      <c r="AT352" s="27" t="str">
        <f t="shared" si="40"/>
        <v>, isCyrodiil=true</v>
      </c>
      <c r="AU352" s="27" t="str">
        <f t="shared" si="38"/>
        <v xml:space="preserve"> --Sentry / Wachposten</v>
      </c>
      <c r="AV352" s="27" t="str">
        <f t="shared" si="39"/>
        <v/>
      </c>
    </row>
    <row r="353" spans="1:48" x14ac:dyDescent="0.25">
      <c r="A353" s="13">
        <v>67</v>
      </c>
      <c r="B353" t="s">
        <v>1521</v>
      </c>
      <c r="C353" t="s">
        <v>1523</v>
      </c>
      <c r="D353" t="s">
        <v>1522</v>
      </c>
      <c r="G353" s="3">
        <f t="shared" si="36"/>
        <v>67</v>
      </c>
      <c r="J353" t="s">
        <v>4277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181</v>
      </c>
      <c r="S353" t="s">
        <v>172</v>
      </c>
      <c r="T353" s="24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3" t="str">
        <f>IF(AO353&lt;&gt;"",VLOOKUP(AO353,'ESO zone constants'!$E$3:$L$5000,8,FALSE),"")</f>
        <v/>
      </c>
      <c r="AR353" s="27" t="str">
        <f t="shared" si="37"/>
        <v>[67] = {wayshrines={-1,-1,-1,}, dlcId=0</v>
      </c>
      <c r="AS353" s="27" t="str">
        <f t="shared" si="41"/>
        <v>, zoneIds={181}, veteran=false</v>
      </c>
      <c r="AT353" s="27" t="str">
        <f t="shared" si="40"/>
        <v>, isCyrodiil=true</v>
      </c>
      <c r="AU353" s="27" t="str">
        <f t="shared" si="38"/>
        <v xml:space="preserve"> --Shadow Walker / Schattengänger</v>
      </c>
      <c r="AV353" s="27" t="str">
        <f t="shared" si="39"/>
        <v/>
      </c>
    </row>
    <row r="354" spans="1:48" x14ac:dyDescent="0.25">
      <c r="A354" s="13">
        <v>132</v>
      </c>
      <c r="B354" t="s">
        <v>1711</v>
      </c>
      <c r="C354" t="s">
        <v>1713</v>
      </c>
      <c r="D354" t="s">
        <v>1712</v>
      </c>
      <c r="G354" s="3">
        <f t="shared" si="36"/>
        <v>132</v>
      </c>
      <c r="J354" t="s">
        <v>4277</v>
      </c>
      <c r="L354" t="s">
        <v>101</v>
      </c>
      <c r="M354" t="s">
        <v>101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181</v>
      </c>
      <c r="S354" t="s">
        <v>172</v>
      </c>
      <c r="T354" s="24">
        <f>VLOOKUP(R354,'ESO zone constants'!$L$2:$N$9999,3,FALSE)</f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7" t="str">
        <f t="shared" si="37"/>
        <v>[132] = {wayshrines={-1,-1,-1,}, dlcId=0</v>
      </c>
      <c r="AS354" s="27" t="str">
        <f t="shared" si="41"/>
        <v>, zoneIds={181}, veteran=false</v>
      </c>
      <c r="AT354" s="27" t="str">
        <f t="shared" si="40"/>
        <v>, isCyrodiil=true</v>
      </c>
      <c r="AU354" s="27" t="str">
        <f t="shared" si="38"/>
        <v xml:space="preserve"> --Shield of the Valiant / Schild des Tapferen</v>
      </c>
      <c r="AV354" s="27" t="str">
        <f t="shared" si="39"/>
        <v/>
      </c>
    </row>
    <row r="355" spans="1:48" x14ac:dyDescent="0.25">
      <c r="A355" s="13">
        <v>97</v>
      </c>
      <c r="B355" t="s">
        <v>1611</v>
      </c>
      <c r="C355" t="s">
        <v>1613</v>
      </c>
      <c r="D355" t="s">
        <v>1612</v>
      </c>
      <c r="G355" s="3">
        <f t="shared" si="36"/>
        <v>97</v>
      </c>
      <c r="I355" t="s">
        <v>4273</v>
      </c>
      <c r="J355" t="s">
        <v>4277</v>
      </c>
      <c r="L355" t="s">
        <v>101</v>
      </c>
      <c r="M355" t="s">
        <v>101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constants'!$E$2:$L$5000,8,FALSE),"")</f>
        <v>181</v>
      </c>
      <c r="S355" t="s">
        <v>172</v>
      </c>
      <c r="T355" s="24">
        <f>VLOOKUP(R355,'ESO zone constants'!$L$2:$N$9999,3,FALSE)</f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7" t="str">
        <f t="shared" si="37"/>
        <v>[97] = {wayshrines={-1,-1,-1,}, dlcId=0</v>
      </c>
      <c r="AS355" s="27" t="str">
        <f t="shared" si="41"/>
        <v>, zoneIds={181}, veteran=false</v>
      </c>
      <c r="AT355" s="27" t="str">
        <f t="shared" si="40"/>
        <v>, isCyrodiil=true</v>
      </c>
      <c r="AU355" s="27" t="str">
        <f t="shared" si="38"/>
        <v xml:space="preserve"> --The Arch-Mage / Erzmagier</v>
      </c>
      <c r="AV355" s="27" t="str">
        <f t="shared" si="39"/>
        <v/>
      </c>
    </row>
    <row r="356" spans="1:48" x14ac:dyDescent="0.25">
      <c r="A356" s="13">
        <v>63</v>
      </c>
      <c r="B356" t="s">
        <v>1509</v>
      </c>
      <c r="C356" t="s">
        <v>1511</v>
      </c>
      <c r="D356" t="s">
        <v>1510</v>
      </c>
      <c r="G356" s="3">
        <f t="shared" si="36"/>
        <v>63</v>
      </c>
      <c r="J356" t="s">
        <v>4277</v>
      </c>
      <c r="L356" t="s">
        <v>101</v>
      </c>
      <c r="M356" t="s">
        <v>101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181</v>
      </c>
      <c r="S356" t="s">
        <v>172</v>
      </c>
      <c r="T356" s="24">
        <f>VLOOKUP(R356,'ESO zone constants'!$L$2:$N$9999,3,FALSE)</f>
        <v>0</v>
      </c>
      <c r="U356" s="3" t="str">
        <f>VLOOKUP(T356,'LibSets constants'!$A$2:$B$16,2,FALSE)</f>
        <v>Included in base game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7" t="str">
        <f t="shared" si="37"/>
        <v>[63] = {wayshrines={-1,-1,-1,}, dlcId=0</v>
      </c>
      <c r="AS356" s="27" t="str">
        <f t="shared" si="41"/>
        <v>, zoneIds={181}, veteran=false</v>
      </c>
      <c r="AT356" s="27" t="str">
        <f t="shared" si="40"/>
        <v>, isCyrodiil=true</v>
      </c>
      <c r="AU356" s="27" t="str">
        <f t="shared" si="38"/>
        <v xml:space="preserve"> --The Juggernaut / Koloss</v>
      </c>
      <c r="AV356" s="27" t="str">
        <f t="shared" si="39"/>
        <v/>
      </c>
    </row>
    <row r="357" spans="1:48" x14ac:dyDescent="0.25">
      <c r="A357" s="13">
        <v>50</v>
      </c>
      <c r="B357" t="s">
        <v>1470</v>
      </c>
      <c r="C357" t="s">
        <v>1472</v>
      </c>
      <c r="D357" t="s">
        <v>1471</v>
      </c>
      <c r="G357" s="3">
        <f t="shared" si="36"/>
        <v>50</v>
      </c>
      <c r="J357" t="s">
        <v>4277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181</v>
      </c>
      <c r="S357" t="s">
        <v>172</v>
      </c>
      <c r="T357" s="24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3" t="str">
        <f>IF(AO357&lt;&gt;"",VLOOKUP(AO357,'ESO zone constants'!$E$3:$L$5000,8,FALSE),"")</f>
        <v/>
      </c>
      <c r="AR357" s="27" t="str">
        <f t="shared" si="37"/>
        <v>[50] = {wayshrines={-1,-1,-1,}, dlcId=0</v>
      </c>
      <c r="AS357" s="27" t="str">
        <f t="shared" si="41"/>
        <v>, zoneIds={181}, veteran=false</v>
      </c>
      <c r="AT357" s="27" t="str">
        <f t="shared" si="40"/>
        <v>, isCyrodiil=true</v>
      </c>
      <c r="AU357" s="27" t="str">
        <f t="shared" si="38"/>
        <v xml:space="preserve"> --The Morag Tong / Morag Tong</v>
      </c>
      <c r="AV357" s="27" t="str">
        <f t="shared" si="39"/>
        <v/>
      </c>
    </row>
    <row r="358" spans="1:48" x14ac:dyDescent="0.25">
      <c r="A358" s="13">
        <v>129</v>
      </c>
      <c r="B358" t="s">
        <v>1702</v>
      </c>
      <c r="C358" t="s">
        <v>1704</v>
      </c>
      <c r="D358" t="s">
        <v>1703</v>
      </c>
      <c r="G358" s="3">
        <f t="shared" si="36"/>
        <v>129</v>
      </c>
      <c r="I358" t="s">
        <v>4273</v>
      </c>
      <c r="J358" t="s">
        <v>4277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181</v>
      </c>
      <c r="S358" t="s">
        <v>172</v>
      </c>
      <c r="T358" s="24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2" t="str">
        <f>IF(AK358&lt;&gt;"",VLOOKUP(AK358,'ESO zone constants'!$E$3:$L$5000,8,FALSE),"")</f>
        <v/>
      </c>
      <c r="AN358" s="32" t="str">
        <f>IF(AO358&lt;&gt;"",VLOOKUP(AO358,'ESO zone constants'!$E$3:$L$5000,8,FALSE),"")</f>
        <v/>
      </c>
      <c r="AR358" s="27" t="str">
        <f t="shared" si="37"/>
        <v>[129] = {wayshrines={-1,-1,-1,}, dlcId=0</v>
      </c>
      <c r="AS358" s="27" t="str">
        <f t="shared" si="41"/>
        <v>, zoneIds={181}, veteran=false</v>
      </c>
      <c r="AT358" s="27" t="str">
        <f t="shared" si="40"/>
        <v>, isCyrodiil=true</v>
      </c>
      <c r="AU358" s="27" t="str">
        <f t="shared" si="38"/>
        <v xml:space="preserve"> --Vengeance Leech / Saugende Vergeltung</v>
      </c>
      <c r="AV358" s="27" t="str">
        <f t="shared" si="39"/>
        <v/>
      </c>
    </row>
    <row r="359" spans="1:48" x14ac:dyDescent="0.25">
      <c r="A359" s="13">
        <v>236</v>
      </c>
      <c r="B359" t="s">
        <v>1943</v>
      </c>
      <c r="C359" t="s">
        <v>1945</v>
      </c>
      <c r="D359" t="s">
        <v>1944</v>
      </c>
      <c r="G359" s="3">
        <f t="shared" si="36"/>
        <v>236</v>
      </c>
      <c r="I359" t="s">
        <v>4275</v>
      </c>
      <c r="J359" t="s">
        <v>4277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181</v>
      </c>
      <c r="S359" t="s">
        <v>172</v>
      </c>
      <c r="T359" s="24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constants'!$E$3:$L$5000,8,FALSE),"")</f>
        <v/>
      </c>
      <c r="AN359" s="3" t="str">
        <f>IF(AO359&lt;&gt;"",VLOOKUP(AO359,'ESO zone constants'!$E$3:$L$5000,8,FALSE),"")</f>
        <v/>
      </c>
      <c r="AR359" s="27" t="str">
        <f t="shared" si="37"/>
        <v>[236] = {wayshrines={-1,-1,-1,}, dlcId=0</v>
      </c>
      <c r="AS359" s="27" t="str">
        <f t="shared" si="41"/>
        <v>, zoneIds={181}, veteran=false</v>
      </c>
      <c r="AT359" s="27" t="str">
        <f t="shared" si="40"/>
        <v>, isCyrodiil=true</v>
      </c>
      <c r="AU359" s="27" t="str">
        <f t="shared" si="38"/>
        <v xml:space="preserve"> --Vicious Death / Grausamer Tod</v>
      </c>
      <c r="AV359" s="27" t="str">
        <f t="shared" si="39"/>
        <v/>
      </c>
    </row>
    <row r="360" spans="1:48" x14ac:dyDescent="0.25">
      <c r="A360" s="13">
        <v>111</v>
      </c>
      <c r="B360" t="s">
        <v>1652</v>
      </c>
      <c r="C360" t="s">
        <v>1654</v>
      </c>
      <c r="D360" t="s">
        <v>1653</v>
      </c>
      <c r="G360" s="3">
        <f t="shared" si="36"/>
        <v>111</v>
      </c>
      <c r="J360" t="s">
        <v>4277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181</v>
      </c>
      <c r="S360" t="s">
        <v>172</v>
      </c>
      <c r="T360" s="24">
        <f>VLOOKUP(R360,'ESO zone constants'!$L$2:$N$9999,3,FALSE)</f>
        <v>0</v>
      </c>
      <c r="U360" s="3" t="str">
        <f>VLOOKUP(T360,'LibSets constants'!$A$2:$B$16,2,FALSE)</f>
        <v>Included in base game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constants'!$E$3:$L$5000,8,FALSE),"")</f>
        <v/>
      </c>
      <c r="AN360" s="3" t="str">
        <f>IF(AO360&lt;&gt;"",VLOOKUP(AO360,'ESO zone constants'!$E$3:$L$5000,8,FALSE),"")</f>
        <v/>
      </c>
      <c r="AR360" s="27" t="str">
        <f t="shared" si="37"/>
        <v>[111] = {wayshrines={-1,-1,-1,}, dlcId=0</v>
      </c>
      <c r="AS360" s="27" t="str">
        <f t="shared" si="41"/>
        <v>, zoneIds={181}, veteran=false</v>
      </c>
      <c r="AT360" s="27" t="str">
        <f t="shared" si="40"/>
        <v>, isCyrodiil=true</v>
      </c>
      <c r="AU360" s="27" t="str">
        <f t="shared" si="38"/>
        <v xml:space="preserve"> --Ward of Cyrodiil / Schutz von Cyrodiil</v>
      </c>
      <c r="AV360" s="27" t="str">
        <f t="shared" si="39"/>
        <v/>
      </c>
    </row>
    <row r="361" spans="1:48" x14ac:dyDescent="0.25">
      <c r="A361" s="13">
        <v>239</v>
      </c>
      <c r="B361" t="s">
        <v>1952</v>
      </c>
      <c r="C361" t="s">
        <v>1954</v>
      </c>
      <c r="D361" t="s">
        <v>1953</v>
      </c>
      <c r="G361" s="3">
        <f t="shared" si="36"/>
        <v>239</v>
      </c>
      <c r="I361" t="s">
        <v>4275</v>
      </c>
      <c r="J361" t="s">
        <v>4277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181</v>
      </c>
      <c r="S361" t="s">
        <v>172</v>
      </c>
      <c r="T361" s="24">
        <f>VLOOKUP(R361,'ESO zone constants'!$L$2:$N$9999,3,FALSE)</f>
        <v>0</v>
      </c>
      <c r="U361" s="3" t="str">
        <f>VLOOKUP(T361,'LibSets constants'!$A$2:$B$16,2,FALSE)</f>
        <v>Included in base game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constants'!$E$3:$L$5000,8,FALSE),"")</f>
        <v/>
      </c>
      <c r="AN361" s="3" t="str">
        <f>IF(AO361&lt;&gt;"",VLOOKUP(AO361,'ESO zone constants'!$E$3:$L$5000,8,FALSE),"")</f>
        <v/>
      </c>
      <c r="AR361" s="27" t="str">
        <f t="shared" si="37"/>
        <v>[239] = {wayshrines={-1,-1,-1,}, dlcId=0</v>
      </c>
      <c r="AS361" s="27" t="str">
        <f t="shared" si="41"/>
        <v>, zoneIds={181}, veteran=false</v>
      </c>
      <c r="AT361" s="27" t="str">
        <f t="shared" si="40"/>
        <v>, isCyrodiil=true</v>
      </c>
      <c r="AU361" s="27" t="str">
        <f t="shared" si="38"/>
        <v xml:space="preserve"> --Warrior's Fury / Raserei des Kriegers</v>
      </c>
      <c r="AV361" s="27" t="str">
        <f t="shared" si="39"/>
        <v/>
      </c>
    </row>
    <row r="362" spans="1:48" x14ac:dyDescent="0.25">
      <c r="A362" s="13">
        <v>125</v>
      </c>
      <c r="B362" t="s">
        <v>1690</v>
      </c>
      <c r="C362" t="s">
        <v>1692</v>
      </c>
      <c r="D362" t="s">
        <v>1691</v>
      </c>
      <c r="G362" s="3">
        <f t="shared" si="36"/>
        <v>125</v>
      </c>
      <c r="I362" t="s">
        <v>4273</v>
      </c>
      <c r="J362" t="s">
        <v>4277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181</v>
      </c>
      <c r="S362" t="s">
        <v>172</v>
      </c>
      <c r="T362" s="24">
        <f>VLOOKUP(R362,'ESO zone constants'!$L$2:$N$9999,3,FALSE)</f>
        <v>0</v>
      </c>
      <c r="U362" s="3" t="str">
        <f>VLOOKUP(T362,'LibSets constants'!$A$2:$B$16,2,FALSE)</f>
        <v>Included in base game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constants'!$E$3:$L$5000,8,FALSE),"")</f>
        <v/>
      </c>
      <c r="AN362" s="3" t="str">
        <f>IF(AO362&lt;&gt;"",VLOOKUP(AO362,'ESO zone constants'!$E$3:$L$5000,8,FALSE),"")</f>
        <v/>
      </c>
      <c r="AR362" s="27" t="str">
        <f t="shared" si="37"/>
        <v>[125] = {wayshrines={-1,-1,-1,}, dlcId=0</v>
      </c>
      <c r="AS362" s="27" t="str">
        <f t="shared" si="41"/>
        <v>, zoneIds={181}, veteran=false</v>
      </c>
      <c r="AT362" s="27" t="str">
        <f t="shared" si="40"/>
        <v>, isCyrodiil=true</v>
      </c>
      <c r="AU362" s="27" t="str">
        <f t="shared" si="38"/>
        <v xml:space="preserve"> --Wrath of the Imperium / Zorn des Kaiserreichs</v>
      </c>
      <c r="AV362" s="27" t="str">
        <f t="shared" si="39"/>
        <v/>
      </c>
    </row>
    <row r="363" spans="1:48" x14ac:dyDescent="0.25">
      <c r="A363" s="13">
        <v>179</v>
      </c>
      <c r="B363" t="s">
        <v>1816</v>
      </c>
      <c r="C363" t="s">
        <v>1818</v>
      </c>
      <c r="D363" t="s">
        <v>1817</v>
      </c>
      <c r="G363" s="3">
        <f t="shared" si="36"/>
        <v>179</v>
      </c>
      <c r="I363" t="s">
        <v>39</v>
      </c>
      <c r="J363" t="s">
        <v>4278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584</v>
      </c>
      <c r="S363" t="s">
        <v>39</v>
      </c>
      <c r="T363" s="24">
        <f>VLOOKUP(R363,'ESO zone constants'!$L$2:$N$9999,3,FALSE)</f>
        <v>1</v>
      </c>
      <c r="U363" s="3" t="str">
        <f>VLOOKUP(T363,'LibSets constants'!$A$2:$B$16,2,FALSE)</f>
        <v>Imperial City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7" t="str">
        <f t="shared" si="37"/>
        <v>[179] = {wayshrines={-1,-1,-1,}, dlcId=1</v>
      </c>
      <c r="AS363" s="27" t="str">
        <f t="shared" si="41"/>
        <v>, zoneIds={584}, veteran=false</v>
      </c>
      <c r="AT363" s="27" t="str">
        <f t="shared" si="40"/>
        <v>, isImperialCity=true</v>
      </c>
      <c r="AU363" s="27" t="str">
        <f t="shared" si="38"/>
        <v xml:space="preserve"> --Black Rose / Schwarze Rose</v>
      </c>
      <c r="AV363" s="27" t="str">
        <f t="shared" si="39"/>
        <v/>
      </c>
    </row>
    <row r="364" spans="1:48" x14ac:dyDescent="0.25">
      <c r="A364" s="13">
        <v>246</v>
      </c>
      <c r="B364" t="s">
        <v>1973</v>
      </c>
      <c r="C364" t="s">
        <v>1975</v>
      </c>
      <c r="D364" t="s">
        <v>1974</v>
      </c>
      <c r="G364" s="3">
        <f t="shared" si="36"/>
        <v>246</v>
      </c>
      <c r="I364" t="s">
        <v>39</v>
      </c>
      <c r="J364" t="s">
        <v>4278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584</v>
      </c>
      <c r="S364" t="s">
        <v>39</v>
      </c>
      <c r="T364" s="24">
        <f>VLOOKUP(R364,'ESO zone constants'!$L$2:$N$9999,3,FALSE)</f>
        <v>1</v>
      </c>
      <c r="U364" s="3" t="str">
        <f>VLOOKUP(T364,'LibSets constants'!$A$2:$B$16,2,FALSE)</f>
        <v>Imperial City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7" t="str">
        <f t="shared" si="37"/>
        <v>[246] = {wayshrines={-1,-1,-1,}, dlcId=1</v>
      </c>
      <c r="AS364" s="27" t="str">
        <f t="shared" si="41"/>
        <v>, zoneIds={584}, veteran=false</v>
      </c>
      <c r="AT364" s="27" t="str">
        <f t="shared" si="40"/>
        <v>, isImperialCity=true</v>
      </c>
      <c r="AU364" s="27" t="str">
        <f t="shared" si="38"/>
        <v xml:space="preserve"> --Galerion's Revenge / Galerions Revanche</v>
      </c>
      <c r="AV364" s="27" t="str">
        <f t="shared" si="39"/>
        <v/>
      </c>
    </row>
    <row r="365" spans="1:48" x14ac:dyDescent="0.25">
      <c r="A365" s="13">
        <v>253</v>
      </c>
      <c r="B365" t="s">
        <v>1982</v>
      </c>
      <c r="C365" t="s">
        <v>1984</v>
      </c>
      <c r="D365" t="s">
        <v>1983</v>
      </c>
      <c r="G365" s="3">
        <f t="shared" si="36"/>
        <v>253</v>
      </c>
      <c r="I365" t="s">
        <v>39</v>
      </c>
      <c r="J365" t="s">
        <v>4278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584</v>
      </c>
      <c r="S365" t="s">
        <v>39</v>
      </c>
      <c r="T365" s="24">
        <f>VLOOKUP(R365,'ESO zone constants'!$L$2:$N$9999,3,FALSE)</f>
        <v>1</v>
      </c>
      <c r="U365" s="3" t="str">
        <f>VLOOKUP(T365,'LibSets constants'!$A$2:$B$16,2,FALSE)</f>
        <v>Imperial City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7" t="str">
        <f t="shared" si="37"/>
        <v>[253] = {wayshrines={-1,-1,-1,}, dlcId=1</v>
      </c>
      <c r="AS365" s="27" t="str">
        <f t="shared" si="41"/>
        <v>, zoneIds={584}, veteran=false</v>
      </c>
      <c r="AT365" s="27" t="str">
        <f t="shared" si="40"/>
        <v>, isImperialCity=true</v>
      </c>
      <c r="AU365" s="27" t="str">
        <f t="shared" si="38"/>
        <v xml:space="preserve"> --Imperial Physique / Kaiserliche Physis</v>
      </c>
      <c r="AV365" s="27" t="str">
        <f t="shared" si="39"/>
        <v/>
      </c>
    </row>
    <row r="366" spans="1:48" x14ac:dyDescent="0.25">
      <c r="A366" s="13">
        <v>181</v>
      </c>
      <c r="B366" t="s">
        <v>1822</v>
      </c>
      <c r="C366" t="s">
        <v>1824</v>
      </c>
      <c r="D366" t="s">
        <v>1823</v>
      </c>
      <c r="G366" s="3">
        <f t="shared" si="36"/>
        <v>181</v>
      </c>
      <c r="I366" t="s">
        <v>39</v>
      </c>
      <c r="J366" t="s">
        <v>4278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584</v>
      </c>
      <c r="S366" t="s">
        <v>39</v>
      </c>
      <c r="T366" s="24">
        <f>VLOOKUP(R366,'ESO zone constants'!$L$2:$N$9999,3,FALSE)</f>
        <v>1</v>
      </c>
      <c r="U366" s="3" t="str">
        <f>VLOOKUP(T366,'LibSets constants'!$A$2:$B$16,2,FALSE)</f>
        <v>Imperial City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7" t="str">
        <f t="shared" si="37"/>
        <v>[181] = {wayshrines={-1,-1,-1,}, dlcId=1</v>
      </c>
      <c r="AS366" s="27" t="str">
        <f t="shared" si="41"/>
        <v>, zoneIds={584}, veteran=false</v>
      </c>
      <c r="AT366" s="27" t="str">
        <f t="shared" si="40"/>
        <v>, isImperialCity=true</v>
      </c>
      <c r="AU366" s="27" t="str">
        <f t="shared" si="38"/>
        <v xml:space="preserve"> --Meritorious Service / Meritorischer Dienst</v>
      </c>
      <c r="AV366" s="27" t="str">
        <f t="shared" si="39"/>
        <v/>
      </c>
    </row>
    <row r="367" spans="1:48" x14ac:dyDescent="0.25">
      <c r="A367" s="13">
        <v>200</v>
      </c>
      <c r="B367" t="s">
        <v>1864</v>
      </c>
      <c r="C367" t="s">
        <v>1866</v>
      </c>
      <c r="D367" t="s">
        <v>1865</v>
      </c>
      <c r="G367" s="3">
        <f t="shared" si="36"/>
        <v>200</v>
      </c>
      <c r="I367" t="s">
        <v>39</v>
      </c>
      <c r="J367" t="s">
        <v>4278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584</v>
      </c>
      <c r="S367" t="s">
        <v>39</v>
      </c>
      <c r="T367" s="24">
        <f>VLOOKUP(R367,'ESO zone constants'!$L$2:$N$9999,3,FALSE)</f>
        <v>1</v>
      </c>
      <c r="U367" s="3" t="str">
        <f>VLOOKUP(T367,'LibSets constants'!$A$2:$B$16,2,FALSE)</f>
        <v>Imperial City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7" t="str">
        <f t="shared" si="37"/>
        <v>[200] = {wayshrines={-1,-1,-1,}, dlcId=1</v>
      </c>
      <c r="AS367" s="27" t="str">
        <f t="shared" si="41"/>
        <v>, zoneIds={584}, veteran=false</v>
      </c>
      <c r="AT367" s="27" t="str">
        <f t="shared" si="40"/>
        <v>, isImperialCity=true</v>
      </c>
      <c r="AU367" s="27" t="str">
        <f t="shared" si="38"/>
        <v xml:space="preserve"> --Phoenix / Phönix</v>
      </c>
      <c r="AV367" s="27" t="str">
        <f t="shared" si="39"/>
        <v/>
      </c>
    </row>
    <row r="368" spans="1:48" x14ac:dyDescent="0.25">
      <c r="A368" s="13">
        <v>180</v>
      </c>
      <c r="B368" t="s">
        <v>1819</v>
      </c>
      <c r="C368" t="s">
        <v>1821</v>
      </c>
      <c r="D368" t="s">
        <v>1820</v>
      </c>
      <c r="G368" s="3">
        <f t="shared" si="36"/>
        <v>180</v>
      </c>
      <c r="I368" t="s">
        <v>39</v>
      </c>
      <c r="J368" t="s">
        <v>4278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584</v>
      </c>
      <c r="S368" t="s">
        <v>39</v>
      </c>
      <c r="T368" s="24">
        <f>VLOOKUP(R368,'ESO zone constants'!$L$2:$N$9999,3,FALSE)</f>
        <v>1</v>
      </c>
      <c r="U368" s="3" t="str">
        <f>VLOOKUP(T368,'LibSets constants'!$A$2:$B$16,2,FALSE)</f>
        <v>Imperial City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7" t="str">
        <f t="shared" si="37"/>
        <v>[180] = {wayshrines={-1,-1,-1,}, dlcId=1</v>
      </c>
      <c r="AS368" s="27" t="str">
        <f t="shared" si="41"/>
        <v>, zoneIds={584}, veteran=false</v>
      </c>
      <c r="AT368" s="27" t="str">
        <f t="shared" si="40"/>
        <v>, isImperialCity=true</v>
      </c>
      <c r="AU368" s="27" t="str">
        <f t="shared" si="38"/>
        <v xml:space="preserve"> --Powerful Assault / Kraftvoller Ansturm</v>
      </c>
      <c r="AV368" s="27" t="str">
        <f t="shared" si="39"/>
        <v/>
      </c>
    </row>
    <row r="369" spans="1:48" x14ac:dyDescent="0.25">
      <c r="A369" s="13">
        <v>201</v>
      </c>
      <c r="B369" t="s">
        <v>1867</v>
      </c>
      <c r="C369" t="s">
        <v>1869</v>
      </c>
      <c r="D369" t="s">
        <v>1868</v>
      </c>
      <c r="G369" s="3">
        <f t="shared" si="36"/>
        <v>201</v>
      </c>
      <c r="I369" t="s">
        <v>39</v>
      </c>
      <c r="J369" t="s">
        <v>4278</v>
      </c>
      <c r="L369" t="s">
        <v>101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584</v>
      </c>
      <c r="S369" t="s">
        <v>39</v>
      </c>
      <c r="T369" s="24">
        <f>VLOOKUP(R369,'ESO zone constants'!$L$2:$N$9999,3,FALSE)</f>
        <v>1</v>
      </c>
      <c r="U369" s="3" t="str">
        <f>VLOOKUP(T369,'LibSets constants'!$A$2:$B$16,2,FALSE)</f>
        <v>Imperial City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constants'!$E$3:$L$5000,8,FALSE),"")</f>
        <v/>
      </c>
      <c r="AN369" s="3" t="str">
        <f>IF(AO369&lt;&gt;"",VLOOKUP(AO369,'ESO zone constants'!$E$3:$L$5000,8,FALSE),"")</f>
        <v/>
      </c>
      <c r="AR369" s="27" t="str">
        <f t="shared" si="37"/>
        <v>[201] = {wayshrines={-1,-1,-1,}, dlcId=1</v>
      </c>
      <c r="AS369" s="27" t="str">
        <f t="shared" si="41"/>
        <v>, zoneIds={584}, veteran=false</v>
      </c>
      <c r="AT369" s="27" t="str">
        <f t="shared" si="40"/>
        <v>, isImperialCity=true</v>
      </c>
      <c r="AU369" s="27" t="str">
        <f t="shared" si="38"/>
        <v xml:space="preserve"> --Reactive Armor / Reaktive Rüstung</v>
      </c>
      <c r="AV369" s="27" t="str">
        <f t="shared" si="39"/>
        <v/>
      </c>
    </row>
    <row r="370" spans="1:48" x14ac:dyDescent="0.25">
      <c r="A370" s="13">
        <v>199</v>
      </c>
      <c r="B370" t="s">
        <v>1861</v>
      </c>
      <c r="C370" t="s">
        <v>1863</v>
      </c>
      <c r="D370" t="s">
        <v>1862</v>
      </c>
      <c r="G370" s="3">
        <f t="shared" si="36"/>
        <v>199</v>
      </c>
      <c r="I370" t="s">
        <v>39</v>
      </c>
      <c r="J370" t="s">
        <v>4278</v>
      </c>
      <c r="L370" t="s">
        <v>101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584</v>
      </c>
      <c r="S370" t="s">
        <v>39</v>
      </c>
      <c r="T370" s="24">
        <f>VLOOKUP(R370,'ESO zone constants'!$L$2:$N$9999,3,FALSE)</f>
        <v>1</v>
      </c>
      <c r="U370" s="3" t="str">
        <f>VLOOKUP(T370,'LibSets constants'!$A$2:$B$16,2,FALSE)</f>
        <v>Imperial City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constants'!$E$3:$L$5000,8,FALSE),"")</f>
        <v/>
      </c>
      <c r="AN370" s="3" t="str">
        <f>IF(AO370&lt;&gt;"",VLOOKUP(AO370,'ESO zone constants'!$E$3:$L$5000,8,FALSE),"")</f>
        <v/>
      </c>
      <c r="AR370" s="27" t="str">
        <f t="shared" si="37"/>
        <v>[199] = {wayshrines={-1,-1,-1,}, dlcId=1</v>
      </c>
      <c r="AS370" s="27" t="str">
        <f t="shared" si="41"/>
        <v>, zoneIds={584}, veteran=false</v>
      </c>
      <c r="AT370" s="27" t="str">
        <f t="shared" si="40"/>
        <v>, isImperialCity=true</v>
      </c>
      <c r="AU370" s="27" t="str">
        <f t="shared" si="38"/>
        <v xml:space="preserve"> --Shield Breaker / Schildbrecher</v>
      </c>
      <c r="AV370" s="27" t="str">
        <f t="shared" si="39"/>
        <v/>
      </c>
    </row>
    <row r="371" spans="1:48" x14ac:dyDescent="0.25">
      <c r="A371" s="13">
        <v>248</v>
      </c>
      <c r="B371" t="s">
        <v>1979</v>
      </c>
      <c r="C371" t="s">
        <v>1981</v>
      </c>
      <c r="D371" t="s">
        <v>1980</v>
      </c>
      <c r="G371" s="3">
        <f t="shared" si="36"/>
        <v>248</v>
      </c>
      <c r="I371" t="s">
        <v>39</v>
      </c>
      <c r="J371" t="s">
        <v>4278</v>
      </c>
      <c r="L371" t="s">
        <v>101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584</v>
      </c>
      <c r="S371" t="s">
        <v>39</v>
      </c>
      <c r="T371" s="24">
        <f>VLOOKUP(R371,'ESO zone constants'!$L$2:$N$9999,3,FALSE)</f>
        <v>1</v>
      </c>
      <c r="U371" s="3" t="str">
        <f>VLOOKUP(T371,'LibSets constants'!$A$2:$B$16,2,FALSE)</f>
        <v>Imperial City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3" t="str">
        <f>IF(AO371&lt;&gt;"",VLOOKUP(AO371,'ESO zone constants'!$E$3:$L$5000,8,FALSE),"")</f>
        <v/>
      </c>
      <c r="AR371" s="27" t="str">
        <f t="shared" si="37"/>
        <v>[248] = {wayshrines={-1,-1,-1,}, dlcId=1</v>
      </c>
      <c r="AS371" s="27" t="str">
        <f t="shared" si="41"/>
        <v>, zoneIds={584}, veteran=false</v>
      </c>
      <c r="AT371" s="27" t="str">
        <f t="shared" si="40"/>
        <v>, isImperialCity=true</v>
      </c>
      <c r="AU371" s="27" t="str">
        <f t="shared" si="38"/>
        <v xml:space="preserve"> --Thews of the Harbinger / Muskeln des Vorboten</v>
      </c>
      <c r="AV371" s="27" t="str">
        <f t="shared" si="39"/>
        <v/>
      </c>
    </row>
    <row r="372" spans="1:48" x14ac:dyDescent="0.25">
      <c r="A372" s="13">
        <v>247</v>
      </c>
      <c r="B372" t="s">
        <v>1976</v>
      </c>
      <c r="C372" t="s">
        <v>1978</v>
      </c>
      <c r="D372" t="s">
        <v>1977</v>
      </c>
      <c r="G372" s="3">
        <f t="shared" si="36"/>
        <v>247</v>
      </c>
      <c r="I372" t="s">
        <v>39</v>
      </c>
      <c r="J372" t="s">
        <v>4278</v>
      </c>
      <c r="L372" t="s">
        <v>101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584</v>
      </c>
      <c r="S372" t="s">
        <v>39</v>
      </c>
      <c r="T372" s="24">
        <f>VLOOKUP(R372,'ESO zone constants'!$L$2:$N$9999,3,FALSE)</f>
        <v>1</v>
      </c>
      <c r="U372" s="3" t="str">
        <f>VLOOKUP(T372,'LibSets constants'!$A$2:$B$16,2,FALSE)</f>
        <v>Imperial City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3" t="str">
        <f>IF(AO372&lt;&gt;"",VLOOKUP(AO372,'ESO zone constants'!$E$3:$L$5000,8,FALSE),"")</f>
        <v/>
      </c>
      <c r="AR372" s="27" t="str">
        <f t="shared" si="37"/>
        <v>[247] = {wayshrines={-1,-1,-1,}, dlcId=1</v>
      </c>
      <c r="AS372" s="27" t="str">
        <f t="shared" si="41"/>
        <v>, zoneIds={584}, veteran=false</v>
      </c>
      <c r="AT372" s="27" t="str">
        <f t="shared" si="40"/>
        <v>, isImperialCity=true</v>
      </c>
      <c r="AU372" s="27" t="str">
        <f t="shared" si="38"/>
        <v xml:space="preserve"> --Vicecanon of Venom / Vizekanoniker des Gifts</v>
      </c>
      <c r="AV372" s="27" t="str">
        <f t="shared" si="39"/>
        <v/>
      </c>
    </row>
    <row r="373" spans="1:48" x14ac:dyDescent="0.25">
      <c r="A373" s="13">
        <v>381</v>
      </c>
      <c r="B373" t="s">
        <v>2296</v>
      </c>
      <c r="C373" t="s">
        <v>2298</v>
      </c>
      <c r="D373" t="s">
        <v>2297</v>
      </c>
      <c r="G373" s="3">
        <f t="shared" si="36"/>
        <v>381</v>
      </c>
      <c r="I373" t="s">
        <v>4261</v>
      </c>
      <c r="J373" t="s">
        <v>4281</v>
      </c>
      <c r="L373" t="s">
        <v>101</v>
      </c>
      <c r="M373" t="s">
        <v>101</v>
      </c>
      <c r="N373" t="s">
        <v>2531</v>
      </c>
      <c r="O373" t="s">
        <v>2531</v>
      </c>
      <c r="P373" t="s">
        <v>2531</v>
      </c>
      <c r="Q373">
        <v>0</v>
      </c>
      <c r="R373" s="3" t="s">
        <v>4261</v>
      </c>
      <c r="S373" t="s">
        <v>4261</v>
      </c>
      <c r="T373" s="24" t="s">
        <v>2531</v>
      </c>
      <c r="U373" s="3" t="s">
        <v>2531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constants'!$E$3:$L$5000,8,FALSE),"")</f>
        <v/>
      </c>
      <c r="AN373" s="3" t="str">
        <f>IF(AO373&lt;&gt;"",VLOOKUP(AO373,'ESO zone constants'!$E$3:$L$5000,8,FALSE),"")</f>
        <v/>
      </c>
      <c r="AR373" s="27" t="str">
        <f t="shared" si="37"/>
        <v>[381] = {wayshrines={n/a,n/a,n/a,}, dlcId=n/a</v>
      </c>
      <c r="AS373" s="27" t="str">
        <f t="shared" si="41"/>
        <v>, zoneIds={Level up advisor}, veteran=false</v>
      </c>
      <c r="AT373" s="27" t="str">
        <f t="shared" si="40"/>
        <v>, isSpecial=true</v>
      </c>
      <c r="AU373" s="27" t="str">
        <f t="shared" si="38"/>
        <v xml:space="preserve"> --Broken Soul / Zerbrochene Seele</v>
      </c>
      <c r="AV373" s="27" t="str">
        <f t="shared" si="39"/>
        <v/>
      </c>
    </row>
    <row r="374" spans="1:48" x14ac:dyDescent="0.25">
      <c r="A374" s="13">
        <v>380</v>
      </c>
      <c r="B374" t="s">
        <v>2293</v>
      </c>
      <c r="C374" t="s">
        <v>2295</v>
      </c>
      <c r="D374" t="s">
        <v>2294</v>
      </c>
      <c r="G374" s="3">
        <f t="shared" si="36"/>
        <v>380</v>
      </c>
      <c r="I374" t="s">
        <v>4261</v>
      </c>
      <c r="J374" t="s">
        <v>4281</v>
      </c>
      <c r="L374" t="s">
        <v>101</v>
      </c>
      <c r="M374" t="s">
        <v>101</v>
      </c>
      <c r="N374" t="s">
        <v>2531</v>
      </c>
      <c r="O374" t="s">
        <v>2531</v>
      </c>
      <c r="P374" t="s">
        <v>2531</v>
      </c>
      <c r="Q374">
        <v>0</v>
      </c>
      <c r="R374" s="3" t="s">
        <v>4261</v>
      </c>
      <c r="S374" t="s">
        <v>4261</v>
      </c>
      <c r="T374" s="24" t="s">
        <v>2531</v>
      </c>
      <c r="U374" s="3" t="s">
        <v>2531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constants'!$E$3:$L$5000,8,FALSE),"")</f>
        <v/>
      </c>
      <c r="AN374" s="3" t="str">
        <f>IF(AO374&lt;&gt;"",VLOOKUP(AO374,'ESO zone constants'!$E$3:$L$5000,8,FALSE),"")</f>
        <v/>
      </c>
      <c r="AR374" s="27" t="str">
        <f t="shared" si="37"/>
        <v>[380] = {wayshrines={n/a,n/a,n/a,}, dlcId=n/a</v>
      </c>
      <c r="AS374" s="27" t="str">
        <f t="shared" si="41"/>
        <v>, zoneIds={Level up advisor}, veteran=false</v>
      </c>
      <c r="AT374" s="27" t="str">
        <f t="shared" si="40"/>
        <v>, isSpecial=true</v>
      </c>
      <c r="AU374" s="27" t="str">
        <f t="shared" si="38"/>
        <v xml:space="preserve"> --Prophet's / Prophet</v>
      </c>
      <c r="AV374" s="27" t="str">
        <f t="shared" si="39"/>
        <v/>
      </c>
    </row>
    <row r="375" spans="1:48" x14ac:dyDescent="0.25">
      <c r="A375" s="13">
        <v>388</v>
      </c>
      <c r="B375" t="s">
        <v>2317</v>
      </c>
      <c r="C375" t="s">
        <v>2319</v>
      </c>
      <c r="D375" t="s">
        <v>2318</v>
      </c>
      <c r="G375" s="3">
        <f t="shared" si="36"/>
        <v>388</v>
      </c>
      <c r="J375" t="s">
        <v>2549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1051</v>
      </c>
      <c r="S375" t="s">
        <v>783</v>
      </c>
      <c r="T375" s="24">
        <f>VLOOKUP(R375,'ESO zone constants'!$L$2:$N$9999,3,FALSE)</f>
        <v>10</v>
      </c>
      <c r="U375" s="3" t="str">
        <f>VLOOKUP(T375,'LibSets constants'!$A$2:$B$16,2,FALSE)</f>
        <v>Summerset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constants'!$E$3:$L$5000,8,FALSE),"")</f>
        <v/>
      </c>
      <c r="AN375" s="3" t="str">
        <f>IF(AO375&lt;&gt;"",VLOOKUP(AO375,'ESO zone constants'!$E$3:$L$5000,8,FALSE),"")</f>
        <v/>
      </c>
      <c r="AR375" s="27" t="str">
        <f t="shared" si="37"/>
        <v>[388] = {wayshrines={-1,-1,-1,}, dlcId=10</v>
      </c>
      <c r="AS375" s="27" t="str">
        <f t="shared" si="41"/>
        <v>, zoneIds={1051}, veteran=false</v>
      </c>
      <c r="AT375" s="27" t="str">
        <f t="shared" si="40"/>
        <v>, isTrial=true</v>
      </c>
      <c r="AU375" s="27" t="str">
        <f t="shared" si="38"/>
        <v xml:space="preserve"> --Aegis of Galenwe / Ägis von Galenwe</v>
      </c>
      <c r="AV375" s="27" t="str">
        <f t="shared" si="39"/>
        <v/>
      </c>
    </row>
    <row r="376" spans="1:48" x14ac:dyDescent="0.25">
      <c r="A376" s="13">
        <v>389</v>
      </c>
      <c r="B376" t="s">
        <v>2320</v>
      </c>
      <c r="C376" t="s">
        <v>2322</v>
      </c>
      <c r="D376" t="s">
        <v>2321</v>
      </c>
      <c r="G376" s="3">
        <f t="shared" si="36"/>
        <v>389</v>
      </c>
      <c r="J376" t="s">
        <v>2549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1051</v>
      </c>
      <c r="S376" t="s">
        <v>783</v>
      </c>
      <c r="T376" s="24">
        <f>VLOOKUP(R376,'ESO zone constants'!$L$2:$N$9999,3,FALSE)</f>
        <v>10</v>
      </c>
      <c r="U376" s="3" t="str">
        <f>VLOOKUP(T376,'LibSets constants'!$A$2:$B$16,2,FALSE)</f>
        <v>Summerset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constants'!$E$3:$L$5000,8,FALSE),"")</f>
        <v/>
      </c>
      <c r="AN376" s="3" t="str">
        <f>IF(AO376&lt;&gt;"",VLOOKUP(AO376,'ESO zone constants'!$E$3:$L$5000,8,FALSE),"")</f>
        <v/>
      </c>
      <c r="AR376" s="27" t="str">
        <f t="shared" si="37"/>
        <v>[389] = {wayshrines={-1,-1,-1,}, dlcId=10</v>
      </c>
      <c r="AS376" s="27" t="str">
        <f t="shared" si="41"/>
        <v>, zoneIds={1051}, veteran=false</v>
      </c>
      <c r="AT376" s="27" t="str">
        <f t="shared" si="40"/>
        <v>, isTrial=true</v>
      </c>
      <c r="AU376" s="27" t="str">
        <f t="shared" si="38"/>
        <v xml:space="preserve"> --Arms of Relequen / Waffen von Relequen</v>
      </c>
      <c r="AV376" s="27" t="str">
        <f t="shared" si="39"/>
        <v/>
      </c>
    </row>
    <row r="377" spans="1:48" x14ac:dyDescent="0.25">
      <c r="A377" s="13">
        <v>330</v>
      </c>
      <c r="B377" t="s">
        <v>2169</v>
      </c>
      <c r="C377" t="s">
        <v>2171</v>
      </c>
      <c r="D377" t="s">
        <v>2170</v>
      </c>
      <c r="G377" s="3">
        <f t="shared" si="36"/>
        <v>330</v>
      </c>
      <c r="J377" t="s">
        <v>2549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975</v>
      </c>
      <c r="S377" t="s">
        <v>723</v>
      </c>
      <c r="T377" s="24">
        <f>VLOOKUP(R377,'ESO zone constants'!$L$2:$N$9999,3,FALSE)</f>
        <v>6</v>
      </c>
      <c r="U377" s="3" t="str">
        <f>VLOOKUP(T377,'LibSets constants'!$A$2:$B$16,2,FALSE)</f>
        <v>Morrowind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" t="str">
        <f>IF(AK377&lt;&gt;"",VLOOKUP(AK377,'ESO zone constants'!$E$3:$L$5000,8,FALSE),"")</f>
        <v/>
      </c>
      <c r="AN377" s="3" t="str">
        <f>IF(AO377&lt;&gt;"",VLOOKUP(AO377,'ESO zone constants'!$E$3:$L$5000,8,FALSE),"")</f>
        <v/>
      </c>
      <c r="AR377" s="27" t="str">
        <f t="shared" si="37"/>
        <v>[330] = {wayshrines={-1,-1,-1,}, dlcId=6</v>
      </c>
      <c r="AS377" s="27" t="str">
        <f t="shared" si="41"/>
        <v>, zoneIds={975}, veteran=false</v>
      </c>
      <c r="AT377" s="27" t="str">
        <f t="shared" si="40"/>
        <v>, isTrial=true</v>
      </c>
      <c r="AU377" s="27" t="str">
        <f t="shared" si="38"/>
        <v xml:space="preserve"> --Automated Defense / Automatisierte Verteidigung</v>
      </c>
      <c r="AV377" s="27" t="str">
        <f t="shared" si="39"/>
        <v/>
      </c>
    </row>
    <row r="378" spans="1:48" x14ac:dyDescent="0.25">
      <c r="A378" s="13">
        <v>137</v>
      </c>
      <c r="B378" t="s">
        <v>1726</v>
      </c>
      <c r="C378" t="s">
        <v>1728</v>
      </c>
      <c r="D378" t="s">
        <v>1727</v>
      </c>
      <c r="G378" s="3">
        <f t="shared" si="36"/>
        <v>137</v>
      </c>
      <c r="J378" t="s">
        <v>2549</v>
      </c>
      <c r="L378" t="s">
        <v>101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636</v>
      </c>
      <c r="S378" t="s">
        <v>490</v>
      </c>
      <c r="T378" s="24">
        <f>VLOOKUP(R378,'ESO zone constants'!$L$2:$N$9999,3,FALSE)</f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2" t="str">
        <f>IF(AK378&lt;&gt;"",VLOOKUP(AK378,'ESO zone constants'!$E$3:$L$5000,8,FALSE),"")</f>
        <v/>
      </c>
      <c r="AN378" s="32" t="str">
        <f>IF(AO378&lt;&gt;"",VLOOKUP(AO378,'ESO zone constants'!$E$3:$L$5000,8,FALSE),"")</f>
        <v/>
      </c>
      <c r="AR378" s="27" t="str">
        <f t="shared" si="37"/>
        <v>[137] = {wayshrines={-1,-1,-1,}, dlcId=0</v>
      </c>
      <c r="AS378" s="27" t="str">
        <f t="shared" si="41"/>
        <v>, zoneIds={636}, veteran=false</v>
      </c>
      <c r="AT378" s="27" t="str">
        <f t="shared" si="40"/>
        <v>, isTrial=true</v>
      </c>
      <c r="AU378" s="27" t="str">
        <f t="shared" si="38"/>
        <v xml:space="preserve"> --Berserking Warrior / Tobender Krieger</v>
      </c>
      <c r="AV378" s="27" t="str">
        <f t="shared" si="39"/>
        <v/>
      </c>
    </row>
    <row r="379" spans="1:48" x14ac:dyDescent="0.25">
      <c r="A379" s="13">
        <v>365</v>
      </c>
      <c r="B379" t="s">
        <v>2263</v>
      </c>
      <c r="C379" t="s">
        <v>2265</v>
      </c>
      <c r="D379" t="s">
        <v>2264</v>
      </c>
      <c r="G379" s="3">
        <f t="shared" si="36"/>
        <v>365</v>
      </c>
      <c r="J379" t="s">
        <v>2549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1000</v>
      </c>
      <c r="S379" t="s">
        <v>743</v>
      </c>
      <c r="T379" s="24">
        <f>VLOOKUP(R379,'ESO zone constants'!$L$2:$N$9999,3,FALSE)</f>
        <v>8</v>
      </c>
      <c r="U379" s="3" t="str">
        <f>VLOOKUP(T379,'LibSets constants'!$A$2:$B$16,2,FALSE)</f>
        <v>Clockwork City</v>
      </c>
      <c r="V379" t="s">
        <v>4262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" t="str">
        <f>IF(AK379&lt;&gt;"",VLOOKUP(AK379,'ESO zone constants'!$E$3:$L$1002,6,FALSE),"")</f>
        <v/>
      </c>
      <c r="AN379" s="3" t="str">
        <f>IF(AO379&lt;&gt;"",VLOOKUP(AO379,'ESO zone constants'!$E$3:$L$1002,6,FALSE),"")</f>
        <v/>
      </c>
      <c r="AR379" s="27" t="str">
        <f t="shared" si="37"/>
        <v>[365] = {wayshrines={-1,-1,-1,}, dlcId=8</v>
      </c>
      <c r="AS379" s="27" t="str">
        <f t="shared" ref="AS379:AS410" si="42">IF(A379&lt;&gt;"",IF(R379&lt;&gt;"",CONCATENATE(", zoneIds={",R379),"")&amp;IF(X379&lt;&gt;"",CONCATENATE(",",X379),"")&amp;IF(AN379&lt;&gt;"",CONCATENATE(",",AN379),"")&amp;IF(R379&lt;&gt;"",CONCATENATE("}",""),"")&amp;IF(OR(L379="true",L379="false",L379&lt;&gt;""), CONCATENATE(", veteran=", L379), ""),"")</f>
        <v>, zoneIds={1000}, veteran=false</v>
      </c>
      <c r="AT379" s="27" t="str">
        <f t="shared" si="40"/>
        <v>, isTrial=true</v>
      </c>
      <c r="AU379" s="27" t="str">
        <f t="shared" si="38"/>
        <v xml:space="preserve"> --Chaotic Whirlwind / Chaotischer Wirbelwind</v>
      </c>
      <c r="AV379" s="27" t="str">
        <f t="shared" si="39"/>
        <v/>
      </c>
    </row>
    <row r="380" spans="1:48" x14ac:dyDescent="0.25">
      <c r="A380" s="13">
        <v>359</v>
      </c>
      <c r="B380" t="s">
        <v>2246</v>
      </c>
      <c r="C380" t="s">
        <v>2248</v>
      </c>
      <c r="D380" t="s">
        <v>2247</v>
      </c>
      <c r="G380" s="3">
        <f t="shared" si="36"/>
        <v>359</v>
      </c>
      <c r="J380" t="s">
        <v>2549</v>
      </c>
      <c r="L380" t="s">
        <v>102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1000</v>
      </c>
      <c r="S380" t="s">
        <v>743</v>
      </c>
      <c r="T380" s="24">
        <f>VLOOKUP(R380,'ESO zone constants'!$L$2:$N$9999,3,FALSE)</f>
        <v>8</v>
      </c>
      <c r="U380" s="3" t="str">
        <f>VLOOKUP(T380,'LibSets constants'!$A$2:$B$16,2,FALSE)</f>
        <v>Clockwork City</v>
      </c>
      <c r="V380" t="s">
        <v>4263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3" t="str">
        <f>IF(AO380&lt;&gt;"",VLOOKUP(AO380,'ESO zone constants'!$E$3:$L$1002,6,FALSE),"")</f>
        <v/>
      </c>
      <c r="AR380" s="27" t="str">
        <f t="shared" si="37"/>
        <v>[359] = {wayshrines={-1,-1,-1,}, dlcId=8</v>
      </c>
      <c r="AS380" s="27" t="str">
        <f t="shared" si="42"/>
        <v>, zoneIds={1000}, veteran=true</v>
      </c>
      <c r="AT380" s="27" t="str">
        <f t="shared" si="40"/>
        <v>, isTrial=true</v>
      </c>
      <c r="AU380" s="27" t="str">
        <f t="shared" si="38"/>
        <v xml:space="preserve"> --Chaotic Whirlwind (Perfected) / Chaotischer Wirbelwind (vollendet)</v>
      </c>
      <c r="AV380" s="27" t="str">
        <f t="shared" si="39"/>
        <v/>
      </c>
    </row>
    <row r="381" spans="1:48" x14ac:dyDescent="0.25">
      <c r="A381" s="13">
        <v>446</v>
      </c>
      <c r="B381" t="s">
        <v>4286</v>
      </c>
      <c r="C381" t="s">
        <v>2544</v>
      </c>
      <c r="G381" s="3">
        <f t="shared" si="36"/>
        <v>446</v>
      </c>
      <c r="J381" t="s">
        <v>2549</v>
      </c>
      <c r="L381" t="s">
        <v>101</v>
      </c>
      <c r="M381" t="s">
        <v>101</v>
      </c>
      <c r="N381">
        <v>399</v>
      </c>
      <c r="O381">
        <v>399</v>
      </c>
      <c r="P381">
        <v>399</v>
      </c>
      <c r="R381" s="3">
        <f>IF(S381&lt;&gt;"",VLOOKUP(S381,'ESO zone constants'!$E$2:$L$5000,8,FALSE),"")</f>
        <v>1121</v>
      </c>
      <c r="S381" t="s">
        <v>2529</v>
      </c>
      <c r="T381" s="24">
        <f>VLOOKUP(R381,'ESO zone constants'!$L$2:$N$9999,3,FALSE)</f>
        <v>14</v>
      </c>
      <c r="U381" s="3" t="str">
        <f>VLOOKUP(T381,'LibSets constants'!$A$2:$B$16,2,FALSE)</f>
        <v>Elsweyr</v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R381" s="27" t="str">
        <f t="shared" si="37"/>
        <v>[446] = {wayshrines={399,399,399,}, dlcId=14</v>
      </c>
      <c r="AS381" s="27" t="str">
        <f t="shared" si="42"/>
        <v>, zoneIds={1121}, veteran=false</v>
      </c>
      <c r="AT381" s="27" t="str">
        <f t="shared" si="40"/>
        <v>, isTrial=true</v>
      </c>
      <c r="AU381" s="27" t="str">
        <f t="shared" si="38"/>
        <v xml:space="preserve"> --Claw of Yolnakhriin / Kralle von Yolnahkriin</v>
      </c>
      <c r="AV381" s="27" t="str">
        <f t="shared" si="39"/>
        <v/>
      </c>
    </row>
    <row r="382" spans="1:48" x14ac:dyDescent="0.25">
      <c r="A382" s="13">
        <v>367</v>
      </c>
      <c r="B382" t="s">
        <v>2269</v>
      </c>
      <c r="C382" t="s">
        <v>2271</v>
      </c>
      <c r="D382" t="s">
        <v>2270</v>
      </c>
      <c r="G382" s="3">
        <f t="shared" si="36"/>
        <v>367</v>
      </c>
      <c r="J382" t="s">
        <v>2549</v>
      </c>
      <c r="L382" t="s">
        <v>101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1000</v>
      </c>
      <c r="S382" t="s">
        <v>743</v>
      </c>
      <c r="T382" s="24">
        <f>VLOOKUP(R382,'ESO zone constants'!$L$2:$N$9999,3,FALSE)</f>
        <v>8</v>
      </c>
      <c r="U382" s="3" t="str">
        <f>VLOOKUP(T382,'LibSets constants'!$A$2:$B$16,2,FALSE)</f>
        <v>Clockwork City</v>
      </c>
      <c r="V382" t="s">
        <v>4262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constants'!$E$3:$L$1002,6,FALSE),"")</f>
        <v/>
      </c>
      <c r="AN382" s="3" t="str">
        <f>IF(AO382&lt;&gt;"",VLOOKUP(AO382,'ESO zone constants'!$E$3:$L$1002,6,FALSE),"")</f>
        <v/>
      </c>
      <c r="AR382" s="27" t="str">
        <f t="shared" si="37"/>
        <v>[367] = {wayshrines={-1,-1,-1,}, dlcId=8</v>
      </c>
      <c r="AS382" s="27" t="str">
        <f t="shared" si="42"/>
        <v>, zoneIds={1000}, veteran=false</v>
      </c>
      <c r="AT382" s="27" t="str">
        <f t="shared" si="40"/>
        <v>, isTrial=true</v>
      </c>
      <c r="AU382" s="27" t="str">
        <f t="shared" si="38"/>
        <v xml:space="preserve"> --Concentrated Force / Konzentrierte Kraft</v>
      </c>
      <c r="AV382" s="27" t="str">
        <f t="shared" si="39"/>
        <v/>
      </c>
    </row>
    <row r="383" spans="1:48" x14ac:dyDescent="0.25">
      <c r="A383" s="13">
        <v>361</v>
      </c>
      <c r="B383" t="s">
        <v>2252</v>
      </c>
      <c r="C383" t="s">
        <v>2254</v>
      </c>
      <c r="D383" t="s">
        <v>2253</v>
      </c>
      <c r="G383" s="3">
        <f t="shared" si="36"/>
        <v>361</v>
      </c>
      <c r="J383" t="s">
        <v>2549</v>
      </c>
      <c r="L383" t="s">
        <v>102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1000</v>
      </c>
      <c r="S383" t="s">
        <v>743</v>
      </c>
      <c r="T383" s="24">
        <f>VLOOKUP(R383,'ESO zone constants'!$L$2:$N$9999,3,FALSE)</f>
        <v>8</v>
      </c>
      <c r="U383" s="3" t="str">
        <f>VLOOKUP(T383,'LibSets constants'!$A$2:$B$16,2,FALSE)</f>
        <v>Clockwork City</v>
      </c>
      <c r="V383" t="s">
        <v>4263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constants'!$E$3:$L$1002,6,FALSE),"")</f>
        <v/>
      </c>
      <c r="AN383" s="3" t="str">
        <f>IF(AO383&lt;&gt;"",VLOOKUP(AO383,'ESO zone constants'!$E$3:$L$1002,6,FALSE),"")</f>
        <v/>
      </c>
      <c r="AR383" s="27" t="str">
        <f t="shared" si="37"/>
        <v>[361] = {wayshrines={-1,-1,-1,}, dlcId=8</v>
      </c>
      <c r="AS383" s="27" t="str">
        <f t="shared" si="42"/>
        <v>, zoneIds={1000}, veteran=true</v>
      </c>
      <c r="AT383" s="27" t="str">
        <f t="shared" si="40"/>
        <v>, isTrial=true</v>
      </c>
      <c r="AU383" s="27" t="str">
        <f t="shared" si="38"/>
        <v xml:space="preserve"> --Concentrated Force (Perfected) / Konzentrierte Kraft (vollendet)</v>
      </c>
      <c r="AV383" s="27" t="str">
        <f t="shared" si="39"/>
        <v/>
      </c>
    </row>
    <row r="384" spans="1:48" x14ac:dyDescent="0.25">
      <c r="A384" s="13">
        <v>138</v>
      </c>
      <c r="B384" t="s">
        <v>1729</v>
      </c>
      <c r="C384" t="s">
        <v>1731</v>
      </c>
      <c r="D384" t="s">
        <v>1730</v>
      </c>
      <c r="G384" s="3">
        <f t="shared" si="36"/>
        <v>138</v>
      </c>
      <c r="J384" t="s">
        <v>2549</v>
      </c>
      <c r="L384" t="s">
        <v>101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638</v>
      </c>
      <c r="S384" t="s">
        <v>492</v>
      </c>
      <c r="T384" s="24">
        <f>VLOOKUP(R384,'ESO zone constants'!$L$2:$N$9999,3,FALSE)</f>
        <v>0</v>
      </c>
      <c r="U384" s="3" t="str">
        <f>VLOOKUP(T384,'LibSets constants'!$A$2:$B$16,2,FALSE)</f>
        <v>Included in base game</v>
      </c>
      <c r="X384" s="3" t="str">
        <f>IF(Y384&lt;&gt;"",VLOOKUP(Y384,'ESO zone constants'!$E$3:$L$5000,8,FALSE),"")</f>
        <v/>
      </c>
      <c r="AB384" s="3" t="str">
        <f>IF(AC384&lt;&gt;"",VLOOKUP(AC384,'ESO zone constants'!$E$3:$L$5000,8,FALSE),"")</f>
        <v/>
      </c>
      <c r="AF384" s="3" t="str">
        <f>IF(AG384&lt;&gt;"",VLOOKUP(AG384,'ESO zone constants'!$E$3:$L$5000,8,FALSE),"")</f>
        <v/>
      </c>
      <c r="AJ384" s="3" t="str">
        <f>IF(AK384&lt;&gt;"",VLOOKUP(AK384,'ESO zone constants'!$E$3:$L$5000,8,FALSE),"")</f>
        <v/>
      </c>
      <c r="AN384" s="3" t="str">
        <f>IF(AO384&lt;&gt;"",VLOOKUP(AO384,'ESO zone constants'!$E$3:$L$5000,8,FALSE),"")</f>
        <v/>
      </c>
      <c r="AR384" s="27" t="str">
        <f t="shared" si="37"/>
        <v>[138] = {wayshrines={-1,-1,-1,}, dlcId=0</v>
      </c>
      <c r="AS384" s="27" t="str">
        <f t="shared" si="42"/>
        <v>, zoneIds={638}, veteran=false</v>
      </c>
      <c r="AT384" s="27" t="str">
        <f t="shared" si="40"/>
        <v>, isTrial=true</v>
      </c>
      <c r="AU384" s="27" t="str">
        <f t="shared" si="38"/>
        <v xml:space="preserve"> --Defending Warrior / Verteidigender Krieger</v>
      </c>
      <c r="AV384" s="27" t="str">
        <f t="shared" si="39"/>
        <v/>
      </c>
    </row>
    <row r="385" spans="1:48" x14ac:dyDescent="0.25">
      <c r="A385" s="13">
        <v>364</v>
      </c>
      <c r="B385" t="s">
        <v>2261</v>
      </c>
      <c r="C385" t="s">
        <v>2261</v>
      </c>
      <c r="D385" t="s">
        <v>2262</v>
      </c>
      <c r="G385" s="3">
        <f t="shared" si="36"/>
        <v>364</v>
      </c>
      <c r="J385" t="s">
        <v>2549</v>
      </c>
      <c r="L385" t="s">
        <v>101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1000</v>
      </c>
      <c r="S385" t="s">
        <v>743</v>
      </c>
      <c r="T385" s="24">
        <f>VLOOKUP(R385,'ESO zone constants'!$L$2:$N$9999,3,FALSE)</f>
        <v>8</v>
      </c>
      <c r="U385" s="3" t="str">
        <f>VLOOKUP(T385,'LibSets constants'!$A$2:$B$16,2,FALSE)</f>
        <v>Clockwork City</v>
      </c>
      <c r="X385" s="3" t="str">
        <f>IF(Y385&lt;&gt;"",VLOOKUP(Y385,'ESO zone constants'!$E$3:$L$5000,8,FALSE),"")</f>
        <v/>
      </c>
      <c r="AB385" s="3" t="str">
        <f>IF(AC385&lt;&gt;"",VLOOKUP(AC385,'ESO zone constants'!$E$3:$L$5000,8,FALSE),"")</f>
        <v/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3" t="str">
        <f>IF(AO385&lt;&gt;"",VLOOKUP(AO385,'ESO zone constants'!$E$3:$L$5000,8,FALSE),"")</f>
        <v/>
      </c>
      <c r="AR385" s="27" t="str">
        <f t="shared" si="37"/>
        <v>[364] = {wayshrines={-1,-1,-1,}, dlcId=8</v>
      </c>
      <c r="AS385" s="27" t="str">
        <f t="shared" si="42"/>
        <v>, zoneIds={1000}, veteran=false</v>
      </c>
      <c r="AT385" s="27" t="str">
        <f t="shared" si="40"/>
        <v>, isTrial=true</v>
      </c>
      <c r="AU385" s="27" t="str">
        <f t="shared" si="38"/>
        <v xml:space="preserve"> --Defensive Position / Defensive Position</v>
      </c>
      <c r="AV385" s="27" t="str">
        <f t="shared" si="39"/>
        <v/>
      </c>
    </row>
    <row r="386" spans="1:48" x14ac:dyDescent="0.25">
      <c r="A386" s="13">
        <v>358</v>
      </c>
      <c r="B386" t="s">
        <v>2243</v>
      </c>
      <c r="C386" t="s">
        <v>2245</v>
      </c>
      <c r="D386" t="s">
        <v>2244</v>
      </c>
      <c r="G386" s="3">
        <f t="shared" ref="G386:G422" si="43">A386</f>
        <v>358</v>
      </c>
      <c r="J386" t="s">
        <v>2549</v>
      </c>
      <c r="L386" t="s">
        <v>102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1000</v>
      </c>
      <c r="S386" t="s">
        <v>743</v>
      </c>
      <c r="T386" s="24">
        <f>VLOOKUP(R386,'ESO zone constants'!$L$2:$N$9999,3,FALSE)</f>
        <v>8</v>
      </c>
      <c r="U386" s="3" t="str">
        <f>VLOOKUP(T386,'LibSets constants'!$A$2:$B$16,2,FALSE)</f>
        <v>Clockwork City</v>
      </c>
      <c r="X386" s="3" t="str">
        <f>IF(Y386&lt;&gt;"",VLOOKUP(Y386,'ESO zone constants'!$E$3:$L$5000,8,FALSE),"")</f>
        <v/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7" t="str">
        <f t="shared" ref="AR386:AR422" si="44"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[358] = {wayshrines={-1,-1,-1,}, dlcId=8</v>
      </c>
      <c r="AS386" s="27" t="str">
        <f t="shared" si="42"/>
        <v>, zoneIds={1000}, veteran=true</v>
      </c>
      <c r="AT386" s="27" t="str">
        <f t="shared" si="40"/>
        <v>, isTrial=true</v>
      </c>
      <c r="AU386" s="27" t="str">
        <f t="shared" ref="AU386:AU422" si="45">IF(C386&lt;&gt;"",CONCATENATE(" --",C386," / ",B386),"")</f>
        <v xml:space="preserve"> --Defensive Position (Perfected) / Defensive Position (vollendet)</v>
      </c>
      <c r="AV386" s="27" t="str">
        <f t="shared" ref="AV386:AV422" si="46">IF(A386&lt;&gt;"",IF(VALUE(Q386)&gt;0,CONCATENATE("[",A386,"] = true,        --",C386, " / ", B386), ""),"")</f>
        <v/>
      </c>
    </row>
    <row r="387" spans="1:48" x14ac:dyDescent="0.25">
      <c r="A387" s="13">
        <v>140</v>
      </c>
      <c r="B387" t="s">
        <v>1735</v>
      </c>
      <c r="C387" t="s">
        <v>1737</v>
      </c>
      <c r="D387" t="s">
        <v>1736</v>
      </c>
      <c r="G387" s="3">
        <f t="shared" si="43"/>
        <v>140</v>
      </c>
      <c r="J387" t="s">
        <v>2549</v>
      </c>
      <c r="L387" t="s">
        <v>101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636</v>
      </c>
      <c r="S387" t="s">
        <v>490</v>
      </c>
      <c r="T387" s="24">
        <f>VLOOKUP(R387,'ESO zone constants'!$L$2:$N$9999,3,FALSE)</f>
        <v>0</v>
      </c>
      <c r="U387" s="3" t="str">
        <f>VLOOKUP(T387,'LibSets constants'!$A$2:$B$16,2,FALSE)</f>
        <v>Included in base game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constants'!$E$3:$L$5000,8,FALSE),"")</f>
        <v/>
      </c>
      <c r="AN387" s="3" t="str">
        <f>IF(AO387&lt;&gt;"",VLOOKUP(AO387,'ESO zone constants'!$E$3:$L$5000,8,FALSE),"")</f>
        <v/>
      </c>
      <c r="AR387" s="27" t="str">
        <f t="shared" si="44"/>
        <v>[140] = {wayshrines={-1,-1,-1,}, dlcId=0</v>
      </c>
      <c r="AS387" s="27" t="str">
        <f t="shared" si="42"/>
        <v>, zoneIds={636}, veteran=false</v>
      </c>
      <c r="AT387" s="27" t="str">
        <f t="shared" ref="AT387:AT422" si="47">IF(A387&lt;&gt;"",IF(J387="Trial",", isTrial=true",IF(J387="Arena",", isArena=true", IF(J387="Monster",", isMonster=true",IF(J387="Crafted",", isCrafted=true",IF(J387="Cyrodiil",", isCyrodiil=true",IF(J387="Dungeon",", isDungeon=true",IF(J387="PVP: Battleground",", isBattleground=true",IF(J387="PVP: Cyrodiil",", isCyrodiil=true",IF(J387="PVP: Imperial City",", isImperialCity=true",IF(J387="Special",", isSpecial=true",IF(J387="Daily random dungeon &amp; PVP: Imperial City",", isDailRandomDungeonAndImperialCityReward=true",""))))))))))) &amp; IF(M387="true", CONCATENATE(", multiTrialSet=true"), ""),"")</f>
        <v>, isTrial=true</v>
      </c>
      <c r="AU387" s="27" t="str">
        <f t="shared" si="45"/>
        <v xml:space="preserve"> --Destructive Mage / Zerstörerischer Magier</v>
      </c>
      <c r="AV387" s="27" t="str">
        <f t="shared" si="46"/>
        <v/>
      </c>
    </row>
    <row r="388" spans="1:48" x14ac:dyDescent="0.25">
      <c r="A388" s="13">
        <v>363</v>
      </c>
      <c r="B388" t="s">
        <v>2258</v>
      </c>
      <c r="C388" t="s">
        <v>2260</v>
      </c>
      <c r="D388" t="s">
        <v>2259</v>
      </c>
      <c r="G388" s="3">
        <f t="shared" si="43"/>
        <v>363</v>
      </c>
      <c r="J388" t="s">
        <v>2549</v>
      </c>
      <c r="L388" t="s">
        <v>101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1000</v>
      </c>
      <c r="S388" t="s">
        <v>743</v>
      </c>
      <c r="T388" s="24">
        <f>VLOOKUP(R388,'ESO zone constants'!$L$2:$N$9999,3,FALSE)</f>
        <v>8</v>
      </c>
      <c r="U388" s="3" t="str">
        <f>VLOOKUP(T388,'LibSets constants'!$A$2:$B$16,2,FALSE)</f>
        <v>Clockwork City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constants'!$E$3:$L$5000,8,FALSE),"")</f>
        <v/>
      </c>
      <c r="AN388" s="3" t="str">
        <f>IF(AO388&lt;&gt;"",VLOOKUP(AO388,'ESO zone constants'!$E$3:$L$5000,8,FALSE),"")</f>
        <v/>
      </c>
      <c r="AR388" s="27" t="str">
        <f t="shared" si="44"/>
        <v>[363] = {wayshrines={-1,-1,-1,}, dlcId=8</v>
      </c>
      <c r="AS388" s="27" t="str">
        <f t="shared" si="42"/>
        <v>, zoneIds={1000}, veteran=false</v>
      </c>
      <c r="AT388" s="27" t="str">
        <f t="shared" si="47"/>
        <v>, isTrial=true</v>
      </c>
      <c r="AU388" s="27" t="str">
        <f t="shared" si="45"/>
        <v xml:space="preserve"> --Disciplined Slash / Disziplinierter Schnitt</v>
      </c>
      <c r="AV388" s="27" t="str">
        <f t="shared" si="46"/>
        <v/>
      </c>
    </row>
    <row r="389" spans="1:48" x14ac:dyDescent="0.25">
      <c r="A389" s="13">
        <v>357</v>
      </c>
      <c r="B389" t="s">
        <v>2240</v>
      </c>
      <c r="C389" t="s">
        <v>2242</v>
      </c>
      <c r="D389" t="s">
        <v>2241</v>
      </c>
      <c r="G389" s="3">
        <f t="shared" si="43"/>
        <v>357</v>
      </c>
      <c r="J389" t="s">
        <v>2549</v>
      </c>
      <c r="L389" t="s">
        <v>102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1000</v>
      </c>
      <c r="S389" t="s">
        <v>743</v>
      </c>
      <c r="T389" s="24">
        <f>VLOOKUP(R389,'ESO zone constants'!$L$2:$N$9999,3,FALSE)</f>
        <v>8</v>
      </c>
      <c r="U389" s="3" t="str">
        <f>VLOOKUP(T389,'LibSets constants'!$A$2:$B$16,2,FALSE)</f>
        <v>Clockwork City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3" t="str">
        <f>IF(AO389&lt;&gt;"",VLOOKUP(AO389,'ESO zone constants'!$E$3:$L$5000,8,FALSE),"")</f>
        <v/>
      </c>
      <c r="AR389" s="27" t="str">
        <f t="shared" si="44"/>
        <v>[357] = {wayshrines={-1,-1,-1,}, dlcId=8</v>
      </c>
      <c r="AS389" s="27" t="str">
        <f t="shared" si="42"/>
        <v>, zoneIds={1000}, veteran=true</v>
      </c>
      <c r="AT389" s="27" t="str">
        <f t="shared" si="47"/>
        <v>, isTrial=true</v>
      </c>
      <c r="AU389" s="27" t="str">
        <f t="shared" si="45"/>
        <v xml:space="preserve"> --Disciplined Slash (Perfected) / Disziplinierter Schnitt (vollendet)</v>
      </c>
      <c r="AV389" s="27" t="str">
        <f t="shared" si="46"/>
        <v/>
      </c>
    </row>
    <row r="390" spans="1:48" x14ac:dyDescent="0.25">
      <c r="A390" s="13">
        <v>171</v>
      </c>
      <c r="B390" t="s">
        <v>1798</v>
      </c>
      <c r="C390" t="s">
        <v>1800</v>
      </c>
      <c r="D390" t="s">
        <v>1799</v>
      </c>
      <c r="G390" s="3">
        <f t="shared" si="43"/>
        <v>171</v>
      </c>
      <c r="I390" t="s">
        <v>4280</v>
      </c>
      <c r="J390" t="s">
        <v>2549</v>
      </c>
      <c r="L390" t="s">
        <v>101</v>
      </c>
      <c r="M390" t="s">
        <v>102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636</v>
      </c>
      <c r="S390" t="s">
        <v>490</v>
      </c>
      <c r="T390" s="24">
        <f>VLOOKUP(R390,'ESO zone constants'!$L$2:$N$9999,3,FALSE)</f>
        <v>0</v>
      </c>
      <c r="U390" s="3" t="str">
        <f>VLOOKUP(T390,'LibSets constants'!$A$2:$B$16,2,FALSE)</f>
        <v>Included in base game</v>
      </c>
      <c r="V390" s="33"/>
      <c r="X390" s="3">
        <f>IF(Y390&lt;&gt;"",VLOOKUP(Y390,'ESO zone constants'!$E$3:$L$5000,8,FALSE),"")</f>
        <v>639</v>
      </c>
      <c r="Y390" t="s">
        <v>493</v>
      </c>
      <c r="Z390" s="33"/>
      <c r="AB390" s="3">
        <f>IF(AC390&lt;&gt;"",VLOOKUP(AC390,'ESO zone constants'!$E$3:$L$5000,8,FALSE),"")</f>
        <v>638</v>
      </c>
      <c r="AC390" t="s">
        <v>492</v>
      </c>
      <c r="AD390" s="33"/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3" t="str">
        <f>IF(AO390&lt;&gt;"",VLOOKUP(AO390,'ESO zone constants'!$E$3:$L$5000,8,FALSE),"")</f>
        <v/>
      </c>
      <c r="AR390" s="27" t="str">
        <f t="shared" si="44"/>
        <v>[171] = {wayshrines={-1,-1,-1,}, dlcId=0</v>
      </c>
      <c r="AS390" s="27" t="str">
        <f t="shared" si="42"/>
        <v>, zoneIds={636,639}, veteran=false</v>
      </c>
      <c r="AT390" s="27" t="str">
        <f t="shared" si="47"/>
        <v>, isTrial=true, multiTrialSet=true</v>
      </c>
      <c r="AU390" s="27" t="str">
        <f t="shared" si="45"/>
        <v xml:space="preserve"> --Eternal Warrior / Ewiger Krieger</v>
      </c>
      <c r="AV390" s="27" t="str">
        <f t="shared" si="46"/>
        <v/>
      </c>
    </row>
    <row r="391" spans="1:48" x14ac:dyDescent="0.25">
      <c r="A391" s="5" t="s">
        <v>4294</v>
      </c>
      <c r="B391" t="s">
        <v>4293</v>
      </c>
      <c r="C391" t="s">
        <v>2542</v>
      </c>
      <c r="G391" s="3" t="str">
        <f t="shared" si="43"/>
        <v>??? 443</v>
      </c>
      <c r="J391" t="s">
        <v>2549</v>
      </c>
      <c r="L391" t="s">
        <v>101</v>
      </c>
      <c r="M391" t="s">
        <v>101</v>
      </c>
      <c r="N391">
        <v>399</v>
      </c>
      <c r="O391">
        <v>399</v>
      </c>
      <c r="P391">
        <v>399</v>
      </c>
      <c r="R391" s="3">
        <f>IF(S391&lt;&gt;"",VLOOKUP(S391,'ESO zone constants'!$E$2:$L$5000,8,FALSE),"")</f>
        <v>1121</v>
      </c>
      <c r="S391" t="s">
        <v>2529</v>
      </c>
      <c r="T391" s="24">
        <f>VLOOKUP(R391,'ESO zone constants'!$L$2:$N$9999,3,FALSE)</f>
        <v>14</v>
      </c>
      <c r="U391" s="3" t="str">
        <f>VLOOKUP(T391,'LibSets constants'!$A$2:$B$16,2,FALSE)</f>
        <v>Elsweyr</v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R391" s="27" t="str">
        <f t="shared" si="44"/>
        <v>[??? 443] = {wayshrines={399,399,399,}, dlcId=14</v>
      </c>
      <c r="AS391" s="27" t="str">
        <f t="shared" si="42"/>
        <v>, zoneIds={1121}, veteran=false</v>
      </c>
      <c r="AT391" s="27" t="str">
        <f t="shared" si="47"/>
        <v>, isTrial=true</v>
      </c>
      <c r="AU391" s="27" t="str">
        <f t="shared" si="45"/>
        <v xml:space="preserve"> --Eye of Nahviintaas / ????</v>
      </c>
      <c r="AV391" s="27" t="str">
        <f t="shared" si="46"/>
        <v/>
      </c>
    </row>
    <row r="392" spans="1:48" x14ac:dyDescent="0.25">
      <c r="A392" s="5">
        <v>444</v>
      </c>
      <c r="B392" t="s">
        <v>4288</v>
      </c>
      <c r="C392" t="s">
        <v>2541</v>
      </c>
      <c r="G392" s="3">
        <f t="shared" si="43"/>
        <v>444</v>
      </c>
      <c r="J392" t="s">
        <v>2549</v>
      </c>
      <c r="L392" t="s">
        <v>101</v>
      </c>
      <c r="M392" t="s">
        <v>101</v>
      </c>
      <c r="N392">
        <v>399</v>
      </c>
      <c r="O392">
        <v>399</v>
      </c>
      <c r="P392">
        <v>399</v>
      </c>
      <c r="R392" s="3">
        <f>IF(S392&lt;&gt;"",VLOOKUP(S392,'ESO zone constants'!$E$2:$L$5000,8,FALSE),"")</f>
        <v>1121</v>
      </c>
      <c r="S392" t="s">
        <v>2529</v>
      </c>
      <c r="T392" s="24">
        <f>VLOOKUP(R392,'ESO zone constants'!$L$2:$N$9999,3,FALSE)</f>
        <v>14</v>
      </c>
      <c r="U392" s="3" t="str">
        <f>VLOOKUP(T392,'LibSets constants'!$A$2:$B$16,2,FALSE)</f>
        <v>Elsweyr</v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R392" s="27" t="str">
        <f t="shared" si="44"/>
        <v>[444] = {wayshrines={399,399,399,}, dlcId=14</v>
      </c>
      <c r="AS392" s="27" t="str">
        <f t="shared" si="42"/>
        <v>, zoneIds={1121}, veteran=false</v>
      </c>
      <c r="AT392" s="27" t="str">
        <f t="shared" si="47"/>
        <v>, isTrial=true</v>
      </c>
      <c r="AU392" s="27" t="str">
        <f t="shared" si="45"/>
        <v xml:space="preserve"> --False God's Devotion / Ergebenheit des falschen Gottes</v>
      </c>
      <c r="AV392" s="27" t="str">
        <f t="shared" si="46"/>
        <v/>
      </c>
    </row>
    <row r="393" spans="1:48" x14ac:dyDescent="0.25">
      <c r="A393" s="13">
        <v>141</v>
      </c>
      <c r="B393" t="s">
        <v>1738</v>
      </c>
      <c r="C393" t="s">
        <v>1740</v>
      </c>
      <c r="D393" t="s">
        <v>1739</v>
      </c>
      <c r="G393" s="3">
        <f t="shared" si="43"/>
        <v>141</v>
      </c>
      <c r="J393" t="s">
        <v>2549</v>
      </c>
      <c r="L393" t="s">
        <v>101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638</v>
      </c>
      <c r="S393" t="s">
        <v>492</v>
      </c>
      <c r="T393" s="24">
        <f>VLOOKUP(R393,'ESO zone constants'!$L$2:$N$9999,3,FALSE)</f>
        <v>0</v>
      </c>
      <c r="U393" s="3" t="str">
        <f>VLOOKUP(T393,'LibSets constants'!$A$2:$B$16,2,FALSE)</f>
        <v>Included in base game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2" t="str">
        <f>IF(AK393&lt;&gt;"",VLOOKUP(AK393,'ESO zone constants'!$E$3:$L$5000,8,FALSE),"")</f>
        <v/>
      </c>
      <c r="AN393" s="32" t="str">
        <f>IF(AO393&lt;&gt;"",VLOOKUP(AO393,'ESO zone constants'!$E$3:$L$5000,8,FALSE),"")</f>
        <v/>
      </c>
      <c r="AR393" s="27" t="str">
        <f t="shared" si="44"/>
        <v>[141] = {wayshrines={-1,-1,-1,}, dlcId=0</v>
      </c>
      <c r="AS393" s="27" t="str">
        <f t="shared" si="42"/>
        <v>, zoneIds={638}, veteran=false</v>
      </c>
      <c r="AT393" s="27" t="str">
        <f t="shared" si="47"/>
        <v>, isTrial=true</v>
      </c>
      <c r="AU393" s="27" t="str">
        <f t="shared" si="45"/>
        <v xml:space="preserve"> --Healing Mage / Heilender Magier</v>
      </c>
      <c r="AV393" s="27" t="str">
        <f t="shared" si="46"/>
        <v/>
      </c>
    </row>
    <row r="394" spans="1:48" x14ac:dyDescent="0.25">
      <c r="A394" s="13">
        <v>136</v>
      </c>
      <c r="B394" t="s">
        <v>1723</v>
      </c>
      <c r="C394" t="s">
        <v>1725</v>
      </c>
      <c r="D394" t="s">
        <v>1724</v>
      </c>
      <c r="G394" s="3">
        <f t="shared" si="43"/>
        <v>136</v>
      </c>
      <c r="J394" t="s">
        <v>2549</v>
      </c>
      <c r="L394" t="s">
        <v>101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639</v>
      </c>
      <c r="S394" t="s">
        <v>493</v>
      </c>
      <c r="T394" s="24">
        <f>VLOOKUP(R394,'ESO zone constants'!$L$2:$N$9999,3,FALSE)</f>
        <v>0</v>
      </c>
      <c r="U394" s="3" t="str">
        <f>VLOOKUP(T394,'LibSets constants'!$A$2:$B$16,2,FALSE)</f>
        <v>Included in base game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2" t="str">
        <f>IF(AK394&lt;&gt;"",VLOOKUP(AK394,'ESO zone constants'!$E$3:$L$5000,8,FALSE),"")</f>
        <v/>
      </c>
      <c r="AN394" s="32" t="str">
        <f>IF(AO394&lt;&gt;"",VLOOKUP(AO394,'ESO zone constants'!$E$3:$L$5000,8,FALSE),"")</f>
        <v/>
      </c>
      <c r="AR394" s="27" t="str">
        <f t="shared" si="44"/>
        <v>[136] = {wayshrines={-1,-1,-1,}, dlcId=0</v>
      </c>
      <c r="AS394" s="27" t="str">
        <f t="shared" si="42"/>
        <v>, zoneIds={639}, veteran=false</v>
      </c>
      <c r="AT394" s="27" t="str">
        <f t="shared" si="47"/>
        <v>, isTrial=true</v>
      </c>
      <c r="AU394" s="27" t="str">
        <f t="shared" si="45"/>
        <v xml:space="preserve"> --Immortal Warrior / Unsterblicher Krieger</v>
      </c>
      <c r="AV394" s="27" t="str">
        <f t="shared" si="46"/>
        <v/>
      </c>
    </row>
    <row r="395" spans="1:48" x14ac:dyDescent="0.25">
      <c r="A395" s="13">
        <v>172</v>
      </c>
      <c r="B395" t="s">
        <v>1801</v>
      </c>
      <c r="C395" t="s">
        <v>1803</v>
      </c>
      <c r="D395" t="s">
        <v>1802</v>
      </c>
      <c r="G395" s="3">
        <f t="shared" si="43"/>
        <v>172</v>
      </c>
      <c r="I395" t="s">
        <v>4280</v>
      </c>
      <c r="J395" t="s">
        <v>2549</v>
      </c>
      <c r="L395" t="s">
        <v>101</v>
      </c>
      <c r="M395" t="s">
        <v>102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636</v>
      </c>
      <c r="S395" t="s">
        <v>490</v>
      </c>
      <c r="T395" s="24">
        <f>VLOOKUP(R395,'ESO zone constants'!$L$2:$N$9999,3,FALSE)</f>
        <v>0</v>
      </c>
      <c r="U395" s="3" t="str">
        <f>VLOOKUP(T395,'LibSets constants'!$A$2:$B$16,2,FALSE)</f>
        <v>Included in base game</v>
      </c>
      <c r="X395" s="3">
        <f>IF(Y395&lt;&gt;"",VLOOKUP(Y395,'ESO zone constants'!$E$3:$L$5000,8,FALSE),"")</f>
        <v>639</v>
      </c>
      <c r="Y395" t="s">
        <v>493</v>
      </c>
      <c r="AB395" s="3">
        <f>IF(AC395&lt;&gt;"",VLOOKUP(AC395,'ESO zone constants'!$E$3:$L$5000,8,FALSE),"")</f>
        <v>638</v>
      </c>
      <c r="AC395" t="s">
        <v>492</v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3" t="str">
        <f>IF(AO395&lt;&gt;"",VLOOKUP(AO395,'ESO zone constants'!$E$3:$L$5000,8,FALSE),"")</f>
        <v/>
      </c>
      <c r="AR395" s="27" t="str">
        <f t="shared" si="44"/>
        <v>[172] = {wayshrines={-1,-1,-1,}, dlcId=0</v>
      </c>
      <c r="AS395" s="27" t="str">
        <f t="shared" si="42"/>
        <v>, zoneIds={636,639}, veteran=false</v>
      </c>
      <c r="AT395" s="27" t="str">
        <f t="shared" si="47"/>
        <v>, isTrial=true, multiTrialSet=true</v>
      </c>
      <c r="AU395" s="27" t="str">
        <f t="shared" si="45"/>
        <v xml:space="preserve"> --Infallible Mage / Unfehlbare Magierin</v>
      </c>
      <c r="AV395" s="27" t="str">
        <f t="shared" si="46"/>
        <v/>
      </c>
    </row>
    <row r="396" spans="1:48" x14ac:dyDescent="0.25">
      <c r="A396" s="13">
        <v>333</v>
      </c>
      <c r="B396" t="s">
        <v>2178</v>
      </c>
      <c r="C396" t="s">
        <v>2180</v>
      </c>
      <c r="D396" t="s">
        <v>2179</v>
      </c>
      <c r="G396" s="3">
        <f t="shared" si="43"/>
        <v>333</v>
      </c>
      <c r="J396" t="s">
        <v>2549</v>
      </c>
      <c r="L396" t="s">
        <v>101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975</v>
      </c>
      <c r="S396" t="s">
        <v>723</v>
      </c>
      <c r="T396" s="24">
        <f>VLOOKUP(R396,'ESO zone constants'!$L$2:$N$9999,3,FALSE)</f>
        <v>6</v>
      </c>
      <c r="U396" s="3" t="str">
        <f>VLOOKUP(T396,'LibSets constants'!$A$2:$B$16,2,FALSE)</f>
        <v>Morrowind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constants'!$E$3:$L$5000,8,FALSE),"")</f>
        <v/>
      </c>
      <c r="AN396" s="3" t="str">
        <f>IF(AO396&lt;&gt;"",VLOOKUP(AO396,'ESO zone constants'!$E$3:$L$5000,8,FALSE),"")</f>
        <v/>
      </c>
      <c r="AR396" s="27" t="str">
        <f t="shared" si="44"/>
        <v>[333] = {wayshrines={-1,-1,-1,}, dlcId=6</v>
      </c>
      <c r="AS396" s="27" t="str">
        <f t="shared" si="42"/>
        <v>, zoneIds={975}, veteran=false</v>
      </c>
      <c r="AT396" s="27" t="str">
        <f t="shared" si="47"/>
        <v>, isTrial=true</v>
      </c>
      <c r="AU396" s="27" t="str">
        <f t="shared" si="45"/>
        <v xml:space="preserve"> --Inventor's Guard / Erfindergarde</v>
      </c>
      <c r="AV396" s="27" t="str">
        <f t="shared" si="46"/>
        <v/>
      </c>
    </row>
    <row r="397" spans="1:48" x14ac:dyDescent="0.25">
      <c r="A397" s="13">
        <v>231</v>
      </c>
      <c r="B397" t="s">
        <v>1931</v>
      </c>
      <c r="C397" t="s">
        <v>1933</v>
      </c>
      <c r="D397" t="s">
        <v>1932</v>
      </c>
      <c r="G397" s="3">
        <f t="shared" si="43"/>
        <v>231</v>
      </c>
      <c r="J397" t="s">
        <v>2549</v>
      </c>
      <c r="L397" t="s">
        <v>101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725</v>
      </c>
      <c r="S397" t="s">
        <v>525</v>
      </c>
      <c r="T397" s="24">
        <f>VLOOKUP(R397,'ESO zone constants'!$L$2:$N$9999,3,FALSE)</f>
        <v>3</v>
      </c>
      <c r="U397" s="3" t="str">
        <f>VLOOKUP(T397,'LibSets constants'!$A$2:$B$16,2,FALSE)</f>
        <v>Thieves Guild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constants'!$E$3:$L$5000,8,FALSE),"")</f>
        <v/>
      </c>
      <c r="AN397" s="3" t="str">
        <f>IF(AO397&lt;&gt;"",VLOOKUP(AO397,'ESO zone constants'!$E$3:$L$5000,8,FALSE),"")</f>
        <v/>
      </c>
      <c r="AR397" s="27" t="str">
        <f t="shared" si="44"/>
        <v>[231] = {wayshrines={-1,-1,-1,}, dlcId=3</v>
      </c>
      <c r="AS397" s="27" t="str">
        <f t="shared" si="42"/>
        <v>, zoneIds={725}, veteran=false</v>
      </c>
      <c r="AT397" s="27" t="str">
        <f t="shared" si="47"/>
        <v>, isTrial=true</v>
      </c>
      <c r="AU397" s="27" t="str">
        <f t="shared" si="45"/>
        <v xml:space="preserve"> --Lunar Bastion / Mondbastion</v>
      </c>
      <c r="AV397" s="27" t="str">
        <f t="shared" si="46"/>
        <v/>
      </c>
    </row>
    <row r="398" spans="1:48" x14ac:dyDescent="0.25">
      <c r="A398" s="13">
        <v>390</v>
      </c>
      <c r="B398" t="s">
        <v>2323</v>
      </c>
      <c r="C398" t="s">
        <v>2325</v>
      </c>
      <c r="D398" t="s">
        <v>2324</v>
      </c>
      <c r="G398" s="3">
        <f t="shared" si="43"/>
        <v>390</v>
      </c>
      <c r="J398" t="s">
        <v>2549</v>
      </c>
      <c r="L398" t="s">
        <v>101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1051</v>
      </c>
      <c r="S398" t="s">
        <v>783</v>
      </c>
      <c r="T398" s="24">
        <f>VLOOKUP(R398,'ESO zone constants'!$L$2:$N$9999,3,FALSE)</f>
        <v>10</v>
      </c>
      <c r="U398" s="3" t="str">
        <f>VLOOKUP(T398,'LibSets constants'!$A$2:$B$16,2,FALSE)</f>
        <v>Summerset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constants'!$E$3:$L$5000,8,FALSE),"")</f>
        <v/>
      </c>
      <c r="AN398" s="3" t="str">
        <f>IF(AO398&lt;&gt;"",VLOOKUP(AO398,'ESO zone constants'!$E$3:$L$5000,8,FALSE),"")</f>
        <v/>
      </c>
      <c r="AR398" s="27" t="str">
        <f t="shared" si="44"/>
        <v>[390] = {wayshrines={-1,-1,-1,}, dlcId=10</v>
      </c>
      <c r="AS398" s="27" t="str">
        <f t="shared" si="42"/>
        <v>, zoneIds={1051}, veteran=false</v>
      </c>
      <c r="AT398" s="27" t="str">
        <f t="shared" si="47"/>
        <v>, isTrial=true</v>
      </c>
      <c r="AU398" s="27" t="str">
        <f t="shared" si="45"/>
        <v xml:space="preserve"> --Mantle of Siroria / Mantel von Siroria</v>
      </c>
      <c r="AV398" s="27" t="str">
        <f t="shared" si="46"/>
        <v/>
      </c>
    </row>
    <row r="399" spans="1:48" x14ac:dyDescent="0.25">
      <c r="A399" s="13">
        <v>332</v>
      </c>
      <c r="B399" t="s">
        <v>2175</v>
      </c>
      <c r="C399" t="s">
        <v>2177</v>
      </c>
      <c r="D399" t="s">
        <v>2176</v>
      </c>
      <c r="G399" s="3">
        <f t="shared" si="43"/>
        <v>332</v>
      </c>
      <c r="J399" t="s">
        <v>2549</v>
      </c>
      <c r="L399" t="s">
        <v>101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975</v>
      </c>
      <c r="S399" t="s">
        <v>723</v>
      </c>
      <c r="T399" s="24">
        <f>VLOOKUP(R399,'ESO zone constants'!$L$2:$N$9999,3,FALSE)</f>
        <v>6</v>
      </c>
      <c r="U399" s="3" t="str">
        <f>VLOOKUP(T399,'LibSets constants'!$A$2:$B$16,2,FALSE)</f>
        <v>Morrowind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3" t="str">
        <f>IF(AO399&lt;&gt;"",VLOOKUP(AO399,'ESO zone constants'!$E$3:$L$5000,8,FALSE),"")</f>
        <v/>
      </c>
      <c r="AR399" s="27" t="str">
        <f t="shared" si="44"/>
        <v>[332] = {wayshrines={-1,-1,-1,}, dlcId=6</v>
      </c>
      <c r="AS399" s="27" t="str">
        <f t="shared" si="42"/>
        <v>, zoneIds={975}, veteran=false</v>
      </c>
      <c r="AT399" s="27" t="str">
        <f t="shared" si="47"/>
        <v>, isTrial=true</v>
      </c>
      <c r="AU399" s="27" t="str">
        <f t="shared" si="45"/>
        <v xml:space="preserve"> --Master Architect / Meisterarchitekt</v>
      </c>
      <c r="AV399" s="27" t="str">
        <f t="shared" si="46"/>
        <v/>
      </c>
    </row>
    <row r="400" spans="1:48" x14ac:dyDescent="0.25">
      <c r="A400" s="13">
        <v>230</v>
      </c>
      <c r="B400" t="s">
        <v>1928</v>
      </c>
      <c r="C400" t="s">
        <v>1930</v>
      </c>
      <c r="D400" t="s">
        <v>1929</v>
      </c>
      <c r="G400" s="3">
        <f t="shared" si="43"/>
        <v>230</v>
      </c>
      <c r="J400" t="s">
        <v>2549</v>
      </c>
      <c r="L400" t="s">
        <v>101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725</v>
      </c>
      <c r="S400" t="s">
        <v>525</v>
      </c>
      <c r="T400" s="24">
        <f>VLOOKUP(R400,'ESO zone constants'!$L$2:$N$9999,3,FALSE)</f>
        <v>3</v>
      </c>
      <c r="U400" s="3" t="str">
        <f>VLOOKUP(T400,'LibSets constants'!$A$2:$B$16,2,FALSE)</f>
        <v>Thieves Guild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constants'!$E$3:$L$5000,8,FALSE),"")</f>
        <v/>
      </c>
      <c r="AN400" s="3" t="str">
        <f>IF(AO400&lt;&gt;"",VLOOKUP(AO400,'ESO zone constants'!$E$3:$L$5000,8,FALSE),"")</f>
        <v/>
      </c>
      <c r="AR400" s="27" t="str">
        <f t="shared" si="44"/>
        <v>[230] = {wayshrines={-1,-1,-1,}, dlcId=3</v>
      </c>
      <c r="AS400" s="27" t="str">
        <f t="shared" si="42"/>
        <v>, zoneIds={725}, veteran=false</v>
      </c>
      <c r="AT400" s="27" t="str">
        <f t="shared" si="47"/>
        <v>, isTrial=true</v>
      </c>
      <c r="AU400" s="27" t="str">
        <f t="shared" si="45"/>
        <v xml:space="preserve"> --Moondancer / Mondtänzer</v>
      </c>
      <c r="AV400" s="27" t="str">
        <f t="shared" si="46"/>
        <v/>
      </c>
    </row>
    <row r="401" spans="1:48" x14ac:dyDescent="0.25">
      <c r="A401" s="13">
        <v>392</v>
      </c>
      <c r="B401" t="s">
        <v>2329</v>
      </c>
      <c r="C401" t="s">
        <v>2331</v>
      </c>
      <c r="D401" t="s">
        <v>2330</v>
      </c>
      <c r="G401" s="3">
        <f t="shared" si="43"/>
        <v>392</v>
      </c>
      <c r="J401" t="s">
        <v>2549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1051</v>
      </c>
      <c r="S401" t="s">
        <v>783</v>
      </c>
      <c r="T401" s="24">
        <f>VLOOKUP(R401,'ESO zone constants'!$L$2:$N$9999,3,FALSE)</f>
        <v>10</v>
      </c>
      <c r="U401" s="3" t="str">
        <f>VLOOKUP(T401,'LibSets constants'!$A$2:$B$16,2,FALSE)</f>
        <v>Summerset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3" t="str">
        <f>IF(AO401&lt;&gt;"",VLOOKUP(AO401,'ESO zone constants'!$E$3:$L$5000,8,FALSE),"")</f>
        <v/>
      </c>
      <c r="AR401" s="27" t="str">
        <f t="shared" si="44"/>
        <v>[392] = {wayshrines={-1,-1,-1,}, dlcId=10</v>
      </c>
      <c r="AS401" s="27" t="str">
        <f t="shared" si="42"/>
        <v>, zoneIds={1051}, veteran=true</v>
      </c>
      <c r="AT401" s="27" t="str">
        <f t="shared" si="47"/>
        <v>, isTrial=true</v>
      </c>
      <c r="AU401" s="27" t="str">
        <f t="shared" si="45"/>
        <v xml:space="preserve"> --Perfect Aegis of Galenwe / Perfekte Ägis von Galenwe</v>
      </c>
      <c r="AV401" s="27" t="str">
        <f t="shared" si="46"/>
        <v/>
      </c>
    </row>
    <row r="402" spans="1:48" x14ac:dyDescent="0.25">
      <c r="A402" s="13">
        <v>393</v>
      </c>
      <c r="B402" t="s">
        <v>2332</v>
      </c>
      <c r="C402" t="s">
        <v>2334</v>
      </c>
      <c r="D402" t="s">
        <v>2333</v>
      </c>
      <c r="G402" s="3">
        <f t="shared" si="43"/>
        <v>393</v>
      </c>
      <c r="J402" t="s">
        <v>2549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1051</v>
      </c>
      <c r="S402" t="s">
        <v>783</v>
      </c>
      <c r="T402" s="24">
        <f>VLOOKUP(R402,'ESO zone constants'!$L$2:$N$9999,3,FALSE)</f>
        <v>10</v>
      </c>
      <c r="U402" s="3" t="str">
        <f>VLOOKUP(T402,'LibSets constants'!$A$2:$B$16,2,FALSE)</f>
        <v>Summerset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constants'!$E$3:$L$5000,8,FALSE),"")</f>
        <v/>
      </c>
      <c r="AN402" s="3" t="str">
        <f>IF(AO402&lt;&gt;"",VLOOKUP(AO402,'ESO zone constants'!$E$3:$L$5000,8,FALSE),"")</f>
        <v/>
      </c>
      <c r="AR402" s="27" t="str">
        <f t="shared" si="44"/>
        <v>[393] = {wayshrines={-1,-1,-1,}, dlcId=10</v>
      </c>
      <c r="AS402" s="27" t="str">
        <f t="shared" si="42"/>
        <v>, zoneIds={1051}, veteran=true</v>
      </c>
      <c r="AT402" s="27" t="str">
        <f t="shared" si="47"/>
        <v>, isTrial=true</v>
      </c>
      <c r="AU402" s="27" t="str">
        <f t="shared" si="45"/>
        <v xml:space="preserve"> --Perfect Arms of Relequen / Perfekte Waffen von Relequen</v>
      </c>
      <c r="AV402" s="27" t="str">
        <f t="shared" si="46"/>
        <v/>
      </c>
    </row>
    <row r="403" spans="1:48" x14ac:dyDescent="0.25">
      <c r="A403" s="13">
        <v>394</v>
      </c>
      <c r="B403" t="s">
        <v>2335</v>
      </c>
      <c r="C403" t="s">
        <v>2337</v>
      </c>
      <c r="D403" t="s">
        <v>2336</v>
      </c>
      <c r="G403" s="3">
        <f t="shared" si="43"/>
        <v>394</v>
      </c>
      <c r="J403" t="s">
        <v>2549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1051</v>
      </c>
      <c r="S403" t="s">
        <v>783</v>
      </c>
      <c r="T403" s="24">
        <f>VLOOKUP(R403,'ESO zone constants'!$L$2:$N$9999,3,FALSE)</f>
        <v>10</v>
      </c>
      <c r="U403" s="3" t="str">
        <f>VLOOKUP(T403,'LibSets constants'!$A$2:$B$16,2,FALSE)</f>
        <v>Summerset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3" t="str">
        <f>IF(AO403&lt;&gt;"",VLOOKUP(AO403,'ESO zone constants'!$E$3:$L$5000,8,FALSE),"")</f>
        <v/>
      </c>
      <c r="AR403" s="27" t="str">
        <f t="shared" si="44"/>
        <v>[394] = {wayshrines={-1,-1,-1,}, dlcId=10</v>
      </c>
      <c r="AS403" s="27" t="str">
        <f t="shared" si="42"/>
        <v>, zoneIds={1051}, veteran=true</v>
      </c>
      <c r="AT403" s="27" t="str">
        <f t="shared" si="47"/>
        <v>, isTrial=true</v>
      </c>
      <c r="AU403" s="27" t="str">
        <f t="shared" si="45"/>
        <v xml:space="preserve"> --Perfect Mantle of Siroria / Perfekter Mantel von Siroria</v>
      </c>
      <c r="AV403" s="27" t="str">
        <f t="shared" si="46"/>
        <v/>
      </c>
    </row>
    <row r="404" spans="1:48" x14ac:dyDescent="0.25">
      <c r="A404" s="13">
        <v>395</v>
      </c>
      <c r="B404" t="s">
        <v>2338</v>
      </c>
      <c r="C404" t="s">
        <v>2340</v>
      </c>
      <c r="D404" t="s">
        <v>2339</v>
      </c>
      <c r="G404" s="3">
        <f t="shared" si="43"/>
        <v>395</v>
      </c>
      <c r="J404" t="s">
        <v>2549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1051</v>
      </c>
      <c r="S404" t="s">
        <v>783</v>
      </c>
      <c r="T404" s="24">
        <f>VLOOKUP(R404,'ESO zone constants'!$L$2:$N$9999,3,FALSE)</f>
        <v>10</v>
      </c>
      <c r="U404" s="3" t="str">
        <f>VLOOKUP(T404,'LibSets constants'!$A$2:$B$16,2,FALSE)</f>
        <v>Summerset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constants'!$E$3:$L$5000,8,FALSE),"")</f>
        <v/>
      </c>
      <c r="AN404" s="3" t="str">
        <f>IF(AO404&lt;&gt;"",VLOOKUP(AO404,'ESO zone constants'!$E$3:$L$5000,8,FALSE),"")</f>
        <v/>
      </c>
      <c r="AR404" s="27" t="str">
        <f t="shared" si="44"/>
        <v>[395] = {wayshrines={-1,-1,-1,}, dlcId=10</v>
      </c>
      <c r="AS404" s="27" t="str">
        <f t="shared" si="42"/>
        <v>, zoneIds={1051}, veteran=true</v>
      </c>
      <c r="AT404" s="27" t="str">
        <f t="shared" si="47"/>
        <v>, isTrial=true</v>
      </c>
      <c r="AU404" s="27" t="str">
        <f t="shared" si="45"/>
        <v xml:space="preserve"> --Perfect Vestment of Olorime / Perfekte Gewandung von Olorime</v>
      </c>
      <c r="AV404" s="27" t="str">
        <f t="shared" si="46"/>
        <v/>
      </c>
    </row>
    <row r="405" spans="1:48" x14ac:dyDescent="0.25">
      <c r="B405" t="s">
        <v>4295</v>
      </c>
      <c r="C405" t="s">
        <v>2548</v>
      </c>
      <c r="G405" s="3">
        <f t="shared" si="43"/>
        <v>0</v>
      </c>
      <c r="J405" t="s">
        <v>2549</v>
      </c>
      <c r="L405" t="s">
        <v>102</v>
      </c>
      <c r="M405" t="s">
        <v>101</v>
      </c>
      <c r="N405">
        <v>399</v>
      </c>
      <c r="O405">
        <v>399</v>
      </c>
      <c r="P405">
        <v>399</v>
      </c>
      <c r="R405" s="3">
        <f>IF(S405&lt;&gt;"",VLOOKUP(S405,'ESO zone constants'!$E$2:$L$5000,8,FALSE),"")</f>
        <v>1121</v>
      </c>
      <c r="S405" t="s">
        <v>2529</v>
      </c>
      <c r="T405" s="24">
        <f>VLOOKUP(R405,'ESO zone constants'!$L$2:$N$9999,3,FALSE)</f>
        <v>14</v>
      </c>
      <c r="U405" s="3" t="str">
        <f>VLOOKUP(T405,'LibSets constants'!$A$2:$B$16,2,FALSE)</f>
        <v>Elsweyr</v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R405" s="27" t="str">
        <f t="shared" si="44"/>
        <v/>
      </c>
      <c r="AS405" s="27" t="str">
        <f t="shared" si="42"/>
        <v/>
      </c>
      <c r="AT405" s="27" t="str">
        <f t="shared" si="47"/>
        <v/>
      </c>
      <c r="AU405" s="27" t="str">
        <f t="shared" si="45"/>
        <v xml:space="preserve"> --Perfected Claw of Yolnakhriin / Kralle von Yolnahkriin (vollendet)</v>
      </c>
      <c r="AV405" s="27" t="str">
        <f t="shared" si="46"/>
        <v/>
      </c>
    </row>
    <row r="406" spans="1:48" x14ac:dyDescent="0.25">
      <c r="A406" s="5" t="s">
        <v>2464</v>
      </c>
      <c r="B406" t="s">
        <v>4297</v>
      </c>
      <c r="C406" t="s">
        <v>2547</v>
      </c>
      <c r="G406" s="3" t="str">
        <f t="shared" si="43"/>
        <v>???</v>
      </c>
      <c r="J406" t="s">
        <v>2549</v>
      </c>
      <c r="L406" t="s">
        <v>102</v>
      </c>
      <c r="M406" t="s">
        <v>101</v>
      </c>
      <c r="N406">
        <v>399</v>
      </c>
      <c r="O406">
        <v>399</v>
      </c>
      <c r="P406">
        <v>399</v>
      </c>
      <c r="R406" s="3">
        <f>IF(S406&lt;&gt;"",VLOOKUP(S406,'ESO zone constants'!$E$2:$L$5000,8,FALSE),"")</f>
        <v>1121</v>
      </c>
      <c r="S406" t="s">
        <v>2529</v>
      </c>
      <c r="T406" s="24">
        <f>VLOOKUP(R406,'ESO zone constants'!$L$2:$N$9999,3,FALSE)</f>
        <v>14</v>
      </c>
      <c r="U406" s="3" t="str">
        <f>VLOOKUP(T406,'LibSets constants'!$A$2:$B$16,2,FALSE)</f>
        <v>Elsweyr</v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R406" s="27" t="str">
        <f t="shared" si="44"/>
        <v>[???] = {wayshrines={399,399,399,}, dlcId=14</v>
      </c>
      <c r="AS406" s="27" t="str">
        <f t="shared" si="42"/>
        <v>, zoneIds={1121}, veteran=true</v>
      </c>
      <c r="AT406" s="27" t="str">
        <f t="shared" si="47"/>
        <v>, isTrial=true</v>
      </c>
      <c r="AU406" s="27" t="str">
        <f t="shared" si="45"/>
        <v xml:space="preserve"> --Perfected Eye of Nahviintaas / ???  (vollendet)</v>
      </c>
      <c r="AV406" s="27" t="str">
        <f t="shared" si="46"/>
        <v/>
      </c>
    </row>
    <row r="407" spans="1:48" x14ac:dyDescent="0.25">
      <c r="B407" t="s">
        <v>4292</v>
      </c>
      <c r="C407" t="s">
        <v>2545</v>
      </c>
      <c r="G407" s="3">
        <f t="shared" si="43"/>
        <v>0</v>
      </c>
      <c r="J407" t="s">
        <v>2549</v>
      </c>
      <c r="L407" t="s">
        <v>102</v>
      </c>
      <c r="M407" t="s">
        <v>101</v>
      </c>
      <c r="N407">
        <v>399</v>
      </c>
      <c r="O407">
        <v>399</v>
      </c>
      <c r="P407">
        <v>399</v>
      </c>
      <c r="R407" s="3">
        <f>IF(S407&lt;&gt;"",VLOOKUP(S407,'ESO zone constants'!$E$2:$L$5000,8,FALSE),"")</f>
        <v>1121</v>
      </c>
      <c r="S407" t="s">
        <v>2529</v>
      </c>
      <c r="T407" s="24">
        <f>VLOOKUP(R407,'ESO zone constants'!$L$2:$N$9999,3,FALSE)</f>
        <v>14</v>
      </c>
      <c r="U407" s="3" t="str">
        <f>VLOOKUP(T407,'LibSets constants'!$A$2:$B$16,2,FALSE)</f>
        <v>Elsweyr</v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R407" s="27" t="str">
        <f t="shared" si="44"/>
        <v/>
      </c>
      <c r="AS407" s="27" t="str">
        <f t="shared" si="42"/>
        <v/>
      </c>
      <c r="AT407" s="27" t="str">
        <f t="shared" si="47"/>
        <v/>
      </c>
      <c r="AU407" s="27" t="str">
        <f t="shared" si="45"/>
        <v xml:space="preserve"> --Perfected False God's Devotion / Ergebenheit des falschen Gottes (vollendet)</v>
      </c>
      <c r="AV407" s="27" t="str">
        <f t="shared" si="46"/>
        <v/>
      </c>
    </row>
    <row r="408" spans="1:48" x14ac:dyDescent="0.25">
      <c r="B408" t="s">
        <v>4296</v>
      </c>
      <c r="C408" t="s">
        <v>2546</v>
      </c>
      <c r="G408" s="3">
        <f t="shared" si="43"/>
        <v>0</v>
      </c>
      <c r="J408" t="s">
        <v>2549</v>
      </c>
      <c r="L408" t="s">
        <v>102</v>
      </c>
      <c r="M408" t="s">
        <v>101</v>
      </c>
      <c r="N408">
        <v>399</v>
      </c>
      <c r="O408">
        <v>399</v>
      </c>
      <c r="P408">
        <v>399</v>
      </c>
      <c r="R408" s="3">
        <f>IF(S408&lt;&gt;"",VLOOKUP(S408,'ESO zone constants'!$E$2:$L$5000,8,FALSE),"")</f>
        <v>1121</v>
      </c>
      <c r="S408" t="s">
        <v>2529</v>
      </c>
      <c r="T408" s="24">
        <f>VLOOKUP(R408,'ESO zone constants'!$L$2:$N$9999,3,FALSE)</f>
        <v>14</v>
      </c>
      <c r="U408" s="3" t="str">
        <f>VLOOKUP(T408,'LibSets constants'!$A$2:$B$16,2,FALSE)</f>
        <v>Elsweyr</v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R408" s="27" t="str">
        <f t="shared" si="44"/>
        <v/>
      </c>
      <c r="AS408" s="27" t="str">
        <f t="shared" si="42"/>
        <v/>
      </c>
      <c r="AT408" s="27" t="str">
        <f t="shared" si="47"/>
        <v/>
      </c>
      <c r="AU408" s="27" t="str">
        <f t="shared" si="45"/>
        <v xml:space="preserve"> --Perfected Tooth of Lokkestiiz / Zahn von Lokkestiiz (vollendet)</v>
      </c>
      <c r="AV408" s="27" t="str">
        <f t="shared" si="46"/>
        <v/>
      </c>
    </row>
    <row r="409" spans="1:48" x14ac:dyDescent="0.25">
      <c r="A409" s="13">
        <v>366</v>
      </c>
      <c r="B409" t="s">
        <v>2266</v>
      </c>
      <c r="C409" t="s">
        <v>2268</v>
      </c>
      <c r="D409" t="s">
        <v>2267</v>
      </c>
      <c r="G409" s="3">
        <f t="shared" si="43"/>
        <v>366</v>
      </c>
      <c r="J409" t="s">
        <v>2549</v>
      </c>
      <c r="L409" t="s">
        <v>101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1000</v>
      </c>
      <c r="S409" t="s">
        <v>743</v>
      </c>
      <c r="T409" s="24">
        <f>VLOOKUP(R409,'ESO zone constants'!$L$2:$N$9999,3,FALSE)</f>
        <v>8</v>
      </c>
      <c r="U409" s="3" t="str">
        <f>VLOOKUP(T409,'LibSets constants'!$A$2:$B$16,2,FALSE)</f>
        <v>Clockwork City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constants'!$E$3:$L$5000,8,FALSE),"")</f>
        <v/>
      </c>
      <c r="AN409" s="3" t="str">
        <f>IF(AO409&lt;&gt;"",VLOOKUP(AO409,'ESO zone constants'!$E$3:$L$5000,8,FALSE),"")</f>
        <v/>
      </c>
      <c r="AR409" s="27" t="str">
        <f t="shared" si="44"/>
        <v>[366] = {wayshrines={-1,-1,-1,}, dlcId=8</v>
      </c>
      <c r="AS409" s="27" t="str">
        <f t="shared" si="42"/>
        <v>, zoneIds={1000}, veteran=false</v>
      </c>
      <c r="AT409" s="27" t="str">
        <f t="shared" si="47"/>
        <v>, isTrial=true</v>
      </c>
      <c r="AU409" s="27" t="str">
        <f t="shared" si="45"/>
        <v xml:space="preserve"> --Piercing Spray / Durchdringende Salve</v>
      </c>
      <c r="AV409" s="27" t="str">
        <f t="shared" si="46"/>
        <v/>
      </c>
    </row>
    <row r="410" spans="1:48" x14ac:dyDescent="0.25">
      <c r="A410" s="13">
        <v>360</v>
      </c>
      <c r="B410" t="s">
        <v>2249</v>
      </c>
      <c r="C410" t="s">
        <v>2251</v>
      </c>
      <c r="D410" t="s">
        <v>2250</v>
      </c>
      <c r="G410" s="3">
        <f t="shared" si="43"/>
        <v>360</v>
      </c>
      <c r="J410" t="s">
        <v>2549</v>
      </c>
      <c r="L410" t="s">
        <v>102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1000</v>
      </c>
      <c r="S410" t="s">
        <v>743</v>
      </c>
      <c r="T410" s="24">
        <f>VLOOKUP(R410,'ESO zone constants'!$L$2:$N$9999,3,FALSE)</f>
        <v>8</v>
      </c>
      <c r="U410" s="3" t="str">
        <f>VLOOKUP(T410,'LibSets constants'!$A$2:$B$16,2,FALSE)</f>
        <v>Clockwork City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constants'!$E$3:$L$5000,8,FALSE),"")</f>
        <v/>
      </c>
      <c r="AN410" s="3" t="str">
        <f>IF(AO410&lt;&gt;"",VLOOKUP(AO410,'ESO zone constants'!$E$3:$L$5000,8,FALSE),"")</f>
        <v/>
      </c>
      <c r="AR410" s="27" t="str">
        <f t="shared" si="44"/>
        <v>[360] = {wayshrines={-1,-1,-1,}, dlcId=8</v>
      </c>
      <c r="AS410" s="27" t="str">
        <f t="shared" si="42"/>
        <v>, zoneIds={1000}, veteran=true</v>
      </c>
      <c r="AT410" s="27" t="str">
        <f t="shared" si="47"/>
        <v>, isTrial=true</v>
      </c>
      <c r="AU410" s="27" t="str">
        <f t="shared" si="45"/>
        <v xml:space="preserve"> --Piercing Spray (Perfected) / Durchdringende Salve (vollendet)</v>
      </c>
      <c r="AV410" s="27" t="str">
        <f t="shared" si="46"/>
        <v/>
      </c>
    </row>
    <row r="411" spans="1:48" x14ac:dyDescent="0.25">
      <c r="A411" s="13">
        <v>143</v>
      </c>
      <c r="B411" t="s">
        <v>1744</v>
      </c>
      <c r="C411" t="s">
        <v>1746</v>
      </c>
      <c r="D411" t="s">
        <v>1745</v>
      </c>
      <c r="G411" s="3">
        <f t="shared" si="43"/>
        <v>143</v>
      </c>
      <c r="J411" t="s">
        <v>2549</v>
      </c>
      <c r="L411" t="s">
        <v>101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636</v>
      </c>
      <c r="S411" t="s">
        <v>490</v>
      </c>
      <c r="T411" s="24">
        <f>VLOOKUP(R411,'ESO zone constants'!$L$2:$N$9999,3,FALSE)</f>
        <v>0</v>
      </c>
      <c r="U411" s="3" t="str">
        <f>VLOOKUP(T411,'LibSets constants'!$A$2:$B$16,2,FALSE)</f>
        <v>Included in base game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2" t="str">
        <f>IF(AK411&lt;&gt;"",VLOOKUP(AK411,'ESO zone constants'!$E$3:$L$5000,8,FALSE),"")</f>
        <v/>
      </c>
      <c r="AN411" s="32" t="str">
        <f>IF(AO411&lt;&gt;"",VLOOKUP(AO411,'ESO zone constants'!$E$3:$L$5000,8,FALSE),"")</f>
        <v/>
      </c>
      <c r="AR411" s="27" t="str">
        <f t="shared" si="44"/>
        <v>[143] = {wayshrines={-1,-1,-1,}, dlcId=0</v>
      </c>
      <c r="AS411" s="27" t="str">
        <f t="shared" ref="AS411:AS422" si="48">IF(A411&lt;&gt;"",IF(R411&lt;&gt;"",CONCATENATE(", zoneIds={",R411),"")&amp;IF(X411&lt;&gt;"",CONCATENATE(",",X411),"")&amp;IF(AN411&lt;&gt;"",CONCATENATE(",",AN411),"")&amp;IF(R411&lt;&gt;"",CONCATENATE("}",""),"")&amp;IF(OR(L411="true",L411="false",L411&lt;&gt;""), CONCATENATE(", veteran=", L411), ""),"")</f>
        <v>, zoneIds={636}, veteran=false</v>
      </c>
      <c r="AT411" s="27" t="str">
        <f t="shared" si="47"/>
        <v>, isTrial=true</v>
      </c>
      <c r="AU411" s="27" t="str">
        <f t="shared" si="45"/>
        <v xml:space="preserve"> --Poisonous Serpent / Giftschlange</v>
      </c>
      <c r="AV411" s="27" t="str">
        <f t="shared" si="46"/>
        <v/>
      </c>
    </row>
    <row r="412" spans="1:48" x14ac:dyDescent="0.25">
      <c r="A412" s="13">
        <v>142</v>
      </c>
      <c r="B412" t="s">
        <v>1741</v>
      </c>
      <c r="C412" t="s">
        <v>1743</v>
      </c>
      <c r="D412" t="s">
        <v>1742</v>
      </c>
      <c r="G412" s="3">
        <f t="shared" si="43"/>
        <v>142</v>
      </c>
      <c r="J412" t="s">
        <v>2549</v>
      </c>
      <c r="L412" t="s">
        <v>101</v>
      </c>
      <c r="M412" t="s">
        <v>101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638</v>
      </c>
      <c r="S412" t="s">
        <v>492</v>
      </c>
      <c r="T412" s="24">
        <f>VLOOKUP(R412,'ESO zone constants'!$L$2:$N$9999,3,FALSE)</f>
        <v>0</v>
      </c>
      <c r="U412" s="3" t="str">
        <f>VLOOKUP(T412,'LibSets constants'!$A$2:$B$16,2,FALSE)</f>
        <v>Included in base game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2" t="str">
        <f>IF(AK412&lt;&gt;"",VLOOKUP(AK412,'ESO zone constants'!$E$3:$L$5000,8,FALSE),"")</f>
        <v/>
      </c>
      <c r="AN412" s="32" t="str">
        <f>IF(AO412&lt;&gt;"",VLOOKUP(AO412,'ESO zone constants'!$E$3:$L$5000,8,FALSE),"")</f>
        <v/>
      </c>
      <c r="AR412" s="27" t="str">
        <f t="shared" si="44"/>
        <v>[142] = {wayshrines={-1,-1,-1,}, dlcId=0</v>
      </c>
      <c r="AS412" s="27" t="str">
        <f t="shared" si="48"/>
        <v>, zoneIds={638}, veteran=false</v>
      </c>
      <c r="AT412" s="27" t="str">
        <f t="shared" si="47"/>
        <v>, isTrial=true</v>
      </c>
      <c r="AU412" s="27" t="str">
        <f t="shared" si="45"/>
        <v xml:space="preserve"> --Quick Serpent / Flinke Schlange</v>
      </c>
      <c r="AV412" s="27" t="str">
        <f t="shared" si="46"/>
        <v/>
      </c>
    </row>
    <row r="413" spans="1:48" x14ac:dyDescent="0.25">
      <c r="A413" s="13">
        <v>232</v>
      </c>
      <c r="B413" t="s">
        <v>1934</v>
      </c>
      <c r="C413" t="s">
        <v>1936</v>
      </c>
      <c r="D413" t="s">
        <v>1935</v>
      </c>
      <c r="G413" s="3">
        <f t="shared" si="43"/>
        <v>232</v>
      </c>
      <c r="J413" t="s">
        <v>2549</v>
      </c>
      <c r="L413" t="s">
        <v>101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725</v>
      </c>
      <c r="S413" t="s">
        <v>525</v>
      </c>
      <c r="T413" s="24">
        <f>VLOOKUP(R413,'ESO zone constants'!$L$2:$N$9999,3,FALSE)</f>
        <v>3</v>
      </c>
      <c r="U413" s="3" t="str">
        <f>VLOOKUP(T413,'LibSets constants'!$A$2:$B$16,2,FALSE)</f>
        <v>Thieves Guild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7" t="str">
        <f t="shared" si="44"/>
        <v>[232] = {wayshrines={-1,-1,-1,}, dlcId=3</v>
      </c>
      <c r="AS413" s="27" t="str">
        <f t="shared" si="48"/>
        <v>, zoneIds={725}, veteran=false</v>
      </c>
      <c r="AT413" s="27" t="str">
        <f t="shared" si="47"/>
        <v>, isTrial=true</v>
      </c>
      <c r="AU413" s="27" t="str">
        <f t="shared" si="45"/>
        <v xml:space="preserve"> --Roar of Alkosh / Brüllen von Alkosh</v>
      </c>
      <c r="AV413" s="27" t="str">
        <f t="shared" si="46"/>
        <v/>
      </c>
    </row>
    <row r="414" spans="1:48" x14ac:dyDescent="0.25">
      <c r="A414" s="13">
        <v>368</v>
      </c>
      <c r="B414" t="s">
        <v>2272</v>
      </c>
      <c r="C414" t="s">
        <v>2274</v>
      </c>
      <c r="D414" t="s">
        <v>2273</v>
      </c>
      <c r="G414" s="3">
        <f t="shared" si="43"/>
        <v>368</v>
      </c>
      <c r="J414" t="s">
        <v>2549</v>
      </c>
      <c r="L414" t="s">
        <v>101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1000</v>
      </c>
      <c r="S414" t="s">
        <v>743</v>
      </c>
      <c r="T414" s="24">
        <f>VLOOKUP(R414,'ESO zone constants'!$L$2:$N$9999,3,FALSE)</f>
        <v>8</v>
      </c>
      <c r="U414" s="3" t="str">
        <f>VLOOKUP(T414,'LibSets constants'!$A$2:$B$16,2,FALSE)</f>
        <v>Clockwork City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constants'!$E$3:$L$5000,8,FALSE),"")</f>
        <v/>
      </c>
      <c r="AN414" s="3" t="str">
        <f>IF(AO414&lt;&gt;"",VLOOKUP(AO414,'ESO zone constants'!$E$3:$L$5000,8,FALSE),"")</f>
        <v/>
      </c>
      <c r="AR414" s="27" t="str">
        <f t="shared" si="44"/>
        <v>[368] = {wayshrines={-1,-1,-1,}, dlcId=8</v>
      </c>
      <c r="AS414" s="27" t="str">
        <f t="shared" si="48"/>
        <v>, zoneIds={1000}, veteran=false</v>
      </c>
      <c r="AT414" s="27" t="str">
        <f t="shared" si="47"/>
        <v>, isTrial=true</v>
      </c>
      <c r="AU414" s="27" t="str">
        <f t="shared" si="45"/>
        <v xml:space="preserve"> --Timeless Blessing / Zeitloser Segen</v>
      </c>
      <c r="AV414" s="27" t="str">
        <f t="shared" si="46"/>
        <v/>
      </c>
    </row>
    <row r="415" spans="1:48" x14ac:dyDescent="0.25">
      <c r="A415" s="13">
        <v>362</v>
      </c>
      <c r="B415" t="s">
        <v>2255</v>
      </c>
      <c r="C415" t="s">
        <v>2257</v>
      </c>
      <c r="D415" t="s">
        <v>2256</v>
      </c>
      <c r="G415" s="3">
        <f t="shared" si="43"/>
        <v>362</v>
      </c>
      <c r="J415" t="s">
        <v>2549</v>
      </c>
      <c r="L415" t="s">
        <v>102</v>
      </c>
      <c r="M415" t="s">
        <v>101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constants'!$E$2:$L$5000,8,FALSE),"")</f>
        <v>1000</v>
      </c>
      <c r="S415" t="s">
        <v>743</v>
      </c>
      <c r="T415" s="24">
        <f>VLOOKUP(R415,'ESO zone constants'!$L$2:$N$9999,3,FALSE)</f>
        <v>8</v>
      </c>
      <c r="U415" s="3" t="str">
        <f>VLOOKUP(T415,'LibSets constants'!$A$2:$B$16,2,FALSE)</f>
        <v>Clockwork City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constants'!$E$3:$L$5000,8,FALSE),"")</f>
        <v/>
      </c>
      <c r="AN415" s="3" t="str">
        <f>IF(AO415&lt;&gt;"",VLOOKUP(AO415,'ESO zone constants'!$E$3:$L$5000,8,FALSE),"")</f>
        <v/>
      </c>
      <c r="AR415" s="27" t="str">
        <f t="shared" si="44"/>
        <v>[362] = {wayshrines={-1,-1,-1,}, dlcId=8</v>
      </c>
      <c r="AS415" s="27" t="str">
        <f t="shared" si="48"/>
        <v>, zoneIds={1000}, veteran=true</v>
      </c>
      <c r="AT415" s="27" t="str">
        <f t="shared" si="47"/>
        <v>, isTrial=true</v>
      </c>
      <c r="AU415" s="27" t="str">
        <f t="shared" si="45"/>
        <v xml:space="preserve"> --Timeless Blessing (Perfected) / Zeitloser Segen (vollendet)</v>
      </c>
      <c r="AV415" s="27" t="str">
        <f t="shared" si="46"/>
        <v/>
      </c>
    </row>
    <row r="416" spans="1:48" x14ac:dyDescent="0.25">
      <c r="A416" s="5">
        <v>445</v>
      </c>
      <c r="B416" t="s">
        <v>4287</v>
      </c>
      <c r="C416" t="s">
        <v>2543</v>
      </c>
      <c r="G416" s="3">
        <f t="shared" si="43"/>
        <v>445</v>
      </c>
      <c r="J416" t="s">
        <v>2549</v>
      </c>
      <c r="L416" t="s">
        <v>101</v>
      </c>
      <c r="M416" t="s">
        <v>101</v>
      </c>
      <c r="N416">
        <v>399</v>
      </c>
      <c r="O416">
        <v>399</v>
      </c>
      <c r="P416">
        <v>399</v>
      </c>
      <c r="R416" s="3">
        <f>IF(S416&lt;&gt;"",VLOOKUP(S416,'ESO zone constants'!$E$2:$L$5000,8,FALSE),"")</f>
        <v>1121</v>
      </c>
      <c r="S416" t="s">
        <v>2529</v>
      </c>
      <c r="T416" s="24">
        <f>VLOOKUP(R416,'ESO zone constants'!$L$2:$N$9999,3,FALSE)</f>
        <v>14</v>
      </c>
      <c r="U416" s="3" t="str">
        <f>VLOOKUP(T416,'LibSets constants'!$A$2:$B$16,2,FALSE)</f>
        <v>Elsweyr</v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R416" s="27" t="str">
        <f t="shared" si="44"/>
        <v>[445] = {wayshrines={399,399,399,}, dlcId=14</v>
      </c>
      <c r="AS416" s="27" t="str">
        <f t="shared" si="48"/>
        <v>, zoneIds={1121}, veteran=false</v>
      </c>
      <c r="AT416" s="27" t="str">
        <f t="shared" si="47"/>
        <v>, isTrial=true</v>
      </c>
      <c r="AU416" s="27" t="str">
        <f t="shared" si="45"/>
        <v xml:space="preserve"> --Tooth of Lokkestiiz / Zahn von Lokkestiiz</v>
      </c>
      <c r="AV416" s="27" t="str">
        <f t="shared" si="46"/>
        <v/>
      </c>
    </row>
    <row r="417" spans="1:48" x14ac:dyDescent="0.25">
      <c r="A417" s="13">
        <v>144</v>
      </c>
      <c r="B417" t="s">
        <v>1747</v>
      </c>
      <c r="C417" t="s">
        <v>1749</v>
      </c>
      <c r="D417" t="s">
        <v>1748</v>
      </c>
      <c r="G417" s="3">
        <f t="shared" si="43"/>
        <v>144</v>
      </c>
      <c r="J417" t="s">
        <v>2549</v>
      </c>
      <c r="L417" t="s">
        <v>101</v>
      </c>
      <c r="M417" t="s">
        <v>101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constants'!$E$2:$L$5000,8,FALSE),"")</f>
        <v>639</v>
      </c>
      <c r="S417" t="s">
        <v>493</v>
      </c>
      <c r="T417" s="24">
        <f>VLOOKUP(R417,'ESO zone constants'!$L$2:$N$9999,3,FALSE)</f>
        <v>0</v>
      </c>
      <c r="U417" s="3" t="str">
        <f>VLOOKUP(T417,'LibSets constants'!$A$2:$B$16,2,FALSE)</f>
        <v>Included in base game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2" t="str">
        <f>IF(AK417&lt;&gt;"",VLOOKUP(AK417,'ESO zone constants'!$E$3:$L$5000,8,FALSE),"")</f>
        <v/>
      </c>
      <c r="AN417" s="32" t="str">
        <f>IF(AO417&lt;&gt;"",VLOOKUP(AO417,'ESO zone constants'!$E$3:$L$5000,8,FALSE),"")</f>
        <v/>
      </c>
      <c r="AR417" s="27" t="str">
        <f t="shared" si="44"/>
        <v>[144] = {wayshrines={-1,-1,-1,}, dlcId=0</v>
      </c>
      <c r="AS417" s="27" t="str">
        <f t="shared" si="48"/>
        <v>, zoneIds={639}, veteran=false</v>
      </c>
      <c r="AT417" s="27" t="str">
        <f t="shared" si="47"/>
        <v>, isTrial=true</v>
      </c>
      <c r="AU417" s="27" t="str">
        <f t="shared" si="45"/>
        <v xml:space="preserve"> --Twice-Fanged Serpent / Doppelzüngige Schlange</v>
      </c>
      <c r="AV417" s="27" t="str">
        <f t="shared" si="46"/>
        <v/>
      </c>
    </row>
    <row r="418" spans="1:48" x14ac:dyDescent="0.25">
      <c r="A418" s="13">
        <v>229</v>
      </c>
      <c r="B418" t="s">
        <v>1925</v>
      </c>
      <c r="C418" t="s">
        <v>1927</v>
      </c>
      <c r="D418" t="s">
        <v>1926</v>
      </c>
      <c r="G418" s="3">
        <f t="shared" si="43"/>
        <v>229</v>
      </c>
      <c r="J418" t="s">
        <v>2549</v>
      </c>
      <c r="L418" t="s">
        <v>101</v>
      </c>
      <c r="M418" t="s">
        <v>101</v>
      </c>
      <c r="N418">
        <v>-1</v>
      </c>
      <c r="O418">
        <v>-1</v>
      </c>
      <c r="P418">
        <v>-1</v>
      </c>
      <c r="Q418">
        <v>0</v>
      </c>
      <c r="R418" s="3">
        <f>IF(S418&lt;&gt;"",VLOOKUP(S418,'ESO zone constants'!$E$2:$L$5000,8,FALSE),"")</f>
        <v>725</v>
      </c>
      <c r="S418" t="s">
        <v>525</v>
      </c>
      <c r="T418" s="24">
        <f>VLOOKUP(R418,'ESO zone constants'!$L$2:$N$9999,3,FALSE)</f>
        <v>3</v>
      </c>
      <c r="U418" s="3" t="str">
        <f>VLOOKUP(T418,'LibSets constants'!$A$2:$B$16,2,FALSE)</f>
        <v>Thieves Guild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3" t="str">
        <f>IF(AO418&lt;&gt;"",VLOOKUP(AO418,'ESO zone constants'!$E$3:$L$5000,8,FALSE),"")</f>
        <v/>
      </c>
      <c r="AR418" s="27" t="str">
        <f t="shared" si="44"/>
        <v>[229] = {wayshrines={-1,-1,-1,}, dlcId=3</v>
      </c>
      <c r="AS418" s="27" t="str">
        <f t="shared" si="48"/>
        <v>, zoneIds={725}, veteran=false</v>
      </c>
      <c r="AT418" s="27" t="str">
        <f t="shared" si="47"/>
        <v>, isTrial=true</v>
      </c>
      <c r="AU418" s="27" t="str">
        <f t="shared" si="45"/>
        <v xml:space="preserve"> --Twilight Remedy / Zwielichtgenesung</v>
      </c>
      <c r="AV418" s="27" t="str">
        <f t="shared" si="46"/>
        <v/>
      </c>
    </row>
    <row r="419" spans="1:48" x14ac:dyDescent="0.25">
      <c r="A419" s="13">
        <v>391</v>
      </c>
      <c r="B419" t="s">
        <v>2326</v>
      </c>
      <c r="C419" t="s">
        <v>2328</v>
      </c>
      <c r="D419" t="s">
        <v>2327</v>
      </c>
      <c r="G419" s="3">
        <f t="shared" si="43"/>
        <v>391</v>
      </c>
      <c r="J419" t="s">
        <v>2549</v>
      </c>
      <c r="L419" t="s">
        <v>101</v>
      </c>
      <c r="M419" t="s">
        <v>101</v>
      </c>
      <c r="N419">
        <v>-1</v>
      </c>
      <c r="O419">
        <v>-1</v>
      </c>
      <c r="P419">
        <v>-1</v>
      </c>
      <c r="Q419">
        <v>0</v>
      </c>
      <c r="R419" s="3">
        <f>IF(S419&lt;&gt;"",VLOOKUP(S419,'ESO zone constants'!$E$2:$L$5000,8,FALSE),"")</f>
        <v>1051</v>
      </c>
      <c r="S419" t="s">
        <v>783</v>
      </c>
      <c r="T419" s="24">
        <f>VLOOKUP(R419,'ESO zone constants'!$L$2:$N$9999,3,FALSE)</f>
        <v>10</v>
      </c>
      <c r="U419" s="3" t="str">
        <f>VLOOKUP(T419,'LibSets constants'!$A$2:$B$16,2,FALSE)</f>
        <v>Summerset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3" t="str">
        <f>IF(AO419&lt;&gt;"",VLOOKUP(AO419,'ESO zone constants'!$E$3:$L$5000,8,FALSE),"")</f>
        <v/>
      </c>
      <c r="AR419" s="27" t="str">
        <f t="shared" si="44"/>
        <v>[391] = {wayshrines={-1,-1,-1,}, dlcId=10</v>
      </c>
      <c r="AS419" s="27" t="str">
        <f t="shared" si="48"/>
        <v>, zoneIds={1051}, veteran=false</v>
      </c>
      <c r="AT419" s="27" t="str">
        <f t="shared" si="47"/>
        <v>, isTrial=true</v>
      </c>
      <c r="AU419" s="27" t="str">
        <f t="shared" si="45"/>
        <v xml:space="preserve"> --Vestment of Olorime / Gewandung von Olorime</v>
      </c>
      <c r="AV419" s="27" t="str">
        <f t="shared" si="46"/>
        <v/>
      </c>
    </row>
    <row r="420" spans="1:48" x14ac:dyDescent="0.25">
      <c r="A420" s="13">
        <v>173</v>
      </c>
      <c r="B420" t="s">
        <v>1804</v>
      </c>
      <c r="C420" t="s">
        <v>1806</v>
      </c>
      <c r="D420" t="s">
        <v>1805</v>
      </c>
      <c r="G420" s="3">
        <f t="shared" si="43"/>
        <v>173</v>
      </c>
      <c r="I420" t="s">
        <v>4280</v>
      </c>
      <c r="J420" t="s">
        <v>2549</v>
      </c>
      <c r="L420" t="s">
        <v>101</v>
      </c>
      <c r="M420" t="s">
        <v>102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constants'!$E$2:$L$5000,8,FALSE),"")</f>
        <v>636</v>
      </c>
      <c r="S420" t="s">
        <v>490</v>
      </c>
      <c r="T420" s="24">
        <f>VLOOKUP(R420,'ESO zone constants'!$L$2:$N$9999,3,FALSE)</f>
        <v>0</v>
      </c>
      <c r="U420" s="3" t="str">
        <f>VLOOKUP(T420,'LibSets constants'!$A$2:$B$16,2,FALSE)</f>
        <v>Included in base game</v>
      </c>
      <c r="X420" s="3">
        <f>IF(Y420&lt;&gt;"",VLOOKUP(Y420,'ESO zone constants'!$E$3:$L$5000,8,FALSE),"")</f>
        <v>639</v>
      </c>
      <c r="Y420" t="s">
        <v>493</v>
      </c>
      <c r="AB420" s="3">
        <f>IF(AC420&lt;&gt;"",VLOOKUP(AC420,'ESO zone constants'!$E$3:$L$5000,8,FALSE),"")</f>
        <v>638</v>
      </c>
      <c r="AC420" t="s">
        <v>492</v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7" t="str">
        <f t="shared" si="44"/>
        <v>[173] = {wayshrines={-1,-1,-1,}, dlcId=0</v>
      </c>
      <c r="AS420" s="27" t="str">
        <f t="shared" si="48"/>
        <v>, zoneIds={636,639}, veteran=false</v>
      </c>
      <c r="AT420" s="27" t="str">
        <f t="shared" si="47"/>
        <v>, isTrial=true, multiTrialSet=true</v>
      </c>
      <c r="AU420" s="27" t="str">
        <f t="shared" si="45"/>
        <v xml:space="preserve"> --Vicious Serpent / Boshafte Schlange</v>
      </c>
      <c r="AV420" s="27" t="str">
        <f t="shared" si="46"/>
        <v/>
      </c>
    </row>
    <row r="421" spans="1:48" x14ac:dyDescent="0.25">
      <c r="A421" s="13">
        <v>331</v>
      </c>
      <c r="B421" t="s">
        <v>2172</v>
      </c>
      <c r="C421" t="s">
        <v>2174</v>
      </c>
      <c r="D421" t="s">
        <v>2173</v>
      </c>
      <c r="G421" s="3">
        <f t="shared" si="43"/>
        <v>331</v>
      </c>
      <c r="J421" t="s">
        <v>2549</v>
      </c>
      <c r="L421" t="s">
        <v>101</v>
      </c>
      <c r="M421" t="s">
        <v>101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constants'!$E$2:$L$5000,8,FALSE),"")</f>
        <v>975</v>
      </c>
      <c r="S421" t="s">
        <v>723</v>
      </c>
      <c r="T421" s="24">
        <f>VLOOKUP(R421,'ESO zone constants'!$L$2:$N$9999,3,FALSE)</f>
        <v>6</v>
      </c>
      <c r="U421" s="3" t="str">
        <f>VLOOKUP(T421,'LibSets constants'!$A$2:$B$16,2,FALSE)</f>
        <v>Morrowind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constants'!$E$3:$L$5000,8,FALSE),"")</f>
        <v/>
      </c>
      <c r="AN421" s="3" t="str">
        <f>IF(AO421&lt;&gt;"",VLOOKUP(AO421,'ESO zone constants'!$E$3:$L$5000,8,FALSE),"")</f>
        <v/>
      </c>
      <c r="AR421" s="27" t="str">
        <f t="shared" si="44"/>
        <v>[331] = {wayshrines={-1,-1,-1,}, dlcId=6</v>
      </c>
      <c r="AS421" s="27" t="str">
        <f t="shared" si="48"/>
        <v>, zoneIds={975}, veteran=false</v>
      </c>
      <c r="AT421" s="27" t="str">
        <f t="shared" si="47"/>
        <v>, isTrial=true</v>
      </c>
      <c r="AU421" s="27" t="str">
        <f t="shared" si="45"/>
        <v xml:space="preserve"> --War Machine / Kriegsmaschine</v>
      </c>
      <c r="AV421" s="27" t="str">
        <f t="shared" si="46"/>
        <v/>
      </c>
    </row>
    <row r="422" spans="1:48" x14ac:dyDescent="0.25">
      <c r="A422" s="13">
        <v>139</v>
      </c>
      <c r="B422" t="s">
        <v>1732</v>
      </c>
      <c r="C422" t="s">
        <v>1734</v>
      </c>
      <c r="D422" t="s">
        <v>1733</v>
      </c>
      <c r="G422" s="3">
        <f t="shared" si="43"/>
        <v>139</v>
      </c>
      <c r="J422" t="s">
        <v>2549</v>
      </c>
      <c r="L422" t="s">
        <v>101</v>
      </c>
      <c r="M422" t="s">
        <v>101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constants'!$E$2:$L$5000,8,FALSE),"")</f>
        <v>639</v>
      </c>
      <c r="S422" t="s">
        <v>493</v>
      </c>
      <c r="T422" s="24">
        <f>VLOOKUP(R422,'ESO zone constants'!$L$2:$N$9999,3,FALSE)</f>
        <v>0</v>
      </c>
      <c r="U422" s="3" t="str">
        <f>VLOOKUP(T422,'LibSets constants'!$A$2:$B$16,2,FALSE)</f>
        <v>Included in base game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2" t="str">
        <f>IF(AK422&lt;&gt;"",VLOOKUP(AK422,'ESO zone constants'!$E$3:$L$5000,8,FALSE),"")</f>
        <v/>
      </c>
      <c r="AN422" s="32" t="str">
        <f>IF(AO422&lt;&gt;"",VLOOKUP(AO422,'ESO zone constants'!$E$3:$L$5000,8,FALSE),"")</f>
        <v/>
      </c>
      <c r="AR422" s="27" t="str">
        <f t="shared" si="44"/>
        <v>[139] = {wayshrines={-1,-1,-1,}, dlcId=0</v>
      </c>
      <c r="AS422" s="27" t="str">
        <f t="shared" si="48"/>
        <v>, zoneIds={639}, veteran=false</v>
      </c>
      <c r="AT422" s="27" t="str">
        <f t="shared" si="47"/>
        <v>, isTrial=true</v>
      </c>
      <c r="AU422" s="27" t="str">
        <f t="shared" si="45"/>
        <v xml:space="preserve"> --Wise Mage / Weiser Magier</v>
      </c>
      <c r="AV422" s="27" t="str">
        <f t="shared" si="46"/>
        <v/>
      </c>
    </row>
  </sheetData>
  <autoFilter ref="A1:AV422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41" t="s">
        <v>2530</v>
      </c>
      <c r="B1" s="42"/>
      <c r="C1" s="42"/>
      <c r="D1" s="42"/>
      <c r="E1" s="42"/>
      <c r="F1" s="42"/>
      <c r="G1" s="42"/>
      <c r="H1"/>
      <c r="I1"/>
    </row>
    <row r="2" spans="1:9" ht="30" x14ac:dyDescent="0.25">
      <c r="A2" s="22" t="s">
        <v>138</v>
      </c>
      <c r="B2" s="10" t="s">
        <v>140</v>
      </c>
      <c r="C2" s="10" t="s">
        <v>141</v>
      </c>
      <c r="D2" s="10" t="s">
        <v>4064</v>
      </c>
      <c r="E2" s="1" t="s">
        <v>137</v>
      </c>
      <c r="F2" s="1" t="s">
        <v>2525</v>
      </c>
      <c r="G2" s="3" t="s">
        <v>139</v>
      </c>
      <c r="H2" s="16" t="s">
        <v>2524</v>
      </c>
      <c r="I2" s="21" t="s">
        <v>2523</v>
      </c>
    </row>
    <row r="3" spans="1:9" x14ac:dyDescent="0.25">
      <c r="A3" s="22" t="s">
        <v>2531</v>
      </c>
      <c r="B3" s="2" t="s">
        <v>2526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2531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2531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2531</v>
      </c>
      <c r="B26" s="2" t="s">
        <v>2528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2531</v>
      </c>
      <c r="B27" s="2" t="s">
        <v>2527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2531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2531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2531</v>
      </c>
      <c r="B38" s="2" t="s">
        <v>2540</v>
      </c>
      <c r="C38" s="2" t="s">
        <v>2529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2531</v>
      </c>
      <c r="B47" s="2" t="s">
        <v>2526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2531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2531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2531</v>
      </c>
      <c r="B70" s="2" t="s">
        <v>2528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2531</v>
      </c>
      <c r="B71" s="2" t="s">
        <v>2527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2531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2531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2531</v>
      </c>
      <c r="B82" s="2" t="s">
        <v>2540</v>
      </c>
      <c r="C82" s="2" t="s">
        <v>2529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21" t="s">
        <v>145</v>
      </c>
      <c r="E1" s="21" t="s">
        <v>146</v>
      </c>
      <c r="F1" s="21" t="s">
        <v>2882</v>
      </c>
      <c r="G1" s="3" t="s">
        <v>147</v>
      </c>
      <c r="H1" s="3" t="s">
        <v>2522</v>
      </c>
      <c r="I1" s="3" t="s">
        <v>1384</v>
      </c>
      <c r="J1" s="3" t="s">
        <v>1385</v>
      </c>
      <c r="K1" s="3" t="s">
        <v>4063</v>
      </c>
      <c r="L1" s="14" t="s">
        <v>4066</v>
      </c>
      <c r="M1" s="23" t="s">
        <v>4065</v>
      </c>
      <c r="N1" t="s">
        <v>4259</v>
      </c>
      <c r="O1" s="3" t="s">
        <v>4260</v>
      </c>
    </row>
    <row r="2" spans="1:15" x14ac:dyDescent="0.25">
      <c r="A2" s="5">
        <v>1</v>
      </c>
      <c r="B2" s="5">
        <v>1</v>
      </c>
      <c r="C2" s="5">
        <v>1</v>
      </c>
      <c r="D2" s="3" t="s">
        <v>4264</v>
      </c>
      <c r="E2" s="3" t="s">
        <v>4264</v>
      </c>
      <c r="F2" s="3" t="s">
        <v>4264</v>
      </c>
      <c r="G2" s="3" t="str">
        <f t="array" ref="G2">IF(OR(EXACT(A2,'ESO Dungeon constants'!$G$3:$G$999)),"X","")</f>
        <v/>
      </c>
      <c r="H2" s="3" t="str">
        <f t="shared" ref="H2:H65" si="0">IF(EXACT(A2,C2),"X","")</f>
        <v>X</v>
      </c>
      <c r="I2" s="3" t="str">
        <f t="shared" ref="I2:I4" si="1">IF(A2&lt;&gt;C2,VLOOKUP(C2,$A$3:$D$9999,4,FALSE),"")</f>
        <v/>
      </c>
      <c r="J2" s="3" t="str">
        <f t="shared" ref="J2:J4" si="2">IF(A2&lt;&gt;C2,VLOOKUP(C2,$A$3:$E$9999,5,FALSE),"")</f>
        <v/>
      </c>
      <c r="K2" s="3" t="str">
        <f t="shared" ref="K2:K4" si="3">IF(A2&lt;&gt;C2,VLOOKUP(C2,$A$3:$F$9999,6,FALSE),"")</f>
        <v/>
      </c>
      <c r="L2" s="21">
        <f t="shared" ref="L2:L65" si="4">A2</f>
        <v>1</v>
      </c>
      <c r="M2" s="21">
        <f t="shared" ref="M2:M65" si="5"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21">
        <f t="shared" si="4"/>
        <v>2</v>
      </c>
      <c r="M3" s="21">
        <f t="shared" si="5"/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 t="shared" si="0"/>
        <v>X</v>
      </c>
      <c r="I4" s="3" t="str">
        <f t="shared" si="1"/>
        <v/>
      </c>
      <c r="J4" s="3" t="str">
        <f t="shared" si="2"/>
        <v/>
      </c>
      <c r="K4" s="3" t="str">
        <f t="shared" si="3"/>
        <v/>
      </c>
      <c r="L4" s="21">
        <f t="shared" si="4"/>
        <v>3</v>
      </c>
      <c r="M4" s="21">
        <f t="shared" si="5"/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 t="shared" si="0"/>
        <v/>
      </c>
      <c r="I5" s="3" t="str">
        <f t="shared" ref="I5:I68" si="6">IF(A5&lt;&gt;C5,VLOOKUP(C5,$A$3:$D$9999,4,FALSE),"")</f>
        <v>Kalthafen</v>
      </c>
      <c r="J5" s="3" t="str">
        <f t="shared" ref="J5:J68" si="7">IF(A5&lt;&gt;C5,VLOOKUP(C5,$A$3:$E$9999,5,FALSE),"")</f>
        <v>Coldharbour</v>
      </c>
      <c r="K5" s="3" t="str">
        <f t="shared" ref="K5:K68" si="8">IF(A5&lt;&gt;C5,VLOOKUP(C5,$A$3:$F$9999,6,FALSE),"")</f>
        <v>Havreglace</v>
      </c>
      <c r="L5" s="21">
        <f t="shared" si="4"/>
        <v>11</v>
      </c>
      <c r="M5" s="21">
        <f t="shared" si="5"/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 t="shared" si="0"/>
        <v>X</v>
      </c>
      <c r="I6" s="3" t="str">
        <f t="shared" si="6"/>
        <v/>
      </c>
      <c r="J6" s="3" t="str">
        <f t="shared" si="7"/>
        <v/>
      </c>
      <c r="K6" s="3" t="str">
        <f t="shared" si="8"/>
        <v/>
      </c>
      <c r="L6" s="21">
        <f t="shared" si="4"/>
        <v>19</v>
      </c>
      <c r="M6" s="21">
        <f t="shared" si="5"/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 t="shared" si="0"/>
        <v>X</v>
      </c>
      <c r="I7" s="3" t="str">
        <f t="shared" si="6"/>
        <v/>
      </c>
      <c r="J7" s="3" t="str">
        <f t="shared" si="7"/>
        <v/>
      </c>
      <c r="K7" s="3" t="str">
        <f t="shared" si="8"/>
        <v/>
      </c>
      <c r="L7" s="21">
        <f t="shared" si="4"/>
        <v>20</v>
      </c>
      <c r="M7" s="21">
        <f t="shared" si="5"/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 t="shared" si="0"/>
        <v/>
      </c>
      <c r="I8" s="3" t="str">
        <f t="shared" si="6"/>
        <v>Die Alik'r-Wüste</v>
      </c>
      <c r="J8" s="3" t="str">
        <f t="shared" si="7"/>
        <v>Alik'r Desert</v>
      </c>
      <c r="K8" s="3" t="str">
        <f t="shared" si="8"/>
        <v>Le désert d'Alik'r</v>
      </c>
      <c r="L8" s="21">
        <f t="shared" si="4"/>
        <v>22</v>
      </c>
      <c r="M8" s="21">
        <f t="shared" si="5"/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 t="shared" si="0"/>
        <v/>
      </c>
      <c r="I9" s="3" t="str">
        <f t="shared" si="6"/>
        <v>Schnittermark</v>
      </c>
      <c r="J9" s="3" t="str">
        <f t="shared" si="7"/>
        <v>Reaper's March</v>
      </c>
      <c r="K9" s="3" t="str">
        <f t="shared" si="8"/>
        <v>La marche de la Camarde</v>
      </c>
      <c r="L9" s="21">
        <f t="shared" si="4"/>
        <v>31</v>
      </c>
      <c r="M9" s="21">
        <f t="shared" si="5"/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 t="shared" si="0"/>
        <v/>
      </c>
      <c r="I10" s="3" t="str">
        <f t="shared" si="6"/>
        <v>Bangkorai</v>
      </c>
      <c r="J10" s="3" t="str">
        <f t="shared" si="7"/>
        <v>Bangkorai</v>
      </c>
      <c r="K10" s="3" t="str">
        <f t="shared" si="8"/>
        <v>Bangkoraï</v>
      </c>
      <c r="L10" s="21">
        <f t="shared" si="4"/>
        <v>38</v>
      </c>
      <c r="M10" s="21">
        <f t="shared" si="5"/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 t="shared" si="0"/>
        <v>X</v>
      </c>
      <c r="I11" s="3" t="str">
        <f t="shared" si="6"/>
        <v/>
      </c>
      <c r="J11" s="3" t="str">
        <f t="shared" si="7"/>
        <v/>
      </c>
      <c r="K11" s="3" t="str">
        <f t="shared" si="8"/>
        <v/>
      </c>
      <c r="L11" s="21">
        <f t="shared" si="4"/>
        <v>41</v>
      </c>
      <c r="M11" s="21">
        <f t="shared" si="5"/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 t="shared" si="0"/>
        <v>X</v>
      </c>
      <c r="I12" s="3" t="str">
        <f t="shared" si="6"/>
        <v/>
      </c>
      <c r="J12" s="3" t="str">
        <f t="shared" si="7"/>
        <v/>
      </c>
      <c r="K12" s="3" t="str">
        <f t="shared" si="8"/>
        <v/>
      </c>
      <c r="L12" s="21">
        <f t="shared" si="4"/>
        <v>57</v>
      </c>
      <c r="M12" s="21">
        <f t="shared" si="5"/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 t="shared" si="0"/>
        <v>X</v>
      </c>
      <c r="I13" s="3" t="str">
        <f t="shared" si="6"/>
        <v/>
      </c>
      <c r="J13" s="3" t="str">
        <f t="shared" si="7"/>
        <v/>
      </c>
      <c r="K13" s="3" t="str">
        <f t="shared" si="8"/>
        <v/>
      </c>
      <c r="L13" s="21">
        <f t="shared" si="4"/>
        <v>58</v>
      </c>
      <c r="M13" s="21">
        <f t="shared" si="5"/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 t="shared" si="0"/>
        <v/>
      </c>
      <c r="I14" s="3" t="str">
        <f t="shared" si="6"/>
        <v>Deshaan</v>
      </c>
      <c r="J14" s="3" t="str">
        <f t="shared" si="7"/>
        <v>Deshaan</v>
      </c>
      <c r="K14" s="3" t="str">
        <f t="shared" si="8"/>
        <v>Deshaan</v>
      </c>
      <c r="L14" s="21">
        <f t="shared" si="4"/>
        <v>63</v>
      </c>
      <c r="M14" s="21">
        <f t="shared" si="5"/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 t="shared" si="0"/>
        <v/>
      </c>
      <c r="I15" s="3" t="str">
        <f t="shared" si="6"/>
        <v>Rift</v>
      </c>
      <c r="J15" s="3" t="str">
        <f t="shared" si="7"/>
        <v>The Rift</v>
      </c>
      <c r="K15" s="3" t="str">
        <f t="shared" si="8"/>
        <v>La Brèche</v>
      </c>
      <c r="L15" s="21">
        <f t="shared" si="4"/>
        <v>64</v>
      </c>
      <c r="M15" s="21">
        <f t="shared" si="5"/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 t="shared" si="0"/>
        <v>X</v>
      </c>
      <c r="I16" s="3" t="str">
        <f t="shared" si="6"/>
        <v/>
      </c>
      <c r="J16" s="3" t="str">
        <f t="shared" si="7"/>
        <v/>
      </c>
      <c r="K16" s="3" t="str">
        <f t="shared" si="8"/>
        <v/>
      </c>
      <c r="L16" s="21">
        <f t="shared" si="4"/>
        <v>92</v>
      </c>
      <c r="M16" s="21">
        <f t="shared" si="5"/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 t="shared" si="0"/>
        <v>X</v>
      </c>
      <c r="I17" s="3" t="str">
        <f t="shared" si="6"/>
        <v/>
      </c>
      <c r="J17" s="3" t="str">
        <f t="shared" si="7"/>
        <v/>
      </c>
      <c r="K17" s="3" t="str">
        <f t="shared" si="8"/>
        <v/>
      </c>
      <c r="L17" s="21">
        <f t="shared" si="4"/>
        <v>101</v>
      </c>
      <c r="M17" s="21">
        <f t="shared" si="5"/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 t="shared" si="0"/>
        <v>X</v>
      </c>
      <c r="I18" s="3" t="str">
        <f t="shared" si="6"/>
        <v/>
      </c>
      <c r="J18" s="3" t="str">
        <f t="shared" si="7"/>
        <v/>
      </c>
      <c r="K18" s="3" t="str">
        <f t="shared" si="8"/>
        <v/>
      </c>
      <c r="L18" s="21">
        <f t="shared" si="4"/>
        <v>103</v>
      </c>
      <c r="M18" s="21">
        <f t="shared" si="5"/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 t="shared" si="0"/>
        <v>X</v>
      </c>
      <c r="I19" s="3" t="str">
        <f t="shared" si="6"/>
        <v/>
      </c>
      <c r="J19" s="3" t="str">
        <f t="shared" si="7"/>
        <v/>
      </c>
      <c r="K19" s="3" t="str">
        <f t="shared" si="8"/>
        <v/>
      </c>
      <c r="L19" s="21">
        <f t="shared" si="4"/>
        <v>104</v>
      </c>
      <c r="M19" s="21">
        <f t="shared" si="5"/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 t="shared" si="0"/>
        <v>X</v>
      </c>
      <c r="I20" s="3" t="str">
        <f t="shared" si="6"/>
        <v/>
      </c>
      <c r="J20" s="3" t="str">
        <f t="shared" si="7"/>
        <v/>
      </c>
      <c r="K20" s="3" t="str">
        <f t="shared" si="8"/>
        <v/>
      </c>
      <c r="L20" s="21">
        <f t="shared" si="4"/>
        <v>108</v>
      </c>
      <c r="M20" s="21">
        <f t="shared" si="5"/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 t="shared" si="0"/>
        <v>X</v>
      </c>
      <c r="I21" s="3" t="str">
        <f t="shared" si="6"/>
        <v/>
      </c>
      <c r="J21" s="3" t="str">
        <f t="shared" si="7"/>
        <v/>
      </c>
      <c r="K21" s="3" t="str">
        <f t="shared" si="8"/>
        <v/>
      </c>
      <c r="L21" s="21">
        <f t="shared" si="4"/>
        <v>117</v>
      </c>
      <c r="M21" s="21">
        <f t="shared" si="5"/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 t="shared" si="0"/>
        <v/>
      </c>
      <c r="I22" s="3" t="str">
        <f t="shared" si="6"/>
        <v>Grahtwald</v>
      </c>
      <c r="J22" s="3" t="str">
        <f t="shared" si="7"/>
        <v>Grahtwood</v>
      </c>
      <c r="K22" s="3" t="str">
        <f t="shared" si="8"/>
        <v>Le bois de Graht</v>
      </c>
      <c r="L22" s="21">
        <f t="shared" si="4"/>
        <v>124</v>
      </c>
      <c r="M22" s="21">
        <f t="shared" si="5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 t="shared" si="0"/>
        <v/>
      </c>
      <c r="I23" s="3" t="str">
        <f t="shared" si="6"/>
        <v>Grahtwald</v>
      </c>
      <c r="J23" s="3" t="str">
        <f t="shared" si="7"/>
        <v>Grahtwood</v>
      </c>
      <c r="K23" s="3" t="str">
        <f t="shared" si="8"/>
        <v>Le bois de Graht</v>
      </c>
      <c r="L23" s="21">
        <f t="shared" si="4"/>
        <v>126</v>
      </c>
      <c r="M23" s="21">
        <f t="shared" si="5"/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 t="shared" si="0"/>
        <v/>
      </c>
      <c r="I24" s="3" t="str">
        <f t="shared" si="6"/>
        <v>Kluftspitze</v>
      </c>
      <c r="J24" s="3" t="str">
        <f t="shared" si="7"/>
        <v>Rivenspire</v>
      </c>
      <c r="K24" s="3" t="str">
        <f t="shared" si="8"/>
        <v>Fendretour</v>
      </c>
      <c r="L24" s="21">
        <f t="shared" si="4"/>
        <v>130</v>
      </c>
      <c r="M24" s="21">
        <f t="shared" si="5"/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 t="shared" si="0"/>
        <v/>
      </c>
      <c r="I25" s="3" t="str">
        <f t="shared" si="6"/>
        <v>Malabal Tor</v>
      </c>
      <c r="J25" s="3" t="str">
        <f t="shared" si="7"/>
        <v>Malabal Tor</v>
      </c>
      <c r="K25" s="3" t="str">
        <f t="shared" si="8"/>
        <v>Malabal Tor</v>
      </c>
      <c r="L25" s="21">
        <f t="shared" si="4"/>
        <v>131</v>
      </c>
      <c r="M25" s="21">
        <f t="shared" si="5"/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 t="shared" si="0"/>
        <v/>
      </c>
      <c r="I26" s="3" t="str">
        <f t="shared" si="6"/>
        <v>Schattenfenn</v>
      </c>
      <c r="J26" s="3" t="str">
        <f t="shared" si="7"/>
        <v>Shadowfen</v>
      </c>
      <c r="K26" s="3" t="str">
        <f t="shared" si="8"/>
        <v>Fangeombre</v>
      </c>
      <c r="L26" s="21">
        <f t="shared" si="4"/>
        <v>134</v>
      </c>
      <c r="M26" s="21">
        <f t="shared" si="5"/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 t="shared" si="0"/>
        <v/>
      </c>
      <c r="I27" s="3" t="str">
        <f t="shared" si="6"/>
        <v>Grünschatten</v>
      </c>
      <c r="J27" s="3" t="str">
        <f t="shared" si="7"/>
        <v>Greenshade</v>
      </c>
      <c r="K27" s="3" t="str">
        <f t="shared" si="8"/>
        <v>Prasin</v>
      </c>
      <c r="L27" s="21">
        <f t="shared" si="4"/>
        <v>137</v>
      </c>
      <c r="M27" s="21">
        <f t="shared" si="5"/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 t="shared" si="0"/>
        <v/>
      </c>
      <c r="I28" s="3" t="str">
        <f t="shared" si="6"/>
        <v>Malabal Tor</v>
      </c>
      <c r="J28" s="3" t="str">
        <f t="shared" si="7"/>
        <v>Malabal Tor</v>
      </c>
      <c r="K28" s="3" t="str">
        <f t="shared" si="8"/>
        <v>Malabal Tor</v>
      </c>
      <c r="L28" s="21">
        <f t="shared" si="4"/>
        <v>138</v>
      </c>
      <c r="M28" s="21">
        <f t="shared" si="5"/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 t="shared" si="0"/>
        <v/>
      </c>
      <c r="I29" s="3" t="str">
        <f t="shared" si="6"/>
        <v>Sturmhafen</v>
      </c>
      <c r="J29" s="3" t="str">
        <f t="shared" si="7"/>
        <v>Stormhaven</v>
      </c>
      <c r="K29" s="3" t="str">
        <f t="shared" si="8"/>
        <v>Havre-tempête</v>
      </c>
      <c r="L29" s="21">
        <f t="shared" si="4"/>
        <v>142</v>
      </c>
      <c r="M29" s="21">
        <f t="shared" si="5"/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 t="shared" si="0"/>
        <v/>
      </c>
      <c r="I30" s="3" t="str">
        <f t="shared" si="6"/>
        <v>Glenumbra</v>
      </c>
      <c r="J30" s="3" t="str">
        <f t="shared" si="7"/>
        <v>Glenumbra</v>
      </c>
      <c r="K30" s="3" t="str">
        <f t="shared" si="8"/>
        <v>La Glénumbrie</v>
      </c>
      <c r="L30" s="21">
        <f t="shared" si="4"/>
        <v>144</v>
      </c>
      <c r="M30" s="21">
        <f t="shared" si="5"/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 t="shared" si="0"/>
        <v/>
      </c>
      <c r="I31" s="3" t="str">
        <f t="shared" si="6"/>
        <v>Sturmhafen</v>
      </c>
      <c r="J31" s="3" t="str">
        <f t="shared" si="7"/>
        <v>Stormhaven</v>
      </c>
      <c r="K31" s="3" t="str">
        <f t="shared" si="8"/>
        <v>Havre-tempête</v>
      </c>
      <c r="L31" s="21">
        <f t="shared" si="4"/>
        <v>146</v>
      </c>
      <c r="M31" s="21">
        <f t="shared" si="5"/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 t="shared" si="0"/>
        <v/>
      </c>
      <c r="I32" s="3" t="str">
        <f t="shared" si="6"/>
        <v>Schattenfenn</v>
      </c>
      <c r="J32" s="3" t="str">
        <f t="shared" si="7"/>
        <v>Shadowfen</v>
      </c>
      <c r="K32" s="3" t="str">
        <f t="shared" si="8"/>
        <v>Fangeombre</v>
      </c>
      <c r="L32" s="21">
        <f t="shared" si="4"/>
        <v>148</v>
      </c>
      <c r="M32" s="21">
        <f t="shared" si="5"/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 t="shared" si="0"/>
        <v/>
      </c>
      <c r="I33" s="3" t="str">
        <f t="shared" si="6"/>
        <v>Sturmhafen</v>
      </c>
      <c r="J33" s="3" t="str">
        <f t="shared" si="7"/>
        <v>Stormhaven</v>
      </c>
      <c r="K33" s="3" t="str">
        <f t="shared" si="8"/>
        <v>Havre-tempête</v>
      </c>
      <c r="L33" s="21">
        <f t="shared" si="4"/>
        <v>159</v>
      </c>
      <c r="M33" s="21">
        <f t="shared" si="5"/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 t="shared" si="0"/>
        <v/>
      </c>
      <c r="I34" s="3" t="str">
        <f t="shared" si="6"/>
        <v>Kluftspitze</v>
      </c>
      <c r="J34" s="3" t="str">
        <f t="shared" si="7"/>
        <v>Rivenspire</v>
      </c>
      <c r="K34" s="3" t="str">
        <f t="shared" si="8"/>
        <v>Fendretour</v>
      </c>
      <c r="L34" s="21">
        <f t="shared" si="4"/>
        <v>162</v>
      </c>
      <c r="M34" s="21">
        <f t="shared" si="5"/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 t="shared" si="0"/>
        <v/>
      </c>
      <c r="I35" s="3" t="str">
        <f t="shared" si="6"/>
        <v>Glenumbra</v>
      </c>
      <c r="J35" s="3" t="str">
        <f t="shared" si="7"/>
        <v>Glenumbra</v>
      </c>
      <c r="K35" s="3" t="str">
        <f t="shared" si="8"/>
        <v>La Glénumbrie</v>
      </c>
      <c r="L35" s="21">
        <f t="shared" si="4"/>
        <v>166</v>
      </c>
      <c r="M35" s="21">
        <f t="shared" si="5"/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 t="shared" si="0"/>
        <v/>
      </c>
      <c r="I36" s="3" t="str">
        <f t="shared" si="6"/>
        <v>Bangkorai</v>
      </c>
      <c r="J36" s="3" t="str">
        <f t="shared" si="7"/>
        <v>Bangkorai</v>
      </c>
      <c r="K36" s="3" t="str">
        <f t="shared" si="8"/>
        <v>Bangkoraï</v>
      </c>
      <c r="L36" s="21">
        <f t="shared" si="4"/>
        <v>168</v>
      </c>
      <c r="M36" s="21">
        <f t="shared" si="5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 t="shared" si="0"/>
        <v/>
      </c>
      <c r="I37" s="3" t="str">
        <f t="shared" si="6"/>
        <v>Bangkorai</v>
      </c>
      <c r="J37" s="3" t="str">
        <f t="shared" si="7"/>
        <v>Bangkorai</v>
      </c>
      <c r="K37" s="3" t="str">
        <f t="shared" si="8"/>
        <v>Bangkoraï</v>
      </c>
      <c r="L37" s="21">
        <f t="shared" si="4"/>
        <v>169</v>
      </c>
      <c r="M37" s="21">
        <f t="shared" si="5"/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 t="shared" si="0"/>
        <v/>
      </c>
      <c r="I38" s="3" t="str">
        <f t="shared" si="6"/>
        <v>Grünschatten</v>
      </c>
      <c r="J38" s="3" t="str">
        <f t="shared" si="7"/>
        <v>Greenshade</v>
      </c>
      <c r="K38" s="3" t="str">
        <f t="shared" si="8"/>
        <v>Prasin</v>
      </c>
      <c r="L38" s="21">
        <f t="shared" si="4"/>
        <v>176</v>
      </c>
      <c r="M38" s="21">
        <f t="shared" si="5"/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 t="shared" si="0"/>
        <v>X</v>
      </c>
      <c r="I39" s="3" t="str">
        <f t="shared" si="6"/>
        <v/>
      </c>
      <c r="J39" s="3" t="str">
        <f t="shared" si="7"/>
        <v/>
      </c>
      <c r="K39" s="3" t="str">
        <f t="shared" si="8"/>
        <v/>
      </c>
      <c r="L39" s="21">
        <f t="shared" si="4"/>
        <v>181</v>
      </c>
      <c r="M39" s="21">
        <f t="shared" si="5"/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 t="shared" si="0"/>
        <v/>
      </c>
      <c r="I40" s="3" t="str">
        <f t="shared" si="6"/>
        <v>Schattenfenn</v>
      </c>
      <c r="J40" s="3" t="str">
        <f t="shared" si="7"/>
        <v>Shadowfen</v>
      </c>
      <c r="K40" s="3" t="str">
        <f t="shared" si="8"/>
        <v>Fangeombre</v>
      </c>
      <c r="L40" s="21">
        <f t="shared" si="4"/>
        <v>187</v>
      </c>
      <c r="M40" s="21">
        <f t="shared" si="5"/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 t="shared" si="0"/>
        <v/>
      </c>
      <c r="I41" s="3" t="str">
        <f t="shared" si="6"/>
        <v>Deshaan</v>
      </c>
      <c r="J41" s="3" t="str">
        <f t="shared" si="7"/>
        <v>Deshaan</v>
      </c>
      <c r="K41" s="3" t="str">
        <f t="shared" si="8"/>
        <v>Deshaan</v>
      </c>
      <c r="L41" s="21">
        <f t="shared" si="4"/>
        <v>188</v>
      </c>
      <c r="M41" s="21">
        <f t="shared" si="5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 t="shared" si="0"/>
        <v/>
      </c>
      <c r="I42" s="3" t="str">
        <f t="shared" si="6"/>
        <v>Deshaan</v>
      </c>
      <c r="J42" s="3" t="str">
        <f t="shared" si="7"/>
        <v>Deshaan</v>
      </c>
      <c r="K42" s="3" t="str">
        <f t="shared" si="8"/>
        <v>Deshaan</v>
      </c>
      <c r="L42" s="21">
        <f t="shared" si="4"/>
        <v>189</v>
      </c>
      <c r="M42" s="21">
        <f t="shared" si="5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 t="shared" si="0"/>
        <v/>
      </c>
      <c r="I43" s="3" t="str">
        <f t="shared" si="6"/>
        <v>Deshaan</v>
      </c>
      <c r="J43" s="3" t="str">
        <f t="shared" si="7"/>
        <v>Deshaan</v>
      </c>
      <c r="K43" s="3" t="str">
        <f t="shared" si="8"/>
        <v>Deshaan</v>
      </c>
      <c r="L43" s="21">
        <f t="shared" si="4"/>
        <v>190</v>
      </c>
      <c r="M43" s="21">
        <f t="shared" si="5"/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 t="shared" si="0"/>
        <v/>
      </c>
      <c r="I44" s="3" t="str">
        <f t="shared" si="6"/>
        <v>Steinfälle</v>
      </c>
      <c r="J44" s="3" t="str">
        <f t="shared" si="7"/>
        <v>Stonefalls</v>
      </c>
      <c r="K44" s="3" t="str">
        <f t="shared" si="8"/>
        <v>Les Éboulis</v>
      </c>
      <c r="L44" s="21">
        <f t="shared" si="4"/>
        <v>191</v>
      </c>
      <c r="M44" s="21">
        <f t="shared" si="5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 t="shared" si="0"/>
        <v/>
      </c>
      <c r="I45" s="3" t="str">
        <f t="shared" si="6"/>
        <v>Steinfälle</v>
      </c>
      <c r="J45" s="3" t="str">
        <f t="shared" si="7"/>
        <v>Stonefalls</v>
      </c>
      <c r="K45" s="3" t="str">
        <f t="shared" si="8"/>
        <v>Les Éboulis</v>
      </c>
      <c r="L45" s="21">
        <f t="shared" si="4"/>
        <v>192</v>
      </c>
      <c r="M45" s="21">
        <f t="shared" si="5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 t="shared" si="0"/>
        <v/>
      </c>
      <c r="I46" s="3" t="str">
        <f t="shared" si="6"/>
        <v>Steinfälle</v>
      </c>
      <c r="J46" s="3" t="str">
        <f t="shared" si="7"/>
        <v>Stonefalls</v>
      </c>
      <c r="K46" s="3" t="str">
        <f t="shared" si="8"/>
        <v>Les Éboulis</v>
      </c>
      <c r="L46" s="21">
        <f t="shared" si="4"/>
        <v>193</v>
      </c>
      <c r="M46" s="21">
        <f t="shared" si="5"/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 t="shared" si="0"/>
        <v>X</v>
      </c>
      <c r="I47" s="3" t="str">
        <f t="shared" si="6"/>
        <v/>
      </c>
      <c r="J47" s="3" t="str">
        <f t="shared" si="7"/>
        <v/>
      </c>
      <c r="K47" s="3" t="str">
        <f t="shared" si="8"/>
        <v/>
      </c>
      <c r="L47" s="21">
        <f t="shared" si="4"/>
        <v>199</v>
      </c>
      <c r="M47" s="21">
        <f t="shared" si="5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 t="shared" si="0"/>
        <v/>
      </c>
      <c r="I48" s="3" t="str">
        <f t="shared" si="6"/>
        <v>Die Zuflucht</v>
      </c>
      <c r="J48" s="3" t="str">
        <f t="shared" si="7"/>
        <v>The Harborage</v>
      </c>
      <c r="K48" s="3" t="str">
        <f t="shared" si="8"/>
        <v>Le port</v>
      </c>
      <c r="L48" s="21">
        <f t="shared" si="4"/>
        <v>200</v>
      </c>
      <c r="M48" s="21">
        <f t="shared" si="5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 t="shared" si="0"/>
        <v/>
      </c>
      <c r="I49" s="3" t="str">
        <f t="shared" si="6"/>
        <v>Die Zuflucht</v>
      </c>
      <c r="J49" s="3" t="str">
        <f t="shared" si="7"/>
        <v>The Harborage</v>
      </c>
      <c r="K49" s="3" t="str">
        <f t="shared" si="8"/>
        <v>Le port</v>
      </c>
      <c r="L49" s="21">
        <f t="shared" si="4"/>
        <v>201</v>
      </c>
      <c r="M49" s="21">
        <f t="shared" si="5"/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 t="shared" si="0"/>
        <v/>
      </c>
      <c r="I50" s="3" t="str">
        <f t="shared" si="6"/>
        <v>Augvea</v>
      </c>
      <c r="J50" s="3" t="str">
        <f t="shared" si="7"/>
        <v>Eyevea</v>
      </c>
      <c r="K50" s="3" t="str">
        <f t="shared" si="8"/>
        <v>Eyévéa</v>
      </c>
      <c r="L50" s="21">
        <f t="shared" si="4"/>
        <v>203</v>
      </c>
      <c r="M50" s="21">
        <f t="shared" si="5"/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 t="shared" si="0"/>
        <v/>
      </c>
      <c r="I51" s="3" t="str">
        <f t="shared" si="6"/>
        <v>Die Erdschmiede</v>
      </c>
      <c r="J51" s="3" t="str">
        <f t="shared" si="7"/>
        <v>The Earth Forge</v>
      </c>
      <c r="K51" s="3" t="str">
        <f t="shared" si="8"/>
        <v>La Forgeterre</v>
      </c>
      <c r="L51" s="21">
        <f t="shared" si="4"/>
        <v>207</v>
      </c>
      <c r="M51" s="21">
        <f t="shared" si="5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 t="shared" si="0"/>
        <v>X</v>
      </c>
      <c r="I52" s="3" t="str">
        <f t="shared" si="6"/>
        <v/>
      </c>
      <c r="J52" s="3" t="str">
        <f t="shared" si="7"/>
        <v/>
      </c>
      <c r="K52" s="3" t="str">
        <f t="shared" si="8"/>
        <v/>
      </c>
      <c r="L52" s="21">
        <f t="shared" si="4"/>
        <v>208</v>
      </c>
      <c r="M52" s="21">
        <f t="shared" si="5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 t="shared" si="0"/>
        <v/>
      </c>
      <c r="I53" s="3" t="str">
        <f t="shared" si="6"/>
        <v>Die Erdschmiede</v>
      </c>
      <c r="J53" s="3" t="str">
        <f t="shared" si="7"/>
        <v>The Earth Forge</v>
      </c>
      <c r="K53" s="3" t="str">
        <f t="shared" si="8"/>
        <v>La Forgeterre</v>
      </c>
      <c r="L53" s="21">
        <f t="shared" si="4"/>
        <v>209</v>
      </c>
      <c r="M53" s="21">
        <f t="shared" si="5"/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 t="shared" si="0"/>
        <v/>
      </c>
      <c r="I54" s="3" t="str">
        <f t="shared" si="6"/>
        <v>Deshaan</v>
      </c>
      <c r="J54" s="3" t="str">
        <f t="shared" si="7"/>
        <v>Deshaan</v>
      </c>
      <c r="K54" s="3" t="str">
        <f t="shared" si="8"/>
        <v>Deshaan</v>
      </c>
      <c r="L54" s="21">
        <f t="shared" si="4"/>
        <v>212</v>
      </c>
      <c r="M54" s="21">
        <f t="shared" si="5"/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 t="shared" si="0"/>
        <v/>
      </c>
      <c r="I55" s="3" t="str">
        <f t="shared" si="6"/>
        <v>Schattenfenn</v>
      </c>
      <c r="J55" s="3" t="str">
        <f t="shared" si="7"/>
        <v>Shadowfen</v>
      </c>
      <c r="K55" s="3" t="str">
        <f t="shared" si="8"/>
        <v>Fangeombre</v>
      </c>
      <c r="L55" s="21">
        <f t="shared" si="4"/>
        <v>213</v>
      </c>
      <c r="M55" s="21">
        <f t="shared" si="5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 t="shared" si="0"/>
        <v/>
      </c>
      <c r="I56" s="3" t="str">
        <f t="shared" si="6"/>
        <v>Schattenfenn</v>
      </c>
      <c r="J56" s="3" t="str">
        <f t="shared" si="7"/>
        <v>Shadowfen</v>
      </c>
      <c r="K56" s="3" t="str">
        <f t="shared" si="8"/>
        <v>Fangeombre</v>
      </c>
      <c r="L56" s="21">
        <f t="shared" si="4"/>
        <v>214</v>
      </c>
      <c r="M56" s="21">
        <f t="shared" si="5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 t="shared" si="0"/>
        <v/>
      </c>
      <c r="I57" s="3" t="str">
        <f t="shared" si="6"/>
        <v>Schattenfenn</v>
      </c>
      <c r="J57" s="3" t="str">
        <f t="shared" si="7"/>
        <v>Shadowfen</v>
      </c>
      <c r="K57" s="3" t="str">
        <f t="shared" si="8"/>
        <v>Fangeombre</v>
      </c>
      <c r="L57" s="21">
        <f t="shared" si="4"/>
        <v>215</v>
      </c>
      <c r="M57" s="21">
        <f t="shared" si="5"/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 t="shared" si="0"/>
        <v/>
      </c>
      <c r="I58" s="3" t="str">
        <f t="shared" si="6"/>
        <v>Steinfälle</v>
      </c>
      <c r="J58" s="3" t="str">
        <f t="shared" si="7"/>
        <v>Stonefalls</v>
      </c>
      <c r="K58" s="3" t="str">
        <f t="shared" si="8"/>
        <v>Les Éboulis</v>
      </c>
      <c r="L58" s="21">
        <f t="shared" si="4"/>
        <v>216</v>
      </c>
      <c r="M58" s="21">
        <f t="shared" si="5"/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 t="shared" si="0"/>
        <v/>
      </c>
      <c r="I59" s="3" t="str">
        <f t="shared" si="6"/>
        <v>Die Zuflucht</v>
      </c>
      <c r="J59" s="3" t="str">
        <f t="shared" si="7"/>
        <v>The Harborage</v>
      </c>
      <c r="K59" s="3" t="str">
        <f t="shared" si="8"/>
        <v>Le port</v>
      </c>
      <c r="L59" s="21">
        <f t="shared" si="4"/>
        <v>217</v>
      </c>
      <c r="M59" s="21">
        <f t="shared" si="5"/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 t="shared" si="0"/>
        <v/>
      </c>
      <c r="I60" s="3" t="str">
        <f t="shared" si="6"/>
        <v>Augvea</v>
      </c>
      <c r="J60" s="3" t="str">
        <f t="shared" si="7"/>
        <v>Eyevea</v>
      </c>
      <c r="K60" s="3" t="str">
        <f t="shared" si="8"/>
        <v>Eyévéa</v>
      </c>
      <c r="L60" s="21">
        <f t="shared" si="4"/>
        <v>218</v>
      </c>
      <c r="M60" s="21">
        <f t="shared" si="5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 t="shared" si="0"/>
        <v/>
      </c>
      <c r="I61" s="3" t="str">
        <f t="shared" si="6"/>
        <v>Augvea</v>
      </c>
      <c r="J61" s="3" t="str">
        <f t="shared" si="7"/>
        <v>Eyevea</v>
      </c>
      <c r="K61" s="3" t="str">
        <f t="shared" si="8"/>
        <v>Eyévéa</v>
      </c>
      <c r="L61" s="21">
        <f t="shared" si="4"/>
        <v>219</v>
      </c>
      <c r="M61" s="21">
        <f t="shared" si="5"/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 t="shared" si="0"/>
        <v/>
      </c>
      <c r="I62" s="3" t="str">
        <f t="shared" si="6"/>
        <v>Glenumbra</v>
      </c>
      <c r="J62" s="3" t="str">
        <f t="shared" si="7"/>
        <v>Glenumbra</v>
      </c>
      <c r="K62" s="3" t="str">
        <f t="shared" si="8"/>
        <v>La Glénumbrie</v>
      </c>
      <c r="L62" s="21">
        <f t="shared" si="4"/>
        <v>222</v>
      </c>
      <c r="M62" s="21">
        <f t="shared" si="5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 t="shared" si="0"/>
        <v/>
      </c>
      <c r="I63" s="3" t="str">
        <f t="shared" si="6"/>
        <v>Glenumbra</v>
      </c>
      <c r="J63" s="3" t="str">
        <f t="shared" si="7"/>
        <v>Glenumbra</v>
      </c>
      <c r="K63" s="3" t="str">
        <f t="shared" si="8"/>
        <v>La Glénumbrie</v>
      </c>
      <c r="L63" s="21">
        <f t="shared" si="4"/>
        <v>223</v>
      </c>
      <c r="M63" s="21">
        <f t="shared" si="5"/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 t="shared" si="0"/>
        <v/>
      </c>
      <c r="I64" s="3" t="str">
        <f t="shared" si="6"/>
        <v>Kluftspitze</v>
      </c>
      <c r="J64" s="3" t="str">
        <f t="shared" si="7"/>
        <v>Rivenspire</v>
      </c>
      <c r="K64" s="3" t="str">
        <f t="shared" si="8"/>
        <v>Fendretour</v>
      </c>
      <c r="L64" s="21">
        <f t="shared" si="4"/>
        <v>224</v>
      </c>
      <c r="M64" s="21">
        <f t="shared" si="5"/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 t="shared" si="0"/>
        <v/>
      </c>
      <c r="I65" s="3" t="str">
        <f t="shared" si="6"/>
        <v>Bangkorai</v>
      </c>
      <c r="J65" s="3" t="str">
        <f t="shared" si="7"/>
        <v>Bangkorai</v>
      </c>
      <c r="K65" s="3" t="str">
        <f t="shared" si="8"/>
        <v>Bangkoraï</v>
      </c>
      <c r="L65" s="21">
        <f t="shared" si="4"/>
        <v>227</v>
      </c>
      <c r="M65" s="21">
        <f t="shared" si="5"/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 t="shared" ref="H66:H129" si="9">IF(EXACT(A66,C66),"X","")</f>
        <v/>
      </c>
      <c r="I66" s="3" t="str">
        <f t="shared" si="6"/>
        <v>Bangkorai</v>
      </c>
      <c r="J66" s="3" t="str">
        <f t="shared" si="7"/>
        <v>Bangkorai</v>
      </c>
      <c r="K66" s="3" t="str">
        <f t="shared" si="8"/>
        <v>Bangkoraï</v>
      </c>
      <c r="L66" s="21">
        <f t="shared" ref="L66:L129" si="10">A66</f>
        <v>228</v>
      </c>
      <c r="M66" s="21">
        <f t="shared" ref="M66:M129" si="11"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 t="shared" si="9"/>
        <v/>
      </c>
      <c r="I67" s="3" t="str">
        <f t="shared" si="6"/>
        <v>Bangkorai</v>
      </c>
      <c r="J67" s="3" t="str">
        <f t="shared" si="7"/>
        <v>Bangkorai</v>
      </c>
      <c r="K67" s="3" t="str">
        <f t="shared" si="8"/>
        <v>Bangkoraï</v>
      </c>
      <c r="L67" s="21">
        <f t="shared" si="10"/>
        <v>229</v>
      </c>
      <c r="M67" s="21">
        <f t="shared" si="11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 t="shared" si="9"/>
        <v/>
      </c>
      <c r="I68" s="3" t="str">
        <f t="shared" si="6"/>
        <v>Bangkorai</v>
      </c>
      <c r="J68" s="3" t="str">
        <f t="shared" si="7"/>
        <v>Bangkorai</v>
      </c>
      <c r="K68" s="3" t="str">
        <f t="shared" si="8"/>
        <v>Bangkoraï</v>
      </c>
      <c r="L68" s="21">
        <f t="shared" si="10"/>
        <v>231</v>
      </c>
      <c r="M68" s="21">
        <f t="shared" si="11"/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 t="shared" si="9"/>
        <v/>
      </c>
      <c r="I69" s="3" t="str">
        <f t="shared" ref="I69:I132" si="12">IF(A69&lt;&gt;C69,VLOOKUP(C69,$A$3:$D$9999,4,FALSE),"")</f>
        <v>Schattenfenn</v>
      </c>
      <c r="J69" s="3" t="str">
        <f t="shared" ref="J69:J132" si="13">IF(A69&lt;&gt;C69,VLOOKUP(C69,$A$3:$E$9999,5,FALSE),"")</f>
        <v>Shadowfen</v>
      </c>
      <c r="K69" s="3" t="str">
        <f t="shared" ref="K69:K132" si="14">IF(A69&lt;&gt;C69,VLOOKUP(C69,$A$3:$F$9999,6,FALSE),"")</f>
        <v>Fangeombre</v>
      </c>
      <c r="L69" s="21">
        <f t="shared" si="10"/>
        <v>232</v>
      </c>
      <c r="M69" s="21">
        <f t="shared" si="11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 t="shared" si="9"/>
        <v/>
      </c>
      <c r="I70" s="3" t="str">
        <f t="shared" si="12"/>
        <v>Schattenfenn</v>
      </c>
      <c r="J70" s="3" t="str">
        <f t="shared" si="13"/>
        <v>Shadowfen</v>
      </c>
      <c r="K70" s="3" t="str">
        <f t="shared" si="14"/>
        <v>Fangeombre</v>
      </c>
      <c r="L70" s="21">
        <f t="shared" si="10"/>
        <v>233</v>
      </c>
      <c r="M70" s="21">
        <f t="shared" si="11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 t="shared" si="9"/>
        <v/>
      </c>
      <c r="I71" s="3" t="str">
        <f t="shared" si="12"/>
        <v>Schattenfenn</v>
      </c>
      <c r="J71" s="3" t="str">
        <f t="shared" si="13"/>
        <v>Shadowfen</v>
      </c>
      <c r="K71" s="3" t="str">
        <f t="shared" si="14"/>
        <v>Fangeombre</v>
      </c>
      <c r="L71" s="21">
        <f t="shared" si="10"/>
        <v>234</v>
      </c>
      <c r="M71" s="21">
        <f t="shared" si="11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 t="shared" si="9"/>
        <v/>
      </c>
      <c r="I72" s="3" t="str">
        <f t="shared" si="12"/>
        <v>Schattenfenn</v>
      </c>
      <c r="J72" s="3" t="str">
        <f t="shared" si="13"/>
        <v>Shadowfen</v>
      </c>
      <c r="K72" s="3" t="str">
        <f t="shared" si="14"/>
        <v>Fangeombre</v>
      </c>
      <c r="L72" s="21">
        <f t="shared" si="10"/>
        <v>235</v>
      </c>
      <c r="M72" s="21">
        <f t="shared" si="11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 t="shared" si="9"/>
        <v/>
      </c>
      <c r="I73" s="3" t="str">
        <f t="shared" si="12"/>
        <v>Schattenfenn</v>
      </c>
      <c r="J73" s="3" t="str">
        <f t="shared" si="13"/>
        <v>Shadowfen</v>
      </c>
      <c r="K73" s="3" t="str">
        <f t="shared" si="14"/>
        <v>Fangeombre</v>
      </c>
      <c r="L73" s="21">
        <f t="shared" si="10"/>
        <v>236</v>
      </c>
      <c r="M73" s="21">
        <f t="shared" si="11"/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 t="shared" si="9"/>
        <v/>
      </c>
      <c r="I74" s="3" t="str">
        <f t="shared" si="12"/>
        <v>Die Alik'r-Wüste</v>
      </c>
      <c r="J74" s="3" t="str">
        <f t="shared" si="13"/>
        <v>Alik'r Desert</v>
      </c>
      <c r="K74" s="3" t="str">
        <f t="shared" si="14"/>
        <v>Le désert d'Alik'r</v>
      </c>
      <c r="L74" s="21">
        <f t="shared" si="10"/>
        <v>237</v>
      </c>
      <c r="M74" s="21">
        <f t="shared" si="11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 t="shared" si="9"/>
        <v/>
      </c>
      <c r="I75" s="3" t="str">
        <f t="shared" si="12"/>
        <v>Die Alik'r-Wüste</v>
      </c>
      <c r="J75" s="3" t="str">
        <f t="shared" si="13"/>
        <v>Alik'r Desert</v>
      </c>
      <c r="K75" s="3" t="str">
        <f t="shared" si="14"/>
        <v>Le désert d'Alik'r</v>
      </c>
      <c r="L75" s="21">
        <f t="shared" si="10"/>
        <v>238</v>
      </c>
      <c r="M75" s="21">
        <f t="shared" si="11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 t="shared" si="9"/>
        <v/>
      </c>
      <c r="I76" s="3" t="str">
        <f t="shared" si="12"/>
        <v>Die Alik'r-Wüste</v>
      </c>
      <c r="J76" s="3" t="str">
        <f t="shared" si="13"/>
        <v>Alik'r Desert</v>
      </c>
      <c r="K76" s="3" t="str">
        <f t="shared" si="14"/>
        <v>Le désert d'Alik'r</v>
      </c>
      <c r="L76" s="21">
        <f t="shared" si="10"/>
        <v>239</v>
      </c>
      <c r="M76" s="21">
        <f t="shared" si="11"/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 t="shared" si="9"/>
        <v/>
      </c>
      <c r="I77" s="3" t="str">
        <f t="shared" si="12"/>
        <v>Steinfälle</v>
      </c>
      <c r="J77" s="3" t="str">
        <f t="shared" si="13"/>
        <v>Stonefalls</v>
      </c>
      <c r="K77" s="3" t="str">
        <f t="shared" si="14"/>
        <v>Les Éboulis</v>
      </c>
      <c r="L77" s="21">
        <f t="shared" si="10"/>
        <v>241</v>
      </c>
      <c r="M77" s="21">
        <f t="shared" si="11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 t="shared" si="9"/>
        <v/>
      </c>
      <c r="I78" s="3" t="str">
        <f t="shared" si="12"/>
        <v>Steinfälle</v>
      </c>
      <c r="J78" s="3" t="str">
        <f t="shared" si="13"/>
        <v>Stonefalls</v>
      </c>
      <c r="K78" s="3" t="str">
        <f t="shared" si="14"/>
        <v>Les Éboulis</v>
      </c>
      <c r="L78" s="21">
        <f t="shared" si="10"/>
        <v>242</v>
      </c>
      <c r="M78" s="21">
        <f t="shared" si="11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 t="shared" si="9"/>
        <v/>
      </c>
      <c r="I79" s="3" t="str">
        <f t="shared" si="12"/>
        <v>Steinfälle</v>
      </c>
      <c r="J79" s="3" t="str">
        <f t="shared" si="13"/>
        <v>Stonefalls</v>
      </c>
      <c r="K79" s="3" t="str">
        <f t="shared" si="14"/>
        <v>Les Éboulis</v>
      </c>
      <c r="L79" s="21">
        <f t="shared" si="10"/>
        <v>243</v>
      </c>
      <c r="M79" s="21">
        <f t="shared" si="11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 t="shared" si="9"/>
        <v/>
      </c>
      <c r="I80" s="3" t="str">
        <f t="shared" si="12"/>
        <v>Steinfälle</v>
      </c>
      <c r="J80" s="3" t="str">
        <f t="shared" si="13"/>
        <v>Stonefalls</v>
      </c>
      <c r="K80" s="3" t="str">
        <f t="shared" si="14"/>
        <v>Les Éboulis</v>
      </c>
      <c r="L80" s="21">
        <f t="shared" si="10"/>
        <v>245</v>
      </c>
      <c r="M80" s="21">
        <f t="shared" si="11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 t="shared" si="9"/>
        <v/>
      </c>
      <c r="I81" s="3" t="str">
        <f t="shared" si="12"/>
        <v>Steinfälle</v>
      </c>
      <c r="J81" s="3" t="str">
        <f t="shared" si="13"/>
        <v>Stonefalls</v>
      </c>
      <c r="K81" s="3" t="str">
        <f t="shared" si="14"/>
        <v>Les Éboulis</v>
      </c>
      <c r="L81" s="21">
        <f t="shared" si="10"/>
        <v>246</v>
      </c>
      <c r="M81" s="21">
        <f t="shared" si="11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 t="shared" si="9"/>
        <v/>
      </c>
      <c r="I82" s="3" t="str">
        <f t="shared" si="12"/>
        <v>Steinfälle</v>
      </c>
      <c r="J82" s="3" t="str">
        <f t="shared" si="13"/>
        <v>Stonefalls</v>
      </c>
      <c r="K82" s="3" t="str">
        <f t="shared" si="14"/>
        <v>Les Éboulis</v>
      </c>
      <c r="L82" s="21">
        <f t="shared" si="10"/>
        <v>247</v>
      </c>
      <c r="M82" s="21">
        <f t="shared" si="11"/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 t="shared" si="9"/>
        <v/>
      </c>
      <c r="I83" s="3" t="str">
        <f t="shared" si="12"/>
        <v>Deshaan</v>
      </c>
      <c r="J83" s="3" t="str">
        <f t="shared" si="13"/>
        <v>Deshaan</v>
      </c>
      <c r="K83" s="3" t="str">
        <f t="shared" si="14"/>
        <v>Deshaan</v>
      </c>
      <c r="L83" s="21">
        <f t="shared" si="10"/>
        <v>248</v>
      </c>
      <c r="M83" s="21">
        <f t="shared" si="11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 t="shared" si="9"/>
        <v/>
      </c>
      <c r="I84" s="3" t="str">
        <f t="shared" si="12"/>
        <v>Deshaan</v>
      </c>
      <c r="J84" s="3" t="str">
        <f t="shared" si="13"/>
        <v>Deshaan</v>
      </c>
      <c r="K84" s="3" t="str">
        <f t="shared" si="14"/>
        <v>Deshaan</v>
      </c>
      <c r="L84" s="21">
        <f t="shared" si="10"/>
        <v>249</v>
      </c>
      <c r="M84" s="21">
        <f t="shared" si="11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 t="shared" si="9"/>
        <v/>
      </c>
      <c r="I85" s="3" t="str">
        <f t="shared" si="12"/>
        <v>Deshaan</v>
      </c>
      <c r="J85" s="3" t="str">
        <f t="shared" si="13"/>
        <v>Deshaan</v>
      </c>
      <c r="K85" s="3" t="str">
        <f t="shared" si="14"/>
        <v>Deshaan</v>
      </c>
      <c r="L85" s="21">
        <f t="shared" si="10"/>
        <v>250</v>
      </c>
      <c r="M85" s="21">
        <f t="shared" si="11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 t="shared" si="9"/>
        <v/>
      </c>
      <c r="I86" s="3" t="str">
        <f t="shared" si="12"/>
        <v>Deshaan</v>
      </c>
      <c r="J86" s="3" t="str">
        <f t="shared" si="13"/>
        <v>Deshaan</v>
      </c>
      <c r="K86" s="3" t="str">
        <f t="shared" si="14"/>
        <v>Deshaan</v>
      </c>
      <c r="L86" s="21">
        <f t="shared" si="10"/>
        <v>252</v>
      </c>
      <c r="M86" s="21">
        <f t="shared" si="11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 t="shared" si="9"/>
        <v/>
      </c>
      <c r="I87" s="3" t="str">
        <f t="shared" si="12"/>
        <v>Deshaan</v>
      </c>
      <c r="J87" s="3" t="str">
        <f t="shared" si="13"/>
        <v>Deshaan</v>
      </c>
      <c r="K87" s="3" t="str">
        <f t="shared" si="14"/>
        <v>Deshaan</v>
      </c>
      <c r="L87" s="21">
        <f t="shared" si="10"/>
        <v>253</v>
      </c>
      <c r="M87" s="21">
        <f t="shared" si="11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 t="shared" si="9"/>
        <v/>
      </c>
      <c r="I88" s="3" t="str">
        <f t="shared" si="12"/>
        <v>Deshaan</v>
      </c>
      <c r="J88" s="3" t="str">
        <f t="shared" si="13"/>
        <v>Deshaan</v>
      </c>
      <c r="K88" s="3" t="str">
        <f t="shared" si="14"/>
        <v>Deshaan</v>
      </c>
      <c r="L88" s="21">
        <f t="shared" si="10"/>
        <v>254</v>
      </c>
      <c r="M88" s="21">
        <f t="shared" si="11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 t="shared" si="9"/>
        <v/>
      </c>
      <c r="I89" s="3" t="str">
        <f t="shared" si="12"/>
        <v>Deshaan</v>
      </c>
      <c r="J89" s="3" t="str">
        <f t="shared" si="13"/>
        <v>Deshaan</v>
      </c>
      <c r="K89" s="3" t="str">
        <f t="shared" si="14"/>
        <v>Deshaan</v>
      </c>
      <c r="L89" s="21">
        <f t="shared" si="10"/>
        <v>255</v>
      </c>
      <c r="M89" s="21">
        <f t="shared" si="11"/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 t="shared" si="9"/>
        <v/>
      </c>
      <c r="I90" s="3" t="str">
        <f t="shared" si="12"/>
        <v>Glenumbra</v>
      </c>
      <c r="J90" s="3" t="str">
        <f t="shared" si="13"/>
        <v>Glenumbra</v>
      </c>
      <c r="K90" s="3" t="str">
        <f t="shared" si="14"/>
        <v>La Glénumbrie</v>
      </c>
      <c r="L90" s="21">
        <f t="shared" si="10"/>
        <v>256</v>
      </c>
      <c r="M90" s="21">
        <f t="shared" si="11"/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 t="shared" si="9"/>
        <v/>
      </c>
      <c r="I91" s="3" t="str">
        <f t="shared" si="12"/>
        <v>Rift</v>
      </c>
      <c r="J91" s="3" t="str">
        <f t="shared" si="13"/>
        <v>The Rift</v>
      </c>
      <c r="K91" s="3" t="str">
        <f t="shared" si="14"/>
        <v>La Brèche</v>
      </c>
      <c r="L91" s="21">
        <f t="shared" si="10"/>
        <v>257</v>
      </c>
      <c r="M91" s="21">
        <f t="shared" si="11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 t="shared" si="9"/>
        <v/>
      </c>
      <c r="I92" s="3" t="str">
        <f t="shared" si="12"/>
        <v>Rift</v>
      </c>
      <c r="J92" s="3" t="str">
        <f t="shared" si="13"/>
        <v>The Rift</v>
      </c>
      <c r="K92" s="3" t="str">
        <f t="shared" si="14"/>
        <v>La Brèche</v>
      </c>
      <c r="L92" s="21">
        <f t="shared" si="10"/>
        <v>258</v>
      </c>
      <c r="M92" s="21">
        <f t="shared" si="11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 t="shared" si="9"/>
        <v/>
      </c>
      <c r="I93" s="3" t="str">
        <f t="shared" si="12"/>
        <v>Rift</v>
      </c>
      <c r="J93" s="3" t="str">
        <f t="shared" si="13"/>
        <v>The Rift</v>
      </c>
      <c r="K93" s="3" t="str">
        <f t="shared" si="14"/>
        <v>La Brèche</v>
      </c>
      <c r="L93" s="21">
        <f t="shared" si="10"/>
        <v>259</v>
      </c>
      <c r="M93" s="21">
        <f t="shared" si="11"/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 t="shared" si="9"/>
        <v/>
      </c>
      <c r="I94" s="3" t="str">
        <f t="shared" si="12"/>
        <v>Ostmarsch</v>
      </c>
      <c r="J94" s="3" t="str">
        <f t="shared" si="13"/>
        <v>Eastmarch</v>
      </c>
      <c r="K94" s="3" t="str">
        <f t="shared" si="14"/>
        <v>Estemarche</v>
      </c>
      <c r="L94" s="21">
        <f t="shared" si="10"/>
        <v>260</v>
      </c>
      <c r="M94" s="21">
        <f t="shared" si="11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 t="shared" si="9"/>
        <v/>
      </c>
      <c r="I95" s="3" t="str">
        <f t="shared" si="12"/>
        <v>Ostmarsch</v>
      </c>
      <c r="J95" s="3" t="str">
        <f t="shared" si="13"/>
        <v>Eastmarch</v>
      </c>
      <c r="K95" s="3" t="str">
        <f t="shared" si="14"/>
        <v>Estemarche</v>
      </c>
      <c r="L95" s="21">
        <f t="shared" si="10"/>
        <v>261</v>
      </c>
      <c r="M95" s="21">
        <f t="shared" si="11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 t="shared" si="9"/>
        <v/>
      </c>
      <c r="I96" s="3" t="str">
        <f t="shared" si="12"/>
        <v>Ostmarsch</v>
      </c>
      <c r="J96" s="3" t="str">
        <f t="shared" si="13"/>
        <v>Eastmarch</v>
      </c>
      <c r="K96" s="3" t="str">
        <f t="shared" si="14"/>
        <v>Estemarche</v>
      </c>
      <c r="L96" s="21">
        <f t="shared" si="10"/>
        <v>262</v>
      </c>
      <c r="M96" s="21">
        <f t="shared" si="11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 t="shared" si="9"/>
        <v/>
      </c>
      <c r="I97" s="3" t="str">
        <f t="shared" si="12"/>
        <v>Ostmarsch</v>
      </c>
      <c r="J97" s="3" t="str">
        <f t="shared" si="13"/>
        <v>Eastmarch</v>
      </c>
      <c r="K97" s="3" t="str">
        <f t="shared" si="14"/>
        <v>Estemarche</v>
      </c>
      <c r="L97" s="21">
        <f t="shared" si="10"/>
        <v>263</v>
      </c>
      <c r="M97" s="21">
        <f t="shared" si="11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 t="shared" si="9"/>
        <v/>
      </c>
      <c r="I98" s="3" t="str">
        <f t="shared" si="12"/>
        <v>Ostmarsch</v>
      </c>
      <c r="J98" s="3" t="str">
        <f t="shared" si="13"/>
        <v>Eastmarch</v>
      </c>
      <c r="K98" s="3" t="str">
        <f t="shared" si="14"/>
        <v>Estemarche</v>
      </c>
      <c r="L98" s="21">
        <f t="shared" si="10"/>
        <v>264</v>
      </c>
      <c r="M98" s="21">
        <f t="shared" si="11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 t="shared" si="9"/>
        <v/>
      </c>
      <c r="I99" s="3" t="str">
        <f t="shared" si="12"/>
        <v>Ostmarsch</v>
      </c>
      <c r="J99" s="3" t="str">
        <f t="shared" si="13"/>
        <v>Eastmarch</v>
      </c>
      <c r="K99" s="3" t="str">
        <f t="shared" si="14"/>
        <v>Estemarche</v>
      </c>
      <c r="L99" s="21">
        <f t="shared" si="10"/>
        <v>265</v>
      </c>
      <c r="M99" s="21">
        <f t="shared" si="11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 t="shared" si="9"/>
        <v/>
      </c>
      <c r="I100" s="3" t="str">
        <f t="shared" si="12"/>
        <v>Ostmarsch</v>
      </c>
      <c r="J100" s="3" t="str">
        <f t="shared" si="13"/>
        <v>Eastmarch</v>
      </c>
      <c r="K100" s="3" t="str">
        <f t="shared" si="14"/>
        <v>Estemarche</v>
      </c>
      <c r="L100" s="21">
        <f t="shared" si="10"/>
        <v>266</v>
      </c>
      <c r="M100" s="21">
        <f t="shared" si="11"/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 t="shared" si="9"/>
        <v>X</v>
      </c>
      <c r="I101" s="3" t="str">
        <f t="shared" si="12"/>
        <v/>
      </c>
      <c r="J101" s="3" t="str">
        <f t="shared" si="13"/>
        <v/>
      </c>
      <c r="K101" s="3" t="str">
        <f t="shared" si="14"/>
        <v/>
      </c>
      <c r="L101" s="21">
        <f t="shared" si="10"/>
        <v>267</v>
      </c>
      <c r="M101" s="21">
        <f t="shared" si="11"/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 t="shared" si="9"/>
        <v/>
      </c>
      <c r="I102" s="3" t="str">
        <f t="shared" si="12"/>
        <v>Malabal Tor</v>
      </c>
      <c r="J102" s="3" t="str">
        <f t="shared" si="13"/>
        <v>Malabal Tor</v>
      </c>
      <c r="K102" s="3" t="str">
        <f t="shared" si="14"/>
        <v>Malabal Tor</v>
      </c>
      <c r="L102" s="21">
        <f t="shared" si="10"/>
        <v>268</v>
      </c>
      <c r="M102" s="21">
        <f t="shared" si="11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 t="shared" si="9"/>
        <v/>
      </c>
      <c r="I103" s="3" t="str">
        <f t="shared" si="12"/>
        <v>Malabal Tor</v>
      </c>
      <c r="J103" s="3" t="str">
        <f t="shared" si="13"/>
        <v>Malabal Tor</v>
      </c>
      <c r="K103" s="3" t="str">
        <f t="shared" si="14"/>
        <v>Malabal Tor</v>
      </c>
      <c r="L103" s="21">
        <f t="shared" si="10"/>
        <v>269</v>
      </c>
      <c r="M103" s="21">
        <f t="shared" si="11"/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 t="shared" si="9"/>
        <v/>
      </c>
      <c r="I104" s="3" t="str">
        <f t="shared" si="12"/>
        <v>Schattenfenn</v>
      </c>
      <c r="J104" s="3" t="str">
        <f t="shared" si="13"/>
        <v>Shadowfen</v>
      </c>
      <c r="K104" s="3" t="str">
        <f t="shared" si="14"/>
        <v>Fangeombre</v>
      </c>
      <c r="L104" s="21">
        <f t="shared" si="10"/>
        <v>270</v>
      </c>
      <c r="M104" s="21">
        <f t="shared" si="11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 t="shared" si="9"/>
        <v/>
      </c>
      <c r="I105" s="3" t="str">
        <f t="shared" si="12"/>
        <v>Schattenfenn</v>
      </c>
      <c r="J105" s="3" t="str">
        <f t="shared" si="13"/>
        <v>Shadowfen</v>
      </c>
      <c r="K105" s="3" t="str">
        <f t="shared" si="14"/>
        <v>Fangeombre</v>
      </c>
      <c r="L105" s="21">
        <f t="shared" si="10"/>
        <v>271</v>
      </c>
      <c r="M105" s="21">
        <f t="shared" si="11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 t="shared" si="9"/>
        <v/>
      </c>
      <c r="I106" s="3" t="str">
        <f t="shared" si="12"/>
        <v>Schattenfenn</v>
      </c>
      <c r="J106" s="3" t="str">
        <f t="shared" si="13"/>
        <v>Shadowfen</v>
      </c>
      <c r="K106" s="3" t="str">
        <f t="shared" si="14"/>
        <v>Fangeombre</v>
      </c>
      <c r="L106" s="21">
        <f t="shared" si="10"/>
        <v>272</v>
      </c>
      <c r="M106" s="21">
        <f t="shared" si="11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 t="shared" si="9"/>
        <v/>
      </c>
      <c r="I107" s="3" t="str">
        <f t="shared" si="12"/>
        <v>Schattenfenn</v>
      </c>
      <c r="J107" s="3" t="str">
        <f t="shared" si="13"/>
        <v>Shadowfen</v>
      </c>
      <c r="K107" s="3" t="str">
        <f t="shared" si="14"/>
        <v>Fangeombre</v>
      </c>
      <c r="L107" s="21">
        <f t="shared" si="10"/>
        <v>273</v>
      </c>
      <c r="M107" s="21">
        <f t="shared" si="11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 t="shared" si="9"/>
        <v/>
      </c>
      <c r="I108" s="3" t="str">
        <f t="shared" si="12"/>
        <v>Schattenfenn</v>
      </c>
      <c r="J108" s="3" t="str">
        <f t="shared" si="13"/>
        <v>Shadowfen</v>
      </c>
      <c r="K108" s="3" t="str">
        <f t="shared" si="14"/>
        <v>Fangeombre</v>
      </c>
      <c r="L108" s="21">
        <f t="shared" si="10"/>
        <v>274</v>
      </c>
      <c r="M108" s="21">
        <f t="shared" si="11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 t="shared" si="9"/>
        <v/>
      </c>
      <c r="I109" s="3" t="str">
        <f t="shared" si="12"/>
        <v>Schattenfenn</v>
      </c>
      <c r="J109" s="3" t="str">
        <f t="shared" si="13"/>
        <v>Shadowfen</v>
      </c>
      <c r="K109" s="3" t="str">
        <f t="shared" si="14"/>
        <v>Fangeombre</v>
      </c>
      <c r="L109" s="21">
        <f t="shared" si="10"/>
        <v>275</v>
      </c>
      <c r="M109" s="21">
        <f t="shared" si="11"/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 t="shared" si="9"/>
        <v>X</v>
      </c>
      <c r="I110" s="3" t="str">
        <f t="shared" si="12"/>
        <v/>
      </c>
      <c r="J110" s="3" t="str">
        <f t="shared" si="13"/>
        <v/>
      </c>
      <c r="K110" s="3" t="str">
        <f t="shared" si="14"/>
        <v/>
      </c>
      <c r="L110" s="21">
        <f t="shared" si="10"/>
        <v>279</v>
      </c>
      <c r="M110" s="21">
        <f t="shared" si="11"/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 t="shared" si="9"/>
        <v>X</v>
      </c>
      <c r="I111" s="3" t="str">
        <f t="shared" si="12"/>
        <v/>
      </c>
      <c r="J111" s="3" t="str">
        <f t="shared" si="13"/>
        <v/>
      </c>
      <c r="K111" s="3" t="str">
        <f t="shared" si="14"/>
        <v/>
      </c>
      <c r="L111" s="21">
        <f t="shared" si="10"/>
        <v>280</v>
      </c>
      <c r="M111" s="21">
        <f t="shared" si="11"/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 t="shared" si="9"/>
        <v>X</v>
      </c>
      <c r="I112" s="3" t="str">
        <f t="shared" si="12"/>
        <v/>
      </c>
      <c r="J112" s="3" t="str">
        <f t="shared" si="13"/>
        <v/>
      </c>
      <c r="K112" s="3" t="str">
        <f t="shared" si="14"/>
        <v/>
      </c>
      <c r="L112" s="21">
        <f t="shared" si="10"/>
        <v>281</v>
      </c>
      <c r="M112" s="21">
        <f t="shared" si="11"/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 t="shared" si="9"/>
        <v/>
      </c>
      <c r="I113" s="3" t="str">
        <f t="shared" si="12"/>
        <v>Steinfälle</v>
      </c>
      <c r="J113" s="3" t="str">
        <f t="shared" si="13"/>
        <v>Stonefalls</v>
      </c>
      <c r="K113" s="3" t="str">
        <f t="shared" si="14"/>
        <v>Les Éboulis</v>
      </c>
      <c r="L113" s="21">
        <f t="shared" si="10"/>
        <v>283</v>
      </c>
      <c r="M113" s="21">
        <f t="shared" si="11"/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 t="shared" si="9"/>
        <v/>
      </c>
      <c r="I114" s="3" t="str">
        <f t="shared" si="12"/>
        <v>Glenumbra</v>
      </c>
      <c r="J114" s="3" t="str">
        <f t="shared" si="13"/>
        <v>Glenumbra</v>
      </c>
      <c r="K114" s="3" t="str">
        <f t="shared" si="14"/>
        <v>La Glénumbrie</v>
      </c>
      <c r="L114" s="21">
        <f t="shared" si="10"/>
        <v>284</v>
      </c>
      <c r="M114" s="21">
        <f t="shared" si="11"/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 t="shared" si="9"/>
        <v/>
      </c>
      <c r="I115" s="3" t="str">
        <f t="shared" si="12"/>
        <v>Steinfälle</v>
      </c>
      <c r="J115" s="3" t="str">
        <f t="shared" si="13"/>
        <v>Stonefalls</v>
      </c>
      <c r="K115" s="3" t="str">
        <f t="shared" si="14"/>
        <v>Les Éboulis</v>
      </c>
      <c r="L115" s="21">
        <f t="shared" si="10"/>
        <v>287</v>
      </c>
      <c r="M115" s="21">
        <f t="shared" si="11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 t="shared" si="9"/>
        <v/>
      </c>
      <c r="I116" s="3" t="str">
        <f t="shared" si="12"/>
        <v>Steinfälle</v>
      </c>
      <c r="J116" s="3" t="str">
        <f t="shared" si="13"/>
        <v>Stonefalls</v>
      </c>
      <c r="K116" s="3" t="str">
        <f t="shared" si="14"/>
        <v>Les Éboulis</v>
      </c>
      <c r="L116" s="21">
        <f t="shared" si="10"/>
        <v>288</v>
      </c>
      <c r="M116" s="21">
        <f t="shared" si="11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 t="shared" si="9"/>
        <v/>
      </c>
      <c r="I117" s="3" t="str">
        <f t="shared" si="12"/>
        <v>Steinfälle</v>
      </c>
      <c r="J117" s="3" t="str">
        <f t="shared" si="13"/>
        <v>Stonefalls</v>
      </c>
      <c r="K117" s="3" t="str">
        <f t="shared" si="14"/>
        <v>Les Éboulis</v>
      </c>
      <c r="L117" s="21">
        <f t="shared" si="10"/>
        <v>289</v>
      </c>
      <c r="M117" s="21">
        <f t="shared" si="11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 t="shared" si="9"/>
        <v/>
      </c>
      <c r="I118" s="3" t="str">
        <f t="shared" si="12"/>
        <v>Steinfälle</v>
      </c>
      <c r="J118" s="3" t="str">
        <f t="shared" si="13"/>
        <v>Stonefalls</v>
      </c>
      <c r="K118" s="3" t="str">
        <f t="shared" si="14"/>
        <v>Les Éboulis</v>
      </c>
      <c r="L118" s="21">
        <f t="shared" si="10"/>
        <v>290</v>
      </c>
      <c r="M118" s="21">
        <f t="shared" si="11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 t="shared" si="9"/>
        <v/>
      </c>
      <c r="I119" s="3" t="str">
        <f t="shared" si="12"/>
        <v>Steinfälle</v>
      </c>
      <c r="J119" s="3" t="str">
        <f t="shared" si="13"/>
        <v>Stonefalls</v>
      </c>
      <c r="K119" s="3" t="str">
        <f t="shared" si="14"/>
        <v>Les Éboulis</v>
      </c>
      <c r="L119" s="21">
        <f t="shared" si="10"/>
        <v>291</v>
      </c>
      <c r="M119" s="21">
        <f t="shared" si="11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 t="shared" si="9"/>
        <v/>
      </c>
      <c r="I120" s="3" t="str">
        <f t="shared" si="12"/>
        <v>Steinfälle</v>
      </c>
      <c r="J120" s="3" t="str">
        <f t="shared" si="13"/>
        <v>Stonefalls</v>
      </c>
      <c r="K120" s="3" t="str">
        <f t="shared" si="14"/>
        <v>Les Éboulis</v>
      </c>
      <c r="L120" s="21">
        <f t="shared" si="10"/>
        <v>296</v>
      </c>
      <c r="M120" s="21">
        <f t="shared" si="11"/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 t="shared" si="9"/>
        <v/>
      </c>
      <c r="I121" s="3" t="str">
        <f t="shared" si="12"/>
        <v>Deshaan</v>
      </c>
      <c r="J121" s="3" t="str">
        <f t="shared" si="13"/>
        <v>Deshaan</v>
      </c>
      <c r="K121" s="3" t="str">
        <f t="shared" si="14"/>
        <v>Deshaan</v>
      </c>
      <c r="L121" s="21">
        <f t="shared" si="10"/>
        <v>306</v>
      </c>
      <c r="M121" s="21">
        <f t="shared" si="11"/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 t="shared" si="9"/>
        <v/>
      </c>
      <c r="I122" s="3" t="str">
        <f t="shared" si="12"/>
        <v>Die Alik'r-Wüste</v>
      </c>
      <c r="J122" s="3" t="str">
        <f t="shared" si="13"/>
        <v>Alik'r Desert</v>
      </c>
      <c r="K122" s="3" t="str">
        <f t="shared" si="14"/>
        <v>Le désert d'Alik'r</v>
      </c>
      <c r="L122" s="21">
        <f t="shared" si="10"/>
        <v>308</v>
      </c>
      <c r="M122" s="21">
        <f t="shared" si="11"/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 t="shared" si="9"/>
        <v/>
      </c>
      <c r="I123" s="3" t="str">
        <f t="shared" si="12"/>
        <v>Glenumbra</v>
      </c>
      <c r="J123" s="3" t="str">
        <f t="shared" si="13"/>
        <v>Glenumbra</v>
      </c>
      <c r="K123" s="3" t="str">
        <f t="shared" si="14"/>
        <v>La Glénumbrie</v>
      </c>
      <c r="L123" s="21">
        <f t="shared" si="10"/>
        <v>309</v>
      </c>
      <c r="M123" s="21">
        <f t="shared" si="11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 t="shared" si="9"/>
        <v/>
      </c>
      <c r="I124" s="3" t="str">
        <f t="shared" si="12"/>
        <v>Glenumbra</v>
      </c>
      <c r="J124" s="3" t="str">
        <f t="shared" si="13"/>
        <v>Glenumbra</v>
      </c>
      <c r="K124" s="3" t="str">
        <f t="shared" si="14"/>
        <v>La Glénumbrie</v>
      </c>
      <c r="L124" s="21">
        <f t="shared" si="10"/>
        <v>310</v>
      </c>
      <c r="M124" s="21">
        <f t="shared" si="11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 t="shared" si="9"/>
        <v/>
      </c>
      <c r="I125" s="3" t="str">
        <f t="shared" si="12"/>
        <v>Glenumbra</v>
      </c>
      <c r="J125" s="3" t="str">
        <f t="shared" si="13"/>
        <v>Glenumbra</v>
      </c>
      <c r="K125" s="3" t="str">
        <f t="shared" si="14"/>
        <v>La Glénumbrie</v>
      </c>
      <c r="L125" s="21">
        <f t="shared" si="10"/>
        <v>311</v>
      </c>
      <c r="M125" s="21">
        <f t="shared" si="11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 t="shared" si="9"/>
        <v/>
      </c>
      <c r="I126" s="3" t="str">
        <f t="shared" si="12"/>
        <v>Glenumbra</v>
      </c>
      <c r="J126" s="3" t="str">
        <f t="shared" si="13"/>
        <v>Glenumbra</v>
      </c>
      <c r="K126" s="3" t="str">
        <f t="shared" si="14"/>
        <v>La Glénumbrie</v>
      </c>
      <c r="L126" s="21">
        <f t="shared" si="10"/>
        <v>312</v>
      </c>
      <c r="M126" s="21">
        <f t="shared" si="11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 t="shared" si="9"/>
        <v/>
      </c>
      <c r="I127" s="3" t="str">
        <f t="shared" si="12"/>
        <v>Glenumbra</v>
      </c>
      <c r="J127" s="3" t="str">
        <f t="shared" si="13"/>
        <v>Glenumbra</v>
      </c>
      <c r="K127" s="3" t="str">
        <f t="shared" si="14"/>
        <v>La Glénumbrie</v>
      </c>
      <c r="L127" s="21">
        <f t="shared" si="10"/>
        <v>313</v>
      </c>
      <c r="M127" s="21">
        <f t="shared" si="11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 t="shared" si="9"/>
        <v/>
      </c>
      <c r="I128" s="3" t="str">
        <f t="shared" si="12"/>
        <v>Glenumbra</v>
      </c>
      <c r="J128" s="3" t="str">
        <f t="shared" si="13"/>
        <v>Glenumbra</v>
      </c>
      <c r="K128" s="3" t="str">
        <f t="shared" si="14"/>
        <v>La Glénumbrie</v>
      </c>
      <c r="L128" s="21">
        <f t="shared" si="10"/>
        <v>314</v>
      </c>
      <c r="M128" s="21">
        <f t="shared" si="11"/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 t="shared" si="9"/>
        <v/>
      </c>
      <c r="I129" s="3" t="str">
        <f t="shared" si="12"/>
        <v>Sturmhafen</v>
      </c>
      <c r="J129" s="3" t="str">
        <f t="shared" si="13"/>
        <v>Stormhaven</v>
      </c>
      <c r="K129" s="3" t="str">
        <f t="shared" si="14"/>
        <v>Havre-tempête</v>
      </c>
      <c r="L129" s="21">
        <f t="shared" si="10"/>
        <v>315</v>
      </c>
      <c r="M129" s="21">
        <f t="shared" si="11"/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 t="shared" ref="H130:H193" si="15">IF(EXACT(A130,C130),"X","")</f>
        <v/>
      </c>
      <c r="I130" s="3" t="str">
        <f t="shared" si="12"/>
        <v>Sturmhafen</v>
      </c>
      <c r="J130" s="3" t="str">
        <f t="shared" si="13"/>
        <v>Stormhaven</v>
      </c>
      <c r="K130" s="3" t="str">
        <f t="shared" si="14"/>
        <v>Havre-tempête</v>
      </c>
      <c r="L130" s="21">
        <f t="shared" ref="L130:L193" si="16">A130</f>
        <v>316</v>
      </c>
      <c r="M130" s="21">
        <f t="shared" ref="M130:M193" si="17"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 t="shared" si="15"/>
        <v/>
      </c>
      <c r="I131" s="3" t="str">
        <f t="shared" si="12"/>
        <v>Sturmhafen</v>
      </c>
      <c r="J131" s="3" t="str">
        <f t="shared" si="13"/>
        <v>Stormhaven</v>
      </c>
      <c r="K131" s="3" t="str">
        <f t="shared" si="14"/>
        <v>Havre-tempête</v>
      </c>
      <c r="L131" s="21">
        <f t="shared" si="16"/>
        <v>317</v>
      </c>
      <c r="M131" s="21">
        <f t="shared" si="17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 t="shared" si="15"/>
        <v/>
      </c>
      <c r="I132" s="3" t="str">
        <f t="shared" si="12"/>
        <v>Sturmhafen</v>
      </c>
      <c r="J132" s="3" t="str">
        <f t="shared" si="13"/>
        <v>Stormhaven</v>
      </c>
      <c r="K132" s="3" t="str">
        <f t="shared" si="14"/>
        <v>Havre-tempête</v>
      </c>
      <c r="L132" s="21">
        <f t="shared" si="16"/>
        <v>318</v>
      </c>
      <c r="M132" s="21">
        <f t="shared" si="17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 t="shared" si="15"/>
        <v/>
      </c>
      <c r="I133" s="3" t="str">
        <f t="shared" ref="I133:I196" si="18">IF(A133&lt;&gt;C133,VLOOKUP(C133,$A$3:$D$9999,4,FALSE),"")</f>
        <v>Sturmhafen</v>
      </c>
      <c r="J133" s="3" t="str">
        <f t="shared" ref="J133:J196" si="19">IF(A133&lt;&gt;C133,VLOOKUP(C133,$A$3:$E$9999,5,FALSE),"")</f>
        <v>Stormhaven</v>
      </c>
      <c r="K133" s="3" t="str">
        <f t="shared" ref="K133:K196" si="20">IF(A133&lt;&gt;C133,VLOOKUP(C133,$A$3:$F$9999,6,FALSE),"")</f>
        <v>Havre-tempête</v>
      </c>
      <c r="L133" s="21">
        <f t="shared" si="16"/>
        <v>319</v>
      </c>
      <c r="M133" s="21">
        <f t="shared" si="17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 t="shared" si="15"/>
        <v/>
      </c>
      <c r="I134" s="3" t="str">
        <f t="shared" si="18"/>
        <v>Sturmhafen</v>
      </c>
      <c r="J134" s="3" t="str">
        <f t="shared" si="19"/>
        <v>Stormhaven</v>
      </c>
      <c r="K134" s="3" t="str">
        <f t="shared" si="20"/>
        <v>Havre-tempête</v>
      </c>
      <c r="L134" s="21">
        <f t="shared" si="16"/>
        <v>320</v>
      </c>
      <c r="M134" s="21">
        <f t="shared" si="17"/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 t="shared" si="15"/>
        <v/>
      </c>
      <c r="I135" s="3" t="str">
        <f t="shared" si="18"/>
        <v>Kluftspitze</v>
      </c>
      <c r="J135" s="3" t="str">
        <f t="shared" si="19"/>
        <v>Rivenspire</v>
      </c>
      <c r="K135" s="3" t="str">
        <f t="shared" si="20"/>
        <v>Fendretour</v>
      </c>
      <c r="L135" s="21">
        <f t="shared" si="16"/>
        <v>321</v>
      </c>
      <c r="M135" s="21">
        <f t="shared" si="17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 t="shared" si="15"/>
        <v/>
      </c>
      <c r="I136" s="3" t="str">
        <f t="shared" si="18"/>
        <v>Kluftspitze</v>
      </c>
      <c r="J136" s="3" t="str">
        <f t="shared" si="19"/>
        <v>Rivenspire</v>
      </c>
      <c r="K136" s="3" t="str">
        <f t="shared" si="20"/>
        <v>Fendretour</v>
      </c>
      <c r="L136" s="21">
        <f t="shared" si="16"/>
        <v>322</v>
      </c>
      <c r="M136" s="21">
        <f t="shared" si="17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 t="shared" si="15"/>
        <v/>
      </c>
      <c r="I137" s="3" t="str">
        <f t="shared" si="18"/>
        <v>Kluftspitze</v>
      </c>
      <c r="J137" s="3" t="str">
        <f t="shared" si="19"/>
        <v>Rivenspire</v>
      </c>
      <c r="K137" s="3" t="str">
        <f t="shared" si="20"/>
        <v>Fendretour</v>
      </c>
      <c r="L137" s="21">
        <f t="shared" si="16"/>
        <v>323</v>
      </c>
      <c r="M137" s="21">
        <f t="shared" si="17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 t="shared" si="15"/>
        <v/>
      </c>
      <c r="I138" s="3" t="str">
        <f t="shared" si="18"/>
        <v>Kluftspitze</v>
      </c>
      <c r="J138" s="3" t="str">
        <f t="shared" si="19"/>
        <v>Rivenspire</v>
      </c>
      <c r="K138" s="3" t="str">
        <f t="shared" si="20"/>
        <v>Fendretour</v>
      </c>
      <c r="L138" s="21">
        <f t="shared" si="16"/>
        <v>324</v>
      </c>
      <c r="M138" s="21">
        <f t="shared" si="17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 t="shared" si="15"/>
        <v/>
      </c>
      <c r="I139" s="3" t="str">
        <f t="shared" si="18"/>
        <v>Kluftspitze</v>
      </c>
      <c r="J139" s="3" t="str">
        <f t="shared" si="19"/>
        <v>Rivenspire</v>
      </c>
      <c r="K139" s="3" t="str">
        <f t="shared" si="20"/>
        <v>Fendretour</v>
      </c>
      <c r="L139" s="21">
        <f t="shared" si="16"/>
        <v>325</v>
      </c>
      <c r="M139" s="21">
        <f t="shared" si="17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 t="shared" si="15"/>
        <v/>
      </c>
      <c r="I140" s="3" t="str">
        <f t="shared" si="18"/>
        <v>Kluftspitze</v>
      </c>
      <c r="J140" s="3" t="str">
        <f t="shared" si="19"/>
        <v>Rivenspire</v>
      </c>
      <c r="K140" s="3" t="str">
        <f t="shared" si="20"/>
        <v>Fendretour</v>
      </c>
      <c r="L140" s="21">
        <f t="shared" si="16"/>
        <v>326</v>
      </c>
      <c r="M140" s="21">
        <f t="shared" si="17"/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 t="shared" si="15"/>
        <v/>
      </c>
      <c r="I141" s="3" t="str">
        <f t="shared" si="18"/>
        <v>Die Alik'r-Wüste</v>
      </c>
      <c r="J141" s="3" t="str">
        <f t="shared" si="19"/>
        <v>Alik'r Desert</v>
      </c>
      <c r="K141" s="3" t="str">
        <f t="shared" si="20"/>
        <v>Le désert d'Alik'r</v>
      </c>
      <c r="L141" s="21">
        <f t="shared" si="16"/>
        <v>327</v>
      </c>
      <c r="M141" s="21">
        <f t="shared" si="17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 t="shared" si="15"/>
        <v/>
      </c>
      <c r="I142" s="3" t="str">
        <f t="shared" si="18"/>
        <v>Die Alik'r-Wüste</v>
      </c>
      <c r="J142" s="3" t="str">
        <f t="shared" si="19"/>
        <v>Alik'r Desert</v>
      </c>
      <c r="K142" s="3" t="str">
        <f t="shared" si="20"/>
        <v>Le désert d'Alik'r</v>
      </c>
      <c r="L142" s="21">
        <f t="shared" si="16"/>
        <v>328</v>
      </c>
      <c r="M142" s="21">
        <f t="shared" si="17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 t="shared" si="15"/>
        <v/>
      </c>
      <c r="I143" s="3" t="str">
        <f t="shared" si="18"/>
        <v>Die Alik'r-Wüste</v>
      </c>
      <c r="J143" s="3" t="str">
        <f t="shared" si="19"/>
        <v>Alik'r Desert</v>
      </c>
      <c r="K143" s="3" t="str">
        <f t="shared" si="20"/>
        <v>Le désert d'Alik'r</v>
      </c>
      <c r="L143" s="21">
        <f t="shared" si="16"/>
        <v>329</v>
      </c>
      <c r="M143" s="21">
        <f t="shared" si="17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 t="shared" si="15"/>
        <v/>
      </c>
      <c r="I144" s="3" t="str">
        <f t="shared" si="18"/>
        <v>Die Alik'r-Wüste</v>
      </c>
      <c r="J144" s="3" t="str">
        <f t="shared" si="19"/>
        <v>Alik'r Desert</v>
      </c>
      <c r="K144" s="3" t="str">
        <f t="shared" si="20"/>
        <v>Le désert d'Alik'r</v>
      </c>
      <c r="L144" s="21">
        <f t="shared" si="16"/>
        <v>330</v>
      </c>
      <c r="M144" s="21">
        <f t="shared" si="17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 t="shared" si="15"/>
        <v/>
      </c>
      <c r="I145" s="3" t="str">
        <f t="shared" si="18"/>
        <v>Die Alik'r-Wüste</v>
      </c>
      <c r="J145" s="3" t="str">
        <f t="shared" si="19"/>
        <v>Alik'r Desert</v>
      </c>
      <c r="K145" s="3" t="str">
        <f t="shared" si="20"/>
        <v>Le désert d'Alik'r</v>
      </c>
      <c r="L145" s="21">
        <f t="shared" si="16"/>
        <v>331</v>
      </c>
      <c r="M145" s="21">
        <f t="shared" si="17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 t="shared" si="15"/>
        <v/>
      </c>
      <c r="I146" s="3" t="str">
        <f t="shared" si="18"/>
        <v>Die Alik'r-Wüste</v>
      </c>
      <c r="J146" s="3" t="str">
        <f t="shared" si="19"/>
        <v>Alik'r Desert</v>
      </c>
      <c r="K146" s="3" t="str">
        <f t="shared" si="20"/>
        <v>Le désert d'Alik'r</v>
      </c>
      <c r="L146" s="21">
        <f t="shared" si="16"/>
        <v>332</v>
      </c>
      <c r="M146" s="21">
        <f t="shared" si="17"/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 t="shared" si="15"/>
        <v/>
      </c>
      <c r="I147" s="3" t="str">
        <f t="shared" si="18"/>
        <v>Bangkorai</v>
      </c>
      <c r="J147" s="3" t="str">
        <f t="shared" si="19"/>
        <v>Bangkorai</v>
      </c>
      <c r="K147" s="3" t="str">
        <f t="shared" si="20"/>
        <v>Bangkoraï</v>
      </c>
      <c r="L147" s="21">
        <f t="shared" si="16"/>
        <v>333</v>
      </c>
      <c r="M147" s="21">
        <f t="shared" si="17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 t="shared" si="15"/>
        <v/>
      </c>
      <c r="I148" s="3" t="str">
        <f t="shared" si="18"/>
        <v>Bangkorai</v>
      </c>
      <c r="J148" s="3" t="str">
        <f t="shared" si="19"/>
        <v>Bangkorai</v>
      </c>
      <c r="K148" s="3" t="str">
        <f t="shared" si="20"/>
        <v>Bangkoraï</v>
      </c>
      <c r="L148" s="21">
        <f t="shared" si="16"/>
        <v>334</v>
      </c>
      <c r="M148" s="21">
        <f t="shared" si="17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 t="shared" si="15"/>
        <v/>
      </c>
      <c r="I149" s="3" t="str">
        <f t="shared" si="18"/>
        <v>Bangkorai</v>
      </c>
      <c r="J149" s="3" t="str">
        <f t="shared" si="19"/>
        <v>Bangkorai</v>
      </c>
      <c r="K149" s="3" t="str">
        <f t="shared" si="20"/>
        <v>Bangkoraï</v>
      </c>
      <c r="L149" s="21">
        <f t="shared" si="16"/>
        <v>335</v>
      </c>
      <c r="M149" s="21">
        <f t="shared" si="17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 t="shared" si="15"/>
        <v/>
      </c>
      <c r="I150" s="3" t="str">
        <f t="shared" si="18"/>
        <v>Bangkorai</v>
      </c>
      <c r="J150" s="3" t="str">
        <f t="shared" si="19"/>
        <v>Bangkorai</v>
      </c>
      <c r="K150" s="3" t="str">
        <f t="shared" si="20"/>
        <v>Bangkoraï</v>
      </c>
      <c r="L150" s="21">
        <f t="shared" si="16"/>
        <v>336</v>
      </c>
      <c r="M150" s="21">
        <f t="shared" si="17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 t="shared" si="15"/>
        <v/>
      </c>
      <c r="I151" s="3" t="str">
        <f t="shared" si="18"/>
        <v>Bangkorai</v>
      </c>
      <c r="J151" s="3" t="str">
        <f t="shared" si="19"/>
        <v>Bangkorai</v>
      </c>
      <c r="K151" s="3" t="str">
        <f t="shared" si="20"/>
        <v>Bangkoraï</v>
      </c>
      <c r="L151" s="21">
        <f t="shared" si="16"/>
        <v>337</v>
      </c>
      <c r="M151" s="21">
        <f t="shared" si="17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 t="shared" si="15"/>
        <v/>
      </c>
      <c r="I152" s="3" t="str">
        <f t="shared" si="18"/>
        <v>Bangkorai</v>
      </c>
      <c r="J152" s="3" t="str">
        <f t="shared" si="19"/>
        <v>Bangkorai</v>
      </c>
      <c r="K152" s="3" t="str">
        <f t="shared" si="20"/>
        <v>Bangkoraï</v>
      </c>
      <c r="L152" s="21">
        <f t="shared" si="16"/>
        <v>338</v>
      </c>
      <c r="M152" s="21">
        <f t="shared" si="17"/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 t="shared" si="15"/>
        <v/>
      </c>
      <c r="I153" s="3" t="str">
        <f t="shared" si="18"/>
        <v>Ostmarsch</v>
      </c>
      <c r="J153" s="3" t="str">
        <f t="shared" si="19"/>
        <v>Eastmarch</v>
      </c>
      <c r="K153" s="3" t="str">
        <f t="shared" si="20"/>
        <v>Estemarche</v>
      </c>
      <c r="L153" s="21">
        <f t="shared" si="16"/>
        <v>339</v>
      </c>
      <c r="M153" s="21">
        <f t="shared" si="17"/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 t="shared" si="15"/>
        <v/>
      </c>
      <c r="I154" s="3" t="str">
        <f t="shared" si="18"/>
        <v>Rift</v>
      </c>
      <c r="J154" s="3" t="str">
        <f t="shared" si="19"/>
        <v>The Rift</v>
      </c>
      <c r="K154" s="3" t="str">
        <f t="shared" si="20"/>
        <v>La Brèche</v>
      </c>
      <c r="L154" s="21">
        <f t="shared" si="16"/>
        <v>341</v>
      </c>
      <c r="M154" s="21">
        <f t="shared" si="17"/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 t="shared" si="15"/>
        <v/>
      </c>
      <c r="I155" s="3" t="str">
        <f t="shared" si="18"/>
        <v>Ostmarsch</v>
      </c>
      <c r="J155" s="3" t="str">
        <f t="shared" si="19"/>
        <v>Eastmarch</v>
      </c>
      <c r="K155" s="3" t="str">
        <f t="shared" si="20"/>
        <v>Estemarche</v>
      </c>
      <c r="L155" s="21">
        <f t="shared" si="16"/>
        <v>346</v>
      </c>
      <c r="M155" s="21">
        <f t="shared" si="17"/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 t="shared" si="15"/>
        <v>X</v>
      </c>
      <c r="I156" s="3" t="str">
        <f t="shared" si="18"/>
        <v/>
      </c>
      <c r="J156" s="3" t="str">
        <f t="shared" si="19"/>
        <v/>
      </c>
      <c r="K156" s="3" t="str">
        <f t="shared" si="20"/>
        <v/>
      </c>
      <c r="L156" s="21">
        <f t="shared" si="16"/>
        <v>347</v>
      </c>
      <c r="M156" s="21">
        <f t="shared" si="17"/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 t="shared" si="15"/>
        <v/>
      </c>
      <c r="I157" s="3" t="str">
        <f t="shared" si="18"/>
        <v>Ostmarsch</v>
      </c>
      <c r="J157" s="3" t="str">
        <f t="shared" si="19"/>
        <v>Eastmarch</v>
      </c>
      <c r="K157" s="3" t="str">
        <f t="shared" si="20"/>
        <v>Estemarche</v>
      </c>
      <c r="L157" s="21">
        <f t="shared" si="16"/>
        <v>353</v>
      </c>
      <c r="M157" s="21">
        <f t="shared" si="17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 t="shared" si="15"/>
        <v/>
      </c>
      <c r="I158" s="3" t="str">
        <f t="shared" si="18"/>
        <v>Ostmarsch</v>
      </c>
      <c r="J158" s="3" t="str">
        <f t="shared" si="19"/>
        <v>Eastmarch</v>
      </c>
      <c r="K158" s="3" t="str">
        <f t="shared" si="20"/>
        <v>Estemarche</v>
      </c>
      <c r="L158" s="21">
        <f t="shared" si="16"/>
        <v>354</v>
      </c>
      <c r="M158" s="21">
        <f t="shared" si="17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 t="shared" si="15"/>
        <v/>
      </c>
      <c r="I159" s="3" t="str">
        <f t="shared" si="18"/>
        <v>Ostmarsch</v>
      </c>
      <c r="J159" s="3" t="str">
        <f t="shared" si="19"/>
        <v>Eastmarch</v>
      </c>
      <c r="K159" s="3" t="str">
        <f t="shared" si="20"/>
        <v>Estemarche</v>
      </c>
      <c r="L159" s="21">
        <f t="shared" si="16"/>
        <v>359</v>
      </c>
      <c r="M159" s="21">
        <f t="shared" si="17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 t="shared" si="15"/>
        <v/>
      </c>
      <c r="I160" s="3" t="str">
        <f t="shared" si="18"/>
        <v>Ostmarsch</v>
      </c>
      <c r="J160" s="3" t="str">
        <f t="shared" si="19"/>
        <v>Eastmarch</v>
      </c>
      <c r="K160" s="3" t="str">
        <f t="shared" si="20"/>
        <v>Estemarche</v>
      </c>
      <c r="L160" s="21">
        <f t="shared" si="16"/>
        <v>360</v>
      </c>
      <c r="M160" s="21">
        <f t="shared" si="17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 t="shared" si="15"/>
        <v/>
      </c>
      <c r="I161" s="3" t="str">
        <f t="shared" si="18"/>
        <v>Ostmarsch</v>
      </c>
      <c r="J161" s="3" t="str">
        <f t="shared" si="19"/>
        <v>Eastmarch</v>
      </c>
      <c r="K161" s="3" t="str">
        <f t="shared" si="20"/>
        <v>Estemarche</v>
      </c>
      <c r="L161" s="21">
        <f t="shared" si="16"/>
        <v>361</v>
      </c>
      <c r="M161" s="21">
        <f t="shared" si="17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 t="shared" si="15"/>
        <v/>
      </c>
      <c r="I162" s="3" t="str">
        <f t="shared" si="18"/>
        <v>Ostmarsch</v>
      </c>
      <c r="J162" s="3" t="str">
        <f t="shared" si="19"/>
        <v>Eastmarch</v>
      </c>
      <c r="K162" s="3" t="str">
        <f t="shared" si="20"/>
        <v>Estemarche</v>
      </c>
      <c r="L162" s="21">
        <f t="shared" si="16"/>
        <v>362</v>
      </c>
      <c r="M162" s="21">
        <f t="shared" si="17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 t="shared" si="15"/>
        <v/>
      </c>
      <c r="I163" s="3" t="str">
        <f t="shared" si="18"/>
        <v>Ostmarsch</v>
      </c>
      <c r="J163" s="3" t="str">
        <f t="shared" si="19"/>
        <v>Eastmarch</v>
      </c>
      <c r="K163" s="3" t="str">
        <f t="shared" si="20"/>
        <v>Estemarche</v>
      </c>
      <c r="L163" s="21">
        <f t="shared" si="16"/>
        <v>363</v>
      </c>
      <c r="M163" s="21">
        <f t="shared" si="17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 t="shared" si="15"/>
        <v/>
      </c>
      <c r="I164" s="3" t="str">
        <f t="shared" si="18"/>
        <v>Ostmarsch</v>
      </c>
      <c r="J164" s="3" t="str">
        <f t="shared" si="19"/>
        <v>Eastmarch</v>
      </c>
      <c r="K164" s="3" t="str">
        <f t="shared" si="20"/>
        <v>Estemarche</v>
      </c>
      <c r="L164" s="21">
        <f t="shared" si="16"/>
        <v>364</v>
      </c>
      <c r="M164" s="21">
        <f t="shared" si="17"/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 t="shared" si="15"/>
        <v/>
      </c>
      <c r="I165" s="3" t="str">
        <f t="shared" si="18"/>
        <v>Kalthafen</v>
      </c>
      <c r="J165" s="3" t="str">
        <f t="shared" si="19"/>
        <v>Coldharbour</v>
      </c>
      <c r="K165" s="3" t="str">
        <f t="shared" si="20"/>
        <v>Havreglace</v>
      </c>
      <c r="L165" s="21">
        <f t="shared" si="16"/>
        <v>365</v>
      </c>
      <c r="M165" s="21">
        <f t="shared" si="17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 t="shared" si="15"/>
        <v/>
      </c>
      <c r="I166" s="3" t="str">
        <f t="shared" si="18"/>
        <v>Kalthafen</v>
      </c>
      <c r="J166" s="3" t="str">
        <f t="shared" si="19"/>
        <v>Coldharbour</v>
      </c>
      <c r="K166" s="3" t="str">
        <f t="shared" si="20"/>
        <v>Havreglace</v>
      </c>
      <c r="L166" s="21">
        <f t="shared" si="16"/>
        <v>366</v>
      </c>
      <c r="M166" s="21">
        <f t="shared" si="17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 t="shared" si="15"/>
        <v/>
      </c>
      <c r="I167" s="3" t="str">
        <f t="shared" si="18"/>
        <v>Kalthafen</v>
      </c>
      <c r="J167" s="3" t="str">
        <f t="shared" si="19"/>
        <v>Coldharbour</v>
      </c>
      <c r="K167" s="3" t="str">
        <f t="shared" si="20"/>
        <v>Havreglace</v>
      </c>
      <c r="L167" s="21">
        <f t="shared" si="16"/>
        <v>367</v>
      </c>
      <c r="M167" s="21">
        <f t="shared" si="17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 t="shared" si="15"/>
        <v/>
      </c>
      <c r="I168" s="3" t="str">
        <f t="shared" si="18"/>
        <v>Kalthafen</v>
      </c>
      <c r="J168" s="3" t="str">
        <f t="shared" si="19"/>
        <v>Coldharbour</v>
      </c>
      <c r="K168" s="3" t="str">
        <f t="shared" si="20"/>
        <v>Havreglace</v>
      </c>
      <c r="L168" s="21">
        <f t="shared" si="16"/>
        <v>368</v>
      </c>
      <c r="M168" s="21">
        <f t="shared" si="17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 t="shared" si="15"/>
        <v/>
      </c>
      <c r="I169" s="3" t="str">
        <f t="shared" si="18"/>
        <v>Kalthafen</v>
      </c>
      <c r="J169" s="3" t="str">
        <f t="shared" si="19"/>
        <v>Coldharbour</v>
      </c>
      <c r="K169" s="3" t="str">
        <f t="shared" si="20"/>
        <v>Havreglace</v>
      </c>
      <c r="L169" s="21">
        <f t="shared" si="16"/>
        <v>369</v>
      </c>
      <c r="M169" s="21">
        <f t="shared" si="17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 t="shared" si="15"/>
        <v/>
      </c>
      <c r="I170" s="3" t="str">
        <f t="shared" si="18"/>
        <v>Kalthafen</v>
      </c>
      <c r="J170" s="3" t="str">
        <f t="shared" si="19"/>
        <v>Coldharbour</v>
      </c>
      <c r="K170" s="3" t="str">
        <f t="shared" si="20"/>
        <v>Havreglace</v>
      </c>
      <c r="L170" s="21">
        <f t="shared" si="16"/>
        <v>370</v>
      </c>
      <c r="M170" s="21">
        <f t="shared" si="17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 t="shared" si="15"/>
        <v/>
      </c>
      <c r="I171" s="3" t="str">
        <f t="shared" si="18"/>
        <v>Kalthafen</v>
      </c>
      <c r="J171" s="3" t="str">
        <f t="shared" si="19"/>
        <v>Coldharbour</v>
      </c>
      <c r="K171" s="3" t="str">
        <f t="shared" si="20"/>
        <v>Havreglace</v>
      </c>
      <c r="L171" s="21">
        <f t="shared" si="16"/>
        <v>371</v>
      </c>
      <c r="M171" s="21">
        <f t="shared" si="17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 t="shared" si="15"/>
        <v/>
      </c>
      <c r="I172" s="3" t="str">
        <f t="shared" si="18"/>
        <v>Kalthafen</v>
      </c>
      <c r="J172" s="3" t="str">
        <f t="shared" si="19"/>
        <v>Coldharbour</v>
      </c>
      <c r="K172" s="3" t="str">
        <f t="shared" si="20"/>
        <v>Havreglace</v>
      </c>
      <c r="L172" s="21">
        <f t="shared" si="16"/>
        <v>372</v>
      </c>
      <c r="M172" s="21">
        <f t="shared" si="17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 t="shared" si="15"/>
        <v/>
      </c>
      <c r="I173" s="3" t="str">
        <f t="shared" si="18"/>
        <v>Kalthafen</v>
      </c>
      <c r="J173" s="3" t="str">
        <f t="shared" si="19"/>
        <v>Coldharbour</v>
      </c>
      <c r="K173" s="3" t="str">
        <f t="shared" si="20"/>
        <v>Havreglace</v>
      </c>
      <c r="L173" s="21">
        <f t="shared" si="16"/>
        <v>374</v>
      </c>
      <c r="M173" s="21">
        <f t="shared" si="17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 t="shared" si="15"/>
        <v/>
      </c>
      <c r="I174" s="3" t="str">
        <f t="shared" si="18"/>
        <v>Kalthafen</v>
      </c>
      <c r="J174" s="3" t="str">
        <f t="shared" si="19"/>
        <v>Coldharbour</v>
      </c>
      <c r="K174" s="3" t="str">
        <f t="shared" si="20"/>
        <v>Havreglace</v>
      </c>
      <c r="L174" s="21">
        <f t="shared" si="16"/>
        <v>375</v>
      </c>
      <c r="M174" s="21">
        <f t="shared" si="17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 t="shared" si="15"/>
        <v/>
      </c>
      <c r="I175" s="3" t="str">
        <f t="shared" si="18"/>
        <v>Kalthafen</v>
      </c>
      <c r="J175" s="3" t="str">
        <f t="shared" si="19"/>
        <v>Coldharbour</v>
      </c>
      <c r="K175" s="3" t="str">
        <f t="shared" si="20"/>
        <v>Havreglace</v>
      </c>
      <c r="L175" s="21">
        <f t="shared" si="16"/>
        <v>376</v>
      </c>
      <c r="M175" s="21">
        <f t="shared" si="17"/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 t="shared" si="15"/>
        <v/>
      </c>
      <c r="I176" s="3" t="str">
        <f t="shared" si="18"/>
        <v>Malabal Tor</v>
      </c>
      <c r="J176" s="3" t="str">
        <f t="shared" si="19"/>
        <v>Malabal Tor</v>
      </c>
      <c r="K176" s="3" t="str">
        <f t="shared" si="20"/>
        <v>Malabal Tor</v>
      </c>
      <c r="L176" s="21">
        <f t="shared" si="16"/>
        <v>377</v>
      </c>
      <c r="M176" s="21">
        <f t="shared" si="17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 t="shared" si="15"/>
        <v/>
      </c>
      <c r="I177" s="3" t="str">
        <f t="shared" si="18"/>
        <v>Malabal Tor</v>
      </c>
      <c r="J177" s="3" t="str">
        <f t="shared" si="19"/>
        <v>Malabal Tor</v>
      </c>
      <c r="K177" s="3" t="str">
        <f t="shared" si="20"/>
        <v>Malabal Tor</v>
      </c>
      <c r="L177" s="21">
        <f t="shared" si="16"/>
        <v>378</v>
      </c>
      <c r="M177" s="21">
        <f t="shared" si="17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 t="shared" si="15"/>
        <v/>
      </c>
      <c r="I178" s="3" t="str">
        <f t="shared" si="18"/>
        <v>Malabal Tor</v>
      </c>
      <c r="J178" s="3" t="str">
        <f t="shared" si="19"/>
        <v>Malabal Tor</v>
      </c>
      <c r="K178" s="3" t="str">
        <f t="shared" si="20"/>
        <v>Malabal Tor</v>
      </c>
      <c r="L178" s="21">
        <f t="shared" si="16"/>
        <v>379</v>
      </c>
      <c r="M178" s="21">
        <f t="shared" si="17"/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 t="shared" si="15"/>
        <v/>
      </c>
      <c r="I179" s="3" t="str">
        <f t="shared" si="18"/>
        <v>Auridon</v>
      </c>
      <c r="J179" s="3" t="str">
        <f t="shared" si="19"/>
        <v>Auridon</v>
      </c>
      <c r="K179" s="3" t="str">
        <f t="shared" si="20"/>
        <v>Auridia</v>
      </c>
      <c r="L179" s="21">
        <f t="shared" si="16"/>
        <v>380</v>
      </c>
      <c r="M179" s="21">
        <f t="shared" si="17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 t="shared" si="15"/>
        <v>X</v>
      </c>
      <c r="I180" s="3" t="str">
        <f t="shared" si="18"/>
        <v/>
      </c>
      <c r="J180" s="3" t="str">
        <f t="shared" si="19"/>
        <v/>
      </c>
      <c r="K180" s="3" t="str">
        <f t="shared" si="20"/>
        <v/>
      </c>
      <c r="L180" s="21">
        <f t="shared" si="16"/>
        <v>381</v>
      </c>
      <c r="M180" s="21">
        <f t="shared" si="17"/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 t="shared" si="15"/>
        <v>X</v>
      </c>
      <c r="I181" s="3" t="str">
        <f t="shared" si="18"/>
        <v/>
      </c>
      <c r="J181" s="3" t="str">
        <f t="shared" si="19"/>
        <v/>
      </c>
      <c r="K181" s="3" t="str">
        <f t="shared" si="20"/>
        <v/>
      </c>
      <c r="L181" s="21">
        <f t="shared" si="16"/>
        <v>382</v>
      </c>
      <c r="M181" s="21">
        <f t="shared" si="17"/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 t="shared" si="15"/>
        <v>X</v>
      </c>
      <c r="I182" s="3" t="str">
        <f t="shared" si="18"/>
        <v/>
      </c>
      <c r="J182" s="3" t="str">
        <f t="shared" si="19"/>
        <v/>
      </c>
      <c r="K182" s="3" t="str">
        <f t="shared" si="20"/>
        <v/>
      </c>
      <c r="L182" s="21">
        <f t="shared" si="16"/>
        <v>383</v>
      </c>
      <c r="M182" s="21">
        <f t="shared" si="17"/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 t="shared" si="15"/>
        <v/>
      </c>
      <c r="I183" s="3" t="str">
        <f t="shared" si="18"/>
        <v>Die Erdschmiede</v>
      </c>
      <c r="J183" s="3" t="str">
        <f t="shared" si="19"/>
        <v>The Earth Forge</v>
      </c>
      <c r="K183" s="3" t="str">
        <f t="shared" si="20"/>
        <v>La Forgeterre</v>
      </c>
      <c r="L183" s="21">
        <f t="shared" si="16"/>
        <v>385</v>
      </c>
      <c r="M183" s="21">
        <f t="shared" si="17"/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 t="shared" si="15"/>
        <v/>
      </c>
      <c r="I184" s="3" t="str">
        <f t="shared" si="18"/>
        <v>Steinfälle</v>
      </c>
      <c r="J184" s="3" t="str">
        <f t="shared" si="19"/>
        <v>Stonefalls</v>
      </c>
      <c r="K184" s="3" t="str">
        <f t="shared" si="20"/>
        <v>Les Éboulis</v>
      </c>
      <c r="L184" s="21">
        <f t="shared" si="16"/>
        <v>386</v>
      </c>
      <c r="M184" s="21">
        <f t="shared" si="17"/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 t="shared" si="15"/>
        <v/>
      </c>
      <c r="I185" s="3" t="str">
        <f t="shared" si="18"/>
        <v>Auridon</v>
      </c>
      <c r="J185" s="3" t="str">
        <f t="shared" si="19"/>
        <v>Auridon</v>
      </c>
      <c r="K185" s="3" t="str">
        <f t="shared" si="20"/>
        <v>Auridia</v>
      </c>
      <c r="L185" s="21">
        <f t="shared" si="16"/>
        <v>387</v>
      </c>
      <c r="M185" s="21">
        <f t="shared" si="17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 t="shared" si="15"/>
        <v/>
      </c>
      <c r="I186" s="3" t="str">
        <f t="shared" si="18"/>
        <v>Auridon</v>
      </c>
      <c r="J186" s="3" t="str">
        <f t="shared" si="19"/>
        <v>Auridon</v>
      </c>
      <c r="K186" s="3" t="str">
        <f t="shared" si="20"/>
        <v>Auridia</v>
      </c>
      <c r="L186" s="21">
        <f t="shared" si="16"/>
        <v>388</v>
      </c>
      <c r="M186" s="21">
        <f t="shared" si="17"/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 t="shared" si="15"/>
        <v/>
      </c>
      <c r="I187" s="3" t="str">
        <f t="shared" si="18"/>
        <v>Grahtwald</v>
      </c>
      <c r="J187" s="3" t="str">
        <f t="shared" si="19"/>
        <v>Grahtwood</v>
      </c>
      <c r="K187" s="3" t="str">
        <f t="shared" si="20"/>
        <v>Le bois de Graht</v>
      </c>
      <c r="L187" s="21">
        <f t="shared" si="16"/>
        <v>389</v>
      </c>
      <c r="M187" s="21">
        <f t="shared" si="17"/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 t="shared" si="15"/>
        <v/>
      </c>
      <c r="I188" s="3" t="str">
        <f t="shared" si="18"/>
        <v>Auridon</v>
      </c>
      <c r="J188" s="3" t="str">
        <f t="shared" si="19"/>
        <v>Auridon</v>
      </c>
      <c r="K188" s="3" t="str">
        <f t="shared" si="20"/>
        <v>Auridia</v>
      </c>
      <c r="L188" s="21">
        <f t="shared" si="16"/>
        <v>390</v>
      </c>
      <c r="M188" s="21">
        <f t="shared" si="17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 t="shared" si="15"/>
        <v/>
      </c>
      <c r="I189" s="3" t="str">
        <f t="shared" si="18"/>
        <v>Auridon</v>
      </c>
      <c r="J189" s="3" t="str">
        <f t="shared" si="19"/>
        <v>Auridon</v>
      </c>
      <c r="K189" s="3" t="str">
        <f t="shared" si="20"/>
        <v>Auridia</v>
      </c>
      <c r="L189" s="21">
        <f t="shared" si="16"/>
        <v>392</v>
      </c>
      <c r="M189" s="21">
        <f t="shared" si="17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 t="shared" si="15"/>
        <v/>
      </c>
      <c r="I190" s="3" t="str">
        <f t="shared" si="18"/>
        <v>Auridon</v>
      </c>
      <c r="J190" s="3" t="str">
        <f t="shared" si="19"/>
        <v>Auridon</v>
      </c>
      <c r="K190" s="3" t="str">
        <f t="shared" si="20"/>
        <v>Auridia</v>
      </c>
      <c r="L190" s="21">
        <f t="shared" si="16"/>
        <v>393</v>
      </c>
      <c r="M190" s="21">
        <f t="shared" si="17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 t="shared" si="15"/>
        <v/>
      </c>
      <c r="I191" s="3" t="str">
        <f t="shared" si="18"/>
        <v>Auridon</v>
      </c>
      <c r="J191" s="3" t="str">
        <f t="shared" si="19"/>
        <v>Auridon</v>
      </c>
      <c r="K191" s="3" t="str">
        <f t="shared" si="20"/>
        <v>Auridia</v>
      </c>
      <c r="L191" s="21">
        <f t="shared" si="16"/>
        <v>394</v>
      </c>
      <c r="M191" s="21">
        <f t="shared" si="17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 t="shared" si="15"/>
        <v/>
      </c>
      <c r="I192" s="3" t="str">
        <f t="shared" si="18"/>
        <v>Auridon</v>
      </c>
      <c r="J192" s="3" t="str">
        <f t="shared" si="19"/>
        <v>Auridon</v>
      </c>
      <c r="K192" s="3" t="str">
        <f t="shared" si="20"/>
        <v>Auridia</v>
      </c>
      <c r="L192" s="21">
        <f t="shared" si="16"/>
        <v>395</v>
      </c>
      <c r="M192" s="21">
        <f t="shared" si="17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 t="shared" si="15"/>
        <v/>
      </c>
      <c r="I193" s="3" t="str">
        <f t="shared" si="18"/>
        <v>Auridon</v>
      </c>
      <c r="J193" s="3" t="str">
        <f t="shared" si="19"/>
        <v>Auridon</v>
      </c>
      <c r="K193" s="3" t="str">
        <f t="shared" si="20"/>
        <v>Auridia</v>
      </c>
      <c r="L193" s="21">
        <f t="shared" si="16"/>
        <v>396</v>
      </c>
      <c r="M193" s="21">
        <f t="shared" si="17"/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 t="shared" ref="H194:H257" si="21">IF(EXACT(A194,C194),"X","")</f>
        <v/>
      </c>
      <c r="I194" s="3" t="str">
        <f t="shared" si="18"/>
        <v>Auridon</v>
      </c>
      <c r="J194" s="3" t="str">
        <f t="shared" si="19"/>
        <v>Auridon</v>
      </c>
      <c r="K194" s="3" t="str">
        <f t="shared" si="20"/>
        <v>Auridia</v>
      </c>
      <c r="L194" s="21">
        <f t="shared" ref="L194:L257" si="22">A194</f>
        <v>397</v>
      </c>
      <c r="M194" s="21">
        <f t="shared" ref="M194:M257" si="23"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 t="shared" si="21"/>
        <v/>
      </c>
      <c r="I195" s="3" t="str">
        <f t="shared" si="18"/>
        <v>Auridon</v>
      </c>
      <c r="J195" s="3" t="str">
        <f t="shared" si="19"/>
        <v>Auridon</v>
      </c>
      <c r="K195" s="3" t="str">
        <f t="shared" si="20"/>
        <v>Auridia</v>
      </c>
      <c r="L195" s="21">
        <f t="shared" si="22"/>
        <v>398</v>
      </c>
      <c r="M195" s="21">
        <f t="shared" si="23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 t="shared" si="21"/>
        <v/>
      </c>
      <c r="I196" s="3" t="str">
        <f t="shared" si="18"/>
        <v>Auridon</v>
      </c>
      <c r="J196" s="3" t="str">
        <f t="shared" si="19"/>
        <v>Auridon</v>
      </c>
      <c r="K196" s="3" t="str">
        <f t="shared" si="20"/>
        <v>Auridia</v>
      </c>
      <c r="L196" s="21">
        <f t="shared" si="22"/>
        <v>399</v>
      </c>
      <c r="M196" s="21">
        <f t="shared" si="23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 t="shared" si="21"/>
        <v/>
      </c>
      <c r="I197" s="3" t="str">
        <f t="shared" ref="I197:I260" si="24">IF(A197&lt;&gt;C197,VLOOKUP(C197,$A$3:$D$9999,4,FALSE),"")</f>
        <v>Auridon</v>
      </c>
      <c r="J197" s="3" t="str">
        <f t="shared" ref="J197:J260" si="25">IF(A197&lt;&gt;C197,VLOOKUP(C197,$A$3:$E$9999,5,FALSE),"")</f>
        <v>Auridon</v>
      </c>
      <c r="K197" s="3" t="str">
        <f t="shared" ref="K197:K260" si="26">IF(A197&lt;&gt;C197,VLOOKUP(C197,$A$3:$F$9999,6,FALSE),"")</f>
        <v>Auridia</v>
      </c>
      <c r="L197" s="21">
        <f t="shared" si="22"/>
        <v>400</v>
      </c>
      <c r="M197" s="21">
        <f t="shared" si="23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 t="shared" si="21"/>
        <v/>
      </c>
      <c r="I198" s="3" t="str">
        <f t="shared" si="24"/>
        <v>Auridon</v>
      </c>
      <c r="J198" s="3" t="str">
        <f t="shared" si="25"/>
        <v>Auridon</v>
      </c>
      <c r="K198" s="3" t="str">
        <f t="shared" si="26"/>
        <v>Auridia</v>
      </c>
      <c r="L198" s="21">
        <f t="shared" si="22"/>
        <v>401</v>
      </c>
      <c r="M198" s="21">
        <f t="shared" si="23"/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 t="shared" si="21"/>
        <v/>
      </c>
      <c r="I199" s="3" t="str">
        <f t="shared" si="24"/>
        <v>Rift</v>
      </c>
      <c r="J199" s="3" t="str">
        <f t="shared" si="25"/>
        <v>The Rift</v>
      </c>
      <c r="K199" s="3" t="str">
        <f t="shared" si="26"/>
        <v>La Brèche</v>
      </c>
      <c r="L199" s="21">
        <f t="shared" si="22"/>
        <v>402</v>
      </c>
      <c r="M199" s="21">
        <f t="shared" si="23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 t="shared" si="21"/>
        <v/>
      </c>
      <c r="I200" s="3" t="str">
        <f t="shared" si="24"/>
        <v>Rift</v>
      </c>
      <c r="J200" s="3" t="str">
        <f t="shared" si="25"/>
        <v>The Rift</v>
      </c>
      <c r="K200" s="3" t="str">
        <f t="shared" si="26"/>
        <v>La Brèche</v>
      </c>
      <c r="L200" s="21">
        <f t="shared" si="22"/>
        <v>403</v>
      </c>
      <c r="M200" s="21">
        <f t="shared" si="23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 t="shared" si="21"/>
        <v/>
      </c>
      <c r="I201" s="3" t="str">
        <f t="shared" si="24"/>
        <v>Rift</v>
      </c>
      <c r="J201" s="3" t="str">
        <f t="shared" si="25"/>
        <v>The Rift</v>
      </c>
      <c r="K201" s="3" t="str">
        <f t="shared" si="26"/>
        <v>La Brèche</v>
      </c>
      <c r="L201" s="21">
        <f t="shared" si="22"/>
        <v>404</v>
      </c>
      <c r="M201" s="21">
        <f t="shared" si="23"/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 t="shared" si="21"/>
        <v/>
      </c>
      <c r="I202" s="3" t="str">
        <f t="shared" si="24"/>
        <v>Deshaan</v>
      </c>
      <c r="J202" s="3" t="str">
        <f t="shared" si="25"/>
        <v>Deshaan</v>
      </c>
      <c r="K202" s="3" t="str">
        <f t="shared" si="26"/>
        <v>Deshaan</v>
      </c>
      <c r="L202" s="21">
        <f t="shared" si="22"/>
        <v>405</v>
      </c>
      <c r="M202" s="21">
        <f t="shared" si="23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 t="shared" si="21"/>
        <v/>
      </c>
      <c r="I203" s="3" t="str">
        <f t="shared" si="24"/>
        <v>Deshaan</v>
      </c>
      <c r="J203" s="3" t="str">
        <f t="shared" si="25"/>
        <v>Deshaan</v>
      </c>
      <c r="K203" s="3" t="str">
        <f t="shared" si="26"/>
        <v>Deshaan</v>
      </c>
      <c r="L203" s="21">
        <f t="shared" si="22"/>
        <v>406</v>
      </c>
      <c r="M203" s="21">
        <f t="shared" si="23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 t="shared" si="21"/>
        <v/>
      </c>
      <c r="I204" s="3" t="str">
        <f t="shared" si="24"/>
        <v>Deshaan</v>
      </c>
      <c r="J204" s="3" t="str">
        <f t="shared" si="25"/>
        <v>Deshaan</v>
      </c>
      <c r="K204" s="3" t="str">
        <f t="shared" si="26"/>
        <v>Deshaan</v>
      </c>
      <c r="L204" s="21">
        <f t="shared" si="22"/>
        <v>407</v>
      </c>
      <c r="M204" s="21">
        <f t="shared" si="23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 t="shared" si="21"/>
        <v/>
      </c>
      <c r="I205" s="3" t="str">
        <f t="shared" si="24"/>
        <v>Deshaan</v>
      </c>
      <c r="J205" s="3" t="str">
        <f t="shared" si="25"/>
        <v>Deshaan</v>
      </c>
      <c r="K205" s="3" t="str">
        <f t="shared" si="26"/>
        <v>Deshaan</v>
      </c>
      <c r="L205" s="21">
        <f t="shared" si="22"/>
        <v>408</v>
      </c>
      <c r="M205" s="21">
        <f t="shared" si="23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 t="shared" si="21"/>
        <v/>
      </c>
      <c r="I206" s="3" t="str">
        <f t="shared" si="24"/>
        <v>Deshaan</v>
      </c>
      <c r="J206" s="3" t="str">
        <f t="shared" si="25"/>
        <v>Deshaan</v>
      </c>
      <c r="K206" s="3" t="str">
        <f t="shared" si="26"/>
        <v>Deshaan</v>
      </c>
      <c r="L206" s="21">
        <f t="shared" si="22"/>
        <v>409</v>
      </c>
      <c r="M206" s="21">
        <f t="shared" si="23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 t="shared" si="21"/>
        <v/>
      </c>
      <c r="I207" s="3" t="str">
        <f t="shared" si="24"/>
        <v>Deshaan</v>
      </c>
      <c r="J207" s="3" t="str">
        <f t="shared" si="25"/>
        <v>Deshaan</v>
      </c>
      <c r="K207" s="3" t="str">
        <f t="shared" si="26"/>
        <v>Deshaan</v>
      </c>
      <c r="L207" s="21">
        <f t="shared" si="22"/>
        <v>410</v>
      </c>
      <c r="M207" s="21">
        <f t="shared" si="23"/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 t="shared" si="21"/>
        <v/>
      </c>
      <c r="I208" s="3" t="str">
        <f t="shared" si="24"/>
        <v>Malabal Tor</v>
      </c>
      <c r="J208" s="3" t="str">
        <f t="shared" si="25"/>
        <v>Malabal Tor</v>
      </c>
      <c r="K208" s="3" t="str">
        <f t="shared" si="26"/>
        <v>Malabal Tor</v>
      </c>
      <c r="L208" s="21">
        <f t="shared" si="22"/>
        <v>411</v>
      </c>
      <c r="M208" s="21">
        <f t="shared" si="23"/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 t="shared" si="21"/>
        <v/>
      </c>
      <c r="I209" s="3" t="str">
        <f t="shared" si="24"/>
        <v>Rift</v>
      </c>
      <c r="J209" s="3" t="str">
        <f t="shared" si="25"/>
        <v>The Rift</v>
      </c>
      <c r="K209" s="3" t="str">
        <f t="shared" si="26"/>
        <v>La Brèche</v>
      </c>
      <c r="L209" s="21">
        <f t="shared" si="22"/>
        <v>412</v>
      </c>
      <c r="M209" s="21">
        <f t="shared" si="23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 t="shared" si="21"/>
        <v/>
      </c>
      <c r="I210" s="3" t="str">
        <f t="shared" si="24"/>
        <v>Rift</v>
      </c>
      <c r="J210" s="3" t="str">
        <f t="shared" si="25"/>
        <v>The Rift</v>
      </c>
      <c r="K210" s="3" t="str">
        <f t="shared" si="26"/>
        <v>La Brèche</v>
      </c>
      <c r="L210" s="21">
        <f t="shared" si="22"/>
        <v>413</v>
      </c>
      <c r="M210" s="21">
        <f t="shared" si="23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 t="shared" si="21"/>
        <v/>
      </c>
      <c r="I211" s="3" t="str">
        <f t="shared" si="24"/>
        <v>Rift</v>
      </c>
      <c r="J211" s="3" t="str">
        <f t="shared" si="25"/>
        <v>The Rift</v>
      </c>
      <c r="K211" s="3" t="str">
        <f t="shared" si="26"/>
        <v>La Brèche</v>
      </c>
      <c r="L211" s="21">
        <f t="shared" si="22"/>
        <v>414</v>
      </c>
      <c r="M211" s="21">
        <f t="shared" si="23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 t="shared" si="21"/>
        <v/>
      </c>
      <c r="I212" s="3" t="str">
        <f t="shared" si="24"/>
        <v>Rift</v>
      </c>
      <c r="J212" s="3" t="str">
        <f t="shared" si="25"/>
        <v>The Rift</v>
      </c>
      <c r="K212" s="3" t="str">
        <f t="shared" si="26"/>
        <v>La Brèche</v>
      </c>
      <c r="L212" s="21">
        <f t="shared" si="22"/>
        <v>415</v>
      </c>
      <c r="M212" s="21">
        <f t="shared" si="23"/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 t="shared" si="21"/>
        <v/>
      </c>
      <c r="I213" s="3" t="str">
        <f t="shared" si="24"/>
        <v>Auridon</v>
      </c>
      <c r="J213" s="3" t="str">
        <f t="shared" si="25"/>
        <v>Auridon</v>
      </c>
      <c r="K213" s="3" t="str">
        <f t="shared" si="26"/>
        <v>Auridia</v>
      </c>
      <c r="L213" s="21">
        <f t="shared" si="22"/>
        <v>416</v>
      </c>
      <c r="M213" s="21">
        <f t="shared" si="23"/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 t="shared" si="21"/>
        <v/>
      </c>
      <c r="I214" s="3" t="str">
        <f t="shared" si="24"/>
        <v>Kalthafen</v>
      </c>
      <c r="J214" s="3" t="str">
        <f t="shared" si="25"/>
        <v>Coldharbour</v>
      </c>
      <c r="K214" s="3" t="str">
        <f t="shared" si="26"/>
        <v>Havreglace</v>
      </c>
      <c r="L214" s="21">
        <f t="shared" si="22"/>
        <v>417</v>
      </c>
      <c r="M214" s="21">
        <f t="shared" si="23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 t="shared" si="21"/>
        <v/>
      </c>
      <c r="I215" s="3" t="str">
        <f t="shared" si="24"/>
        <v>Kalthafen</v>
      </c>
      <c r="J215" s="3" t="str">
        <f t="shared" si="25"/>
        <v>Coldharbour</v>
      </c>
      <c r="K215" s="3" t="str">
        <f t="shared" si="26"/>
        <v>Havreglace</v>
      </c>
      <c r="L215" s="21">
        <f t="shared" si="22"/>
        <v>418</v>
      </c>
      <c r="M215" s="21">
        <f t="shared" si="23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 t="shared" si="21"/>
        <v/>
      </c>
      <c r="I216" s="3" t="str">
        <f t="shared" si="24"/>
        <v>Kalthafen</v>
      </c>
      <c r="J216" s="3" t="str">
        <f t="shared" si="25"/>
        <v>Coldharbour</v>
      </c>
      <c r="K216" s="3" t="str">
        <f t="shared" si="26"/>
        <v>Havreglace</v>
      </c>
      <c r="L216" s="21">
        <f t="shared" si="22"/>
        <v>419</v>
      </c>
      <c r="M216" s="21">
        <f t="shared" si="23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 t="shared" si="21"/>
        <v/>
      </c>
      <c r="I217" s="3" t="str">
        <f t="shared" si="24"/>
        <v>Kalthafen</v>
      </c>
      <c r="J217" s="3" t="str">
        <f t="shared" si="25"/>
        <v>Coldharbour</v>
      </c>
      <c r="K217" s="3" t="str">
        <f t="shared" si="26"/>
        <v>Havreglace</v>
      </c>
      <c r="L217" s="21">
        <f t="shared" si="22"/>
        <v>420</v>
      </c>
      <c r="M217" s="21">
        <f t="shared" si="23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 t="shared" si="21"/>
        <v/>
      </c>
      <c r="I218" s="3" t="str">
        <f t="shared" si="24"/>
        <v>Kalthafen</v>
      </c>
      <c r="J218" s="3" t="str">
        <f t="shared" si="25"/>
        <v>Coldharbour</v>
      </c>
      <c r="K218" s="3" t="str">
        <f t="shared" si="26"/>
        <v>Havreglace</v>
      </c>
      <c r="L218" s="21">
        <f t="shared" si="22"/>
        <v>421</v>
      </c>
      <c r="M218" s="21">
        <f t="shared" si="23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 t="shared" si="21"/>
        <v/>
      </c>
      <c r="I219" s="3" t="str">
        <f t="shared" si="24"/>
        <v>Kalthafen</v>
      </c>
      <c r="J219" s="3" t="str">
        <f t="shared" si="25"/>
        <v>Coldharbour</v>
      </c>
      <c r="K219" s="3" t="str">
        <f t="shared" si="26"/>
        <v>Havreglace</v>
      </c>
      <c r="L219" s="21">
        <f t="shared" si="22"/>
        <v>422</v>
      </c>
      <c r="M219" s="21">
        <f t="shared" si="23"/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 t="shared" si="21"/>
        <v/>
      </c>
      <c r="I220" s="3" t="str">
        <f t="shared" si="24"/>
        <v>Glenumbra</v>
      </c>
      <c r="J220" s="3" t="str">
        <f t="shared" si="25"/>
        <v>Glenumbra</v>
      </c>
      <c r="K220" s="3" t="str">
        <f t="shared" si="26"/>
        <v>La Glénumbrie</v>
      </c>
      <c r="L220" s="21">
        <f t="shared" si="22"/>
        <v>424</v>
      </c>
      <c r="M220" s="21">
        <f t="shared" si="23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 t="shared" si="21"/>
        <v/>
      </c>
      <c r="I221" s="3" t="str">
        <f t="shared" si="24"/>
        <v>Glenumbra</v>
      </c>
      <c r="J221" s="3" t="str">
        <f t="shared" si="25"/>
        <v>Glenumbra</v>
      </c>
      <c r="K221" s="3" t="str">
        <f t="shared" si="26"/>
        <v>La Glénumbrie</v>
      </c>
      <c r="L221" s="21">
        <f t="shared" si="22"/>
        <v>425</v>
      </c>
      <c r="M221" s="21">
        <f t="shared" si="23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 t="shared" si="21"/>
        <v/>
      </c>
      <c r="I222" s="3" t="str">
        <f t="shared" si="24"/>
        <v>Glenumbra</v>
      </c>
      <c r="J222" s="3" t="str">
        <f t="shared" si="25"/>
        <v>Glenumbra</v>
      </c>
      <c r="K222" s="3" t="str">
        <f t="shared" si="26"/>
        <v>La Glénumbrie</v>
      </c>
      <c r="L222" s="21">
        <f t="shared" si="22"/>
        <v>426</v>
      </c>
      <c r="M222" s="21">
        <f t="shared" si="23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 t="shared" si="21"/>
        <v/>
      </c>
      <c r="I223" s="3" t="str">
        <f t="shared" si="24"/>
        <v>Glenumbra</v>
      </c>
      <c r="J223" s="3" t="str">
        <f t="shared" si="25"/>
        <v>Glenumbra</v>
      </c>
      <c r="K223" s="3" t="str">
        <f t="shared" si="26"/>
        <v>La Glénumbrie</v>
      </c>
      <c r="L223" s="21">
        <f t="shared" si="22"/>
        <v>429</v>
      </c>
      <c r="M223" s="21">
        <f t="shared" si="23"/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 t="shared" si="21"/>
        <v/>
      </c>
      <c r="I224" s="3" t="str">
        <f t="shared" si="24"/>
        <v>Sturmhafen</v>
      </c>
      <c r="J224" s="3" t="str">
        <f t="shared" si="25"/>
        <v>Stormhaven</v>
      </c>
      <c r="K224" s="3" t="str">
        <f t="shared" si="26"/>
        <v>Havre-tempête</v>
      </c>
      <c r="L224" s="21">
        <f t="shared" si="22"/>
        <v>430</v>
      </c>
      <c r="M224" s="21">
        <f t="shared" si="23"/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 t="shared" si="21"/>
        <v/>
      </c>
      <c r="I225" s="3" t="str">
        <f t="shared" si="24"/>
        <v>Rift</v>
      </c>
      <c r="J225" s="3" t="str">
        <f t="shared" si="25"/>
        <v>The Rift</v>
      </c>
      <c r="K225" s="3" t="str">
        <f t="shared" si="26"/>
        <v>La Brèche</v>
      </c>
      <c r="L225" s="21">
        <f t="shared" si="22"/>
        <v>431</v>
      </c>
      <c r="M225" s="21">
        <f t="shared" si="23"/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 t="shared" si="21"/>
        <v/>
      </c>
      <c r="I226" s="3" t="str">
        <f t="shared" si="24"/>
        <v>Grahtwald</v>
      </c>
      <c r="J226" s="3" t="str">
        <f t="shared" si="25"/>
        <v>Grahtwood</v>
      </c>
      <c r="K226" s="3" t="str">
        <f t="shared" si="26"/>
        <v>Le bois de Graht</v>
      </c>
      <c r="L226" s="21">
        <f t="shared" si="22"/>
        <v>433</v>
      </c>
      <c r="M226" s="21">
        <f t="shared" si="23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 t="shared" si="21"/>
        <v/>
      </c>
      <c r="I227" s="3" t="str">
        <f t="shared" si="24"/>
        <v>Grahtwald</v>
      </c>
      <c r="J227" s="3" t="str">
        <f t="shared" si="25"/>
        <v>Grahtwood</v>
      </c>
      <c r="K227" s="3" t="str">
        <f t="shared" si="26"/>
        <v>Le bois de Graht</v>
      </c>
      <c r="L227" s="21">
        <f t="shared" si="22"/>
        <v>434</v>
      </c>
      <c r="M227" s="21">
        <f t="shared" si="23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 t="shared" si="21"/>
        <v/>
      </c>
      <c r="I228" s="3" t="str">
        <f t="shared" si="24"/>
        <v>Grahtwald</v>
      </c>
      <c r="J228" s="3" t="str">
        <f t="shared" si="25"/>
        <v>Grahtwood</v>
      </c>
      <c r="K228" s="3" t="str">
        <f t="shared" si="26"/>
        <v>Le bois de Graht</v>
      </c>
      <c r="L228" s="21">
        <f t="shared" si="22"/>
        <v>435</v>
      </c>
      <c r="M228" s="21">
        <f t="shared" si="23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 t="shared" si="21"/>
        <v/>
      </c>
      <c r="I229" s="3" t="str">
        <f t="shared" si="24"/>
        <v>Grahtwald</v>
      </c>
      <c r="J229" s="3" t="str">
        <f t="shared" si="25"/>
        <v>Grahtwood</v>
      </c>
      <c r="K229" s="3" t="str">
        <f t="shared" si="26"/>
        <v>Le bois de Graht</v>
      </c>
      <c r="L229" s="21">
        <f t="shared" si="22"/>
        <v>436</v>
      </c>
      <c r="M229" s="21">
        <f t="shared" si="23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 t="shared" si="21"/>
        <v/>
      </c>
      <c r="I230" s="3" t="str">
        <f t="shared" si="24"/>
        <v>Grahtwald</v>
      </c>
      <c r="J230" s="3" t="str">
        <f t="shared" si="25"/>
        <v>Grahtwood</v>
      </c>
      <c r="K230" s="3" t="str">
        <f t="shared" si="26"/>
        <v>Le bois de Graht</v>
      </c>
      <c r="L230" s="21">
        <f t="shared" si="22"/>
        <v>437</v>
      </c>
      <c r="M230" s="21">
        <f t="shared" si="23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 t="shared" si="21"/>
        <v/>
      </c>
      <c r="I231" s="3" t="str">
        <f t="shared" si="24"/>
        <v>Grahtwald</v>
      </c>
      <c r="J231" s="3" t="str">
        <f t="shared" si="25"/>
        <v>Grahtwood</v>
      </c>
      <c r="K231" s="3" t="str">
        <f t="shared" si="26"/>
        <v>Le bois de Graht</v>
      </c>
      <c r="L231" s="21">
        <f t="shared" si="22"/>
        <v>438</v>
      </c>
      <c r="M231" s="21">
        <f t="shared" si="23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 t="shared" si="21"/>
        <v/>
      </c>
      <c r="I232" s="3" t="str">
        <f t="shared" si="24"/>
        <v>Grahtwald</v>
      </c>
      <c r="J232" s="3" t="str">
        <f t="shared" si="25"/>
        <v>Grahtwood</v>
      </c>
      <c r="K232" s="3" t="str">
        <f t="shared" si="26"/>
        <v>Le bois de Graht</v>
      </c>
      <c r="L232" s="21">
        <f t="shared" si="22"/>
        <v>439</v>
      </c>
      <c r="M232" s="21">
        <f t="shared" si="23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 t="shared" si="21"/>
        <v/>
      </c>
      <c r="I233" s="3" t="str">
        <f t="shared" si="24"/>
        <v>Grahtwald</v>
      </c>
      <c r="J233" s="3" t="str">
        <f t="shared" si="25"/>
        <v>Grahtwood</v>
      </c>
      <c r="K233" s="3" t="str">
        <f t="shared" si="26"/>
        <v>Le bois de Graht</v>
      </c>
      <c r="L233" s="21">
        <f t="shared" si="22"/>
        <v>440</v>
      </c>
      <c r="M233" s="21">
        <f t="shared" si="23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 t="shared" si="21"/>
        <v/>
      </c>
      <c r="I234" s="3" t="str">
        <f t="shared" si="24"/>
        <v>Grahtwald</v>
      </c>
      <c r="J234" s="3" t="str">
        <f t="shared" si="25"/>
        <v>Grahtwood</v>
      </c>
      <c r="K234" s="3" t="str">
        <f t="shared" si="26"/>
        <v>Le bois de Graht</v>
      </c>
      <c r="L234" s="21">
        <f t="shared" si="22"/>
        <v>442</v>
      </c>
      <c r="M234" s="21">
        <f t="shared" si="23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 t="shared" si="21"/>
        <v/>
      </c>
      <c r="I235" s="3" t="str">
        <f t="shared" si="24"/>
        <v>Grahtwald</v>
      </c>
      <c r="J235" s="3" t="str">
        <f t="shared" si="25"/>
        <v>Grahtwood</v>
      </c>
      <c r="K235" s="3" t="str">
        <f t="shared" si="26"/>
        <v>Le bois de Graht</v>
      </c>
      <c r="L235" s="21">
        <f t="shared" si="22"/>
        <v>444</v>
      </c>
      <c r="M235" s="21">
        <f t="shared" si="23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 t="shared" si="21"/>
        <v/>
      </c>
      <c r="I236" s="3" t="str">
        <f t="shared" si="24"/>
        <v>Grahtwald</v>
      </c>
      <c r="J236" s="3" t="str">
        <f t="shared" si="25"/>
        <v>Grahtwood</v>
      </c>
      <c r="K236" s="3" t="str">
        <f t="shared" si="26"/>
        <v>Le bois de Graht</v>
      </c>
      <c r="L236" s="21">
        <f t="shared" si="22"/>
        <v>447</v>
      </c>
      <c r="M236" s="21">
        <f t="shared" si="23"/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 t="shared" si="21"/>
        <v/>
      </c>
      <c r="I237" s="3" t="str">
        <f t="shared" si="24"/>
        <v>Ostmarsch</v>
      </c>
      <c r="J237" s="3" t="str">
        <f t="shared" si="25"/>
        <v>Eastmarch</v>
      </c>
      <c r="K237" s="3" t="str">
        <f t="shared" si="26"/>
        <v>Estemarche</v>
      </c>
      <c r="L237" s="21">
        <f t="shared" si="22"/>
        <v>449</v>
      </c>
      <c r="M237" s="21">
        <f t="shared" si="23"/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 t="shared" si="21"/>
        <v/>
      </c>
      <c r="I238" s="3" t="str">
        <f t="shared" si="24"/>
        <v>Schnittermark</v>
      </c>
      <c r="J238" s="3" t="str">
        <f t="shared" si="25"/>
        <v>Reaper's March</v>
      </c>
      <c r="K238" s="3" t="str">
        <f t="shared" si="26"/>
        <v>La marche de la Camarde</v>
      </c>
      <c r="L238" s="21">
        <f t="shared" si="22"/>
        <v>451</v>
      </c>
      <c r="M238" s="21">
        <f t="shared" si="23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 t="shared" si="21"/>
        <v/>
      </c>
      <c r="I239" s="3" t="str">
        <f t="shared" si="24"/>
        <v>Schnittermark</v>
      </c>
      <c r="J239" s="3" t="str">
        <f t="shared" si="25"/>
        <v>Reaper's March</v>
      </c>
      <c r="K239" s="3" t="str">
        <f t="shared" si="26"/>
        <v>La marche de la Camarde</v>
      </c>
      <c r="L239" s="21">
        <f t="shared" si="22"/>
        <v>452</v>
      </c>
      <c r="M239" s="21">
        <f t="shared" si="23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 t="shared" si="21"/>
        <v/>
      </c>
      <c r="I240" s="3" t="str">
        <f t="shared" si="24"/>
        <v>Schnittermark</v>
      </c>
      <c r="J240" s="3" t="str">
        <f t="shared" si="25"/>
        <v>Reaper's March</v>
      </c>
      <c r="K240" s="3" t="str">
        <f t="shared" si="26"/>
        <v>La marche de la Camarde</v>
      </c>
      <c r="L240" s="21">
        <f t="shared" si="22"/>
        <v>453</v>
      </c>
      <c r="M240" s="21">
        <f t="shared" si="23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 t="shared" si="21"/>
        <v/>
      </c>
      <c r="I241" s="3" t="str">
        <f t="shared" si="24"/>
        <v>Schnittermark</v>
      </c>
      <c r="J241" s="3" t="str">
        <f t="shared" si="25"/>
        <v>Reaper's March</v>
      </c>
      <c r="K241" s="3" t="str">
        <f t="shared" si="26"/>
        <v>La marche de la Camarde</v>
      </c>
      <c r="L241" s="21">
        <f t="shared" si="22"/>
        <v>454</v>
      </c>
      <c r="M241" s="21">
        <f t="shared" si="23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 t="shared" si="21"/>
        <v/>
      </c>
      <c r="I242" s="3" t="str">
        <f t="shared" si="24"/>
        <v>Schnittermark</v>
      </c>
      <c r="J242" s="3" t="str">
        <f t="shared" si="25"/>
        <v>Reaper's March</v>
      </c>
      <c r="K242" s="3" t="str">
        <f t="shared" si="26"/>
        <v>La marche de la Camarde</v>
      </c>
      <c r="L242" s="21">
        <f t="shared" si="22"/>
        <v>455</v>
      </c>
      <c r="M242" s="21">
        <f t="shared" si="23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 t="shared" si="21"/>
        <v/>
      </c>
      <c r="I243" s="3" t="str">
        <f t="shared" si="24"/>
        <v>Schnittermark</v>
      </c>
      <c r="J243" s="3" t="str">
        <f t="shared" si="25"/>
        <v>Reaper's March</v>
      </c>
      <c r="K243" s="3" t="str">
        <f t="shared" si="26"/>
        <v>La marche de la Camarde</v>
      </c>
      <c r="L243" s="21">
        <f t="shared" si="22"/>
        <v>456</v>
      </c>
      <c r="M243" s="21">
        <f t="shared" si="23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 t="shared" si="21"/>
        <v/>
      </c>
      <c r="I244" s="3" t="str">
        <f t="shared" si="24"/>
        <v>Schnittermark</v>
      </c>
      <c r="J244" s="3" t="str">
        <f t="shared" si="25"/>
        <v>Reaper's March</v>
      </c>
      <c r="K244" s="3" t="str">
        <f t="shared" si="26"/>
        <v>La marche de la Camarde</v>
      </c>
      <c r="L244" s="21">
        <f t="shared" si="22"/>
        <v>457</v>
      </c>
      <c r="M244" s="21">
        <f t="shared" si="23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 t="shared" si="21"/>
        <v/>
      </c>
      <c r="I245" s="3" t="str">
        <f t="shared" si="24"/>
        <v>Schnittermark</v>
      </c>
      <c r="J245" s="3" t="str">
        <f t="shared" si="25"/>
        <v>Reaper's March</v>
      </c>
      <c r="K245" s="3" t="str">
        <f t="shared" si="26"/>
        <v>La marche de la Camarde</v>
      </c>
      <c r="L245" s="21">
        <f t="shared" si="22"/>
        <v>458</v>
      </c>
      <c r="M245" s="21">
        <f t="shared" si="23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 t="shared" si="21"/>
        <v/>
      </c>
      <c r="I246" s="3" t="str">
        <f t="shared" si="24"/>
        <v>Schnittermark</v>
      </c>
      <c r="J246" s="3" t="str">
        <f t="shared" si="25"/>
        <v>Reaper's March</v>
      </c>
      <c r="K246" s="3" t="str">
        <f t="shared" si="26"/>
        <v>La marche de la Camarde</v>
      </c>
      <c r="L246" s="21">
        <f t="shared" si="22"/>
        <v>459</v>
      </c>
      <c r="M246" s="21">
        <f t="shared" si="23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 t="shared" si="21"/>
        <v/>
      </c>
      <c r="I247" s="3" t="str">
        <f t="shared" si="24"/>
        <v>Schnittermark</v>
      </c>
      <c r="J247" s="3" t="str">
        <f t="shared" si="25"/>
        <v>Reaper's March</v>
      </c>
      <c r="K247" s="3" t="str">
        <f t="shared" si="26"/>
        <v>La marche de la Camarde</v>
      </c>
      <c r="L247" s="21">
        <f t="shared" si="22"/>
        <v>460</v>
      </c>
      <c r="M247" s="21">
        <f t="shared" si="23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 t="shared" si="21"/>
        <v/>
      </c>
      <c r="I248" s="3" t="str">
        <f t="shared" si="24"/>
        <v>Schnittermark</v>
      </c>
      <c r="J248" s="3" t="str">
        <f t="shared" si="25"/>
        <v>Reaper's March</v>
      </c>
      <c r="K248" s="3" t="str">
        <f t="shared" si="26"/>
        <v>La marche de la Camarde</v>
      </c>
      <c r="L248" s="21">
        <f t="shared" si="22"/>
        <v>461</v>
      </c>
      <c r="M248" s="21">
        <f t="shared" si="23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 t="shared" si="21"/>
        <v/>
      </c>
      <c r="I249" s="3" t="str">
        <f t="shared" si="24"/>
        <v>Schnittermark</v>
      </c>
      <c r="J249" s="3" t="str">
        <f t="shared" si="25"/>
        <v>Reaper's March</v>
      </c>
      <c r="K249" s="3" t="str">
        <f t="shared" si="26"/>
        <v>La marche de la Camarde</v>
      </c>
      <c r="L249" s="21">
        <f t="shared" si="22"/>
        <v>462</v>
      </c>
      <c r="M249" s="21">
        <f t="shared" si="23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 t="shared" si="21"/>
        <v/>
      </c>
      <c r="I250" s="3" t="str">
        <f t="shared" si="24"/>
        <v>Schnittermark</v>
      </c>
      <c r="J250" s="3" t="str">
        <f t="shared" si="25"/>
        <v>Reaper's March</v>
      </c>
      <c r="K250" s="3" t="str">
        <f t="shared" si="26"/>
        <v>La marche de la Camarde</v>
      </c>
      <c r="L250" s="21">
        <f t="shared" si="22"/>
        <v>463</v>
      </c>
      <c r="M250" s="21">
        <f t="shared" si="23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 t="shared" si="21"/>
        <v/>
      </c>
      <c r="I251" s="3" t="str">
        <f t="shared" si="24"/>
        <v>Schnittermark</v>
      </c>
      <c r="J251" s="3" t="str">
        <f t="shared" si="25"/>
        <v>Reaper's March</v>
      </c>
      <c r="K251" s="3" t="str">
        <f t="shared" si="26"/>
        <v>La marche de la Camarde</v>
      </c>
      <c r="L251" s="21">
        <f t="shared" si="22"/>
        <v>464</v>
      </c>
      <c r="M251" s="21">
        <f t="shared" si="23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 t="shared" si="21"/>
        <v/>
      </c>
      <c r="I252" s="3" t="str">
        <f t="shared" si="24"/>
        <v>Schnittermark</v>
      </c>
      <c r="J252" s="3" t="str">
        <f t="shared" si="25"/>
        <v>Reaper's March</v>
      </c>
      <c r="K252" s="3" t="str">
        <f t="shared" si="26"/>
        <v>La marche de la Camarde</v>
      </c>
      <c r="L252" s="21">
        <f t="shared" si="22"/>
        <v>465</v>
      </c>
      <c r="M252" s="21">
        <f t="shared" si="23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 t="shared" si="21"/>
        <v/>
      </c>
      <c r="I253" s="3" t="str">
        <f t="shared" si="24"/>
        <v>Schnittermark</v>
      </c>
      <c r="J253" s="3" t="str">
        <f t="shared" si="25"/>
        <v>Reaper's March</v>
      </c>
      <c r="K253" s="3" t="str">
        <f t="shared" si="26"/>
        <v>La marche de la Camarde</v>
      </c>
      <c r="L253" s="21">
        <f t="shared" si="22"/>
        <v>466</v>
      </c>
      <c r="M253" s="21">
        <f t="shared" si="23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 t="shared" si="21"/>
        <v/>
      </c>
      <c r="I254" s="3" t="str">
        <f t="shared" si="24"/>
        <v>Schnittermark</v>
      </c>
      <c r="J254" s="3" t="str">
        <f t="shared" si="25"/>
        <v>Reaper's March</v>
      </c>
      <c r="K254" s="3" t="str">
        <f t="shared" si="26"/>
        <v>La marche de la Camarde</v>
      </c>
      <c r="L254" s="21">
        <f t="shared" si="22"/>
        <v>467</v>
      </c>
      <c r="M254" s="21">
        <f t="shared" si="23"/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 t="shared" si="21"/>
        <v/>
      </c>
      <c r="I255" s="3" t="str">
        <f t="shared" si="24"/>
        <v>Malabal Tor</v>
      </c>
      <c r="J255" s="3" t="str">
        <f t="shared" si="25"/>
        <v>Malabal Tor</v>
      </c>
      <c r="K255" s="3" t="str">
        <f t="shared" si="26"/>
        <v>Malabal Tor</v>
      </c>
      <c r="L255" s="21">
        <f t="shared" si="22"/>
        <v>468</v>
      </c>
      <c r="M255" s="21">
        <f t="shared" si="23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 t="shared" si="21"/>
        <v/>
      </c>
      <c r="I256" s="3" t="str">
        <f t="shared" si="24"/>
        <v>Malabal Tor</v>
      </c>
      <c r="J256" s="3" t="str">
        <f t="shared" si="25"/>
        <v>Malabal Tor</v>
      </c>
      <c r="K256" s="3" t="str">
        <f t="shared" si="26"/>
        <v>Malabal Tor</v>
      </c>
      <c r="L256" s="21">
        <f t="shared" si="22"/>
        <v>469</v>
      </c>
      <c r="M256" s="21">
        <f t="shared" si="23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 t="shared" si="21"/>
        <v/>
      </c>
      <c r="I257" s="3" t="str">
        <f t="shared" si="24"/>
        <v>Malabal Tor</v>
      </c>
      <c r="J257" s="3" t="str">
        <f t="shared" si="25"/>
        <v>Malabal Tor</v>
      </c>
      <c r="K257" s="3" t="str">
        <f t="shared" si="26"/>
        <v>Malabal Tor</v>
      </c>
      <c r="L257" s="21">
        <f t="shared" si="22"/>
        <v>470</v>
      </c>
      <c r="M257" s="21">
        <f t="shared" si="23"/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 t="shared" ref="H258:H321" si="27">IF(EXACT(A258,C258),"X","")</f>
        <v/>
      </c>
      <c r="I258" s="3" t="str">
        <f t="shared" si="24"/>
        <v>Malabal Tor</v>
      </c>
      <c r="J258" s="3" t="str">
        <f t="shared" si="25"/>
        <v>Malabal Tor</v>
      </c>
      <c r="K258" s="3" t="str">
        <f t="shared" si="26"/>
        <v>Malabal Tor</v>
      </c>
      <c r="L258" s="21">
        <f t="shared" ref="L258:L321" si="28">A258</f>
        <v>471</v>
      </c>
      <c r="M258" s="21">
        <f t="shared" ref="M258:M321" si="29"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 t="shared" si="27"/>
        <v/>
      </c>
      <c r="I259" s="3" t="str">
        <f t="shared" si="24"/>
        <v>Malabal Tor</v>
      </c>
      <c r="J259" s="3" t="str">
        <f t="shared" si="25"/>
        <v>Malabal Tor</v>
      </c>
      <c r="K259" s="3" t="str">
        <f t="shared" si="26"/>
        <v>Malabal Tor</v>
      </c>
      <c r="L259" s="21">
        <f t="shared" si="28"/>
        <v>472</v>
      </c>
      <c r="M259" s="21">
        <f t="shared" si="29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 t="shared" si="27"/>
        <v/>
      </c>
      <c r="I260" s="3" t="str">
        <f t="shared" si="24"/>
        <v>Malabal Tor</v>
      </c>
      <c r="J260" s="3" t="str">
        <f t="shared" si="25"/>
        <v>Malabal Tor</v>
      </c>
      <c r="K260" s="3" t="str">
        <f t="shared" si="26"/>
        <v>Malabal Tor</v>
      </c>
      <c r="L260" s="21">
        <f t="shared" si="28"/>
        <v>473</v>
      </c>
      <c r="M260" s="21">
        <f t="shared" si="29"/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 t="shared" si="27"/>
        <v/>
      </c>
      <c r="I261" s="3" t="str">
        <f t="shared" ref="I261:I324" si="30">IF(A261&lt;&gt;C261,VLOOKUP(C261,$A$3:$D$9999,4,FALSE),"")</f>
        <v>Grahtwald</v>
      </c>
      <c r="J261" s="3" t="str">
        <f t="shared" ref="J261:J324" si="31">IF(A261&lt;&gt;C261,VLOOKUP(C261,$A$3:$E$9999,5,FALSE),"")</f>
        <v>Grahtwood</v>
      </c>
      <c r="K261" s="3" t="str">
        <f t="shared" ref="K261:K324" si="32">IF(A261&lt;&gt;C261,VLOOKUP(C261,$A$3:$F$9999,6,FALSE),"")</f>
        <v>Le bois de Graht</v>
      </c>
      <c r="L261" s="21">
        <f t="shared" si="28"/>
        <v>475</v>
      </c>
      <c r="M261" s="21">
        <f t="shared" si="29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 t="shared" si="27"/>
        <v/>
      </c>
      <c r="I262" s="3" t="str">
        <f t="shared" si="30"/>
        <v>Grahtwald</v>
      </c>
      <c r="J262" s="3" t="str">
        <f t="shared" si="31"/>
        <v>Grahtwood</v>
      </c>
      <c r="K262" s="3" t="str">
        <f t="shared" si="32"/>
        <v>Le bois de Graht</v>
      </c>
      <c r="L262" s="21">
        <f t="shared" si="28"/>
        <v>477</v>
      </c>
      <c r="M262" s="21">
        <f t="shared" si="29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 t="shared" si="27"/>
        <v/>
      </c>
      <c r="I263" s="3" t="str">
        <f t="shared" si="30"/>
        <v>Grahtwald</v>
      </c>
      <c r="J263" s="3" t="str">
        <f t="shared" si="31"/>
        <v>Grahtwood</v>
      </c>
      <c r="K263" s="3" t="str">
        <f t="shared" si="32"/>
        <v>Le bois de Graht</v>
      </c>
      <c r="L263" s="21">
        <f t="shared" si="28"/>
        <v>478</v>
      </c>
      <c r="M263" s="21">
        <f t="shared" si="29"/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 t="shared" si="27"/>
        <v/>
      </c>
      <c r="I264" s="3" t="str">
        <f t="shared" si="30"/>
        <v>Rift</v>
      </c>
      <c r="J264" s="3" t="str">
        <f t="shared" si="31"/>
        <v>The Rift</v>
      </c>
      <c r="K264" s="3" t="str">
        <f t="shared" si="32"/>
        <v>La Brèche</v>
      </c>
      <c r="L264" s="21">
        <f t="shared" si="28"/>
        <v>480</v>
      </c>
      <c r="M264" s="21">
        <f t="shared" si="29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 t="shared" si="27"/>
        <v/>
      </c>
      <c r="I265" s="3" t="str">
        <f t="shared" si="30"/>
        <v>Rift</v>
      </c>
      <c r="J265" s="3" t="str">
        <f t="shared" si="31"/>
        <v>The Rift</v>
      </c>
      <c r="K265" s="3" t="str">
        <f t="shared" si="32"/>
        <v>La Brèche</v>
      </c>
      <c r="L265" s="21">
        <f t="shared" si="28"/>
        <v>481</v>
      </c>
      <c r="M265" s="21">
        <f t="shared" si="29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 t="shared" si="27"/>
        <v/>
      </c>
      <c r="I266" s="3" t="str">
        <f t="shared" si="30"/>
        <v>Rift</v>
      </c>
      <c r="J266" s="3" t="str">
        <f t="shared" si="31"/>
        <v>The Rift</v>
      </c>
      <c r="K266" s="3" t="str">
        <f t="shared" si="32"/>
        <v>La Brèche</v>
      </c>
      <c r="L266" s="21">
        <f t="shared" si="28"/>
        <v>482</v>
      </c>
      <c r="M266" s="21">
        <f t="shared" si="29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 t="shared" si="27"/>
        <v/>
      </c>
      <c r="I267" s="3" t="str">
        <f t="shared" si="30"/>
        <v>Rift</v>
      </c>
      <c r="J267" s="3" t="str">
        <f t="shared" si="31"/>
        <v>The Rift</v>
      </c>
      <c r="K267" s="3" t="str">
        <f t="shared" si="32"/>
        <v>La Brèche</v>
      </c>
      <c r="L267" s="21">
        <f t="shared" si="28"/>
        <v>484</v>
      </c>
      <c r="M267" s="21">
        <f t="shared" si="29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 t="shared" si="27"/>
        <v/>
      </c>
      <c r="I268" s="3" t="str">
        <f t="shared" si="30"/>
        <v>Rift</v>
      </c>
      <c r="J268" s="3" t="str">
        <f t="shared" si="31"/>
        <v>The Rift</v>
      </c>
      <c r="K268" s="3" t="str">
        <f t="shared" si="32"/>
        <v>La Brèche</v>
      </c>
      <c r="L268" s="21">
        <f t="shared" si="28"/>
        <v>485</v>
      </c>
      <c r="M268" s="21">
        <f t="shared" si="29"/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 t="shared" si="27"/>
        <v/>
      </c>
      <c r="I269" s="3" t="str">
        <f t="shared" si="30"/>
        <v>Auridon</v>
      </c>
      <c r="J269" s="3" t="str">
        <f t="shared" si="31"/>
        <v>Auridon</v>
      </c>
      <c r="K269" s="3" t="str">
        <f t="shared" si="32"/>
        <v>Auridia</v>
      </c>
      <c r="L269" s="21">
        <f t="shared" si="28"/>
        <v>486</v>
      </c>
      <c r="M269" s="21">
        <f t="shared" si="29"/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 t="shared" si="27"/>
        <v/>
      </c>
      <c r="I270" s="3" t="str">
        <f t="shared" si="30"/>
        <v>Schnittermark</v>
      </c>
      <c r="J270" s="3" t="str">
        <f t="shared" si="31"/>
        <v>Reaper's March</v>
      </c>
      <c r="K270" s="3" t="str">
        <f t="shared" si="32"/>
        <v>La marche de la Camarde</v>
      </c>
      <c r="L270" s="21">
        <f t="shared" si="28"/>
        <v>487</v>
      </c>
      <c r="M270" s="21">
        <f t="shared" si="29"/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 t="shared" si="27"/>
        <v/>
      </c>
      <c r="I271" s="3" t="str">
        <f t="shared" si="30"/>
        <v>Steinfälle</v>
      </c>
      <c r="J271" s="3" t="str">
        <f t="shared" si="31"/>
        <v>Stonefalls</v>
      </c>
      <c r="K271" s="3" t="str">
        <f t="shared" si="32"/>
        <v>Les Éboulis</v>
      </c>
      <c r="L271" s="21">
        <f t="shared" si="28"/>
        <v>492</v>
      </c>
      <c r="M271" s="21">
        <f t="shared" si="29"/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 t="shared" si="27"/>
        <v/>
      </c>
      <c r="I272" s="3" t="str">
        <f t="shared" si="30"/>
        <v>Cyrodiil</v>
      </c>
      <c r="J272" s="3" t="str">
        <f t="shared" si="31"/>
        <v>Cyrodiil</v>
      </c>
      <c r="K272" s="3" t="str">
        <f t="shared" si="32"/>
        <v>Cyrodiil</v>
      </c>
      <c r="L272" s="21">
        <f t="shared" si="28"/>
        <v>493</v>
      </c>
      <c r="M272" s="21">
        <f t="shared" si="29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 t="shared" si="27"/>
        <v/>
      </c>
      <c r="I273" s="3" t="str">
        <f t="shared" si="30"/>
        <v>Cyrodiil</v>
      </c>
      <c r="J273" s="3" t="str">
        <f t="shared" si="31"/>
        <v>Cyrodiil</v>
      </c>
      <c r="K273" s="3" t="str">
        <f t="shared" si="32"/>
        <v>Cyrodiil</v>
      </c>
      <c r="L273" s="21">
        <f t="shared" si="28"/>
        <v>494</v>
      </c>
      <c r="M273" s="21">
        <f t="shared" si="29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 t="shared" si="27"/>
        <v/>
      </c>
      <c r="I274" s="3" t="str">
        <f t="shared" si="30"/>
        <v>Cyrodiil</v>
      </c>
      <c r="J274" s="3" t="str">
        <f t="shared" si="31"/>
        <v>Cyrodiil</v>
      </c>
      <c r="K274" s="3" t="str">
        <f t="shared" si="32"/>
        <v>Cyrodiil</v>
      </c>
      <c r="L274" s="21">
        <f t="shared" si="28"/>
        <v>495</v>
      </c>
      <c r="M274" s="21">
        <f t="shared" si="29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 t="shared" si="27"/>
        <v/>
      </c>
      <c r="I275" s="3" t="str">
        <f t="shared" si="30"/>
        <v>Cyrodiil</v>
      </c>
      <c r="J275" s="3" t="str">
        <f t="shared" si="31"/>
        <v>Cyrodiil</v>
      </c>
      <c r="K275" s="3" t="str">
        <f t="shared" si="32"/>
        <v>Cyrodiil</v>
      </c>
      <c r="L275" s="21">
        <f t="shared" si="28"/>
        <v>496</v>
      </c>
      <c r="M275" s="21">
        <f t="shared" si="29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 t="shared" si="27"/>
        <v/>
      </c>
      <c r="I276" s="3" t="str">
        <f t="shared" si="30"/>
        <v>Cyrodiil</v>
      </c>
      <c r="J276" s="3" t="str">
        <f t="shared" si="31"/>
        <v>Cyrodiil</v>
      </c>
      <c r="K276" s="3" t="str">
        <f t="shared" si="32"/>
        <v>Cyrodiil</v>
      </c>
      <c r="L276" s="21">
        <f t="shared" si="28"/>
        <v>497</v>
      </c>
      <c r="M276" s="21">
        <f t="shared" si="29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 t="shared" si="27"/>
        <v/>
      </c>
      <c r="I277" s="3" t="str">
        <f t="shared" si="30"/>
        <v>Cyrodiil</v>
      </c>
      <c r="J277" s="3" t="str">
        <f t="shared" si="31"/>
        <v>Cyrodiil</v>
      </c>
      <c r="K277" s="3" t="str">
        <f t="shared" si="32"/>
        <v>Cyrodiil</v>
      </c>
      <c r="L277" s="21">
        <f t="shared" si="28"/>
        <v>498</v>
      </c>
      <c r="M277" s="21">
        <f t="shared" si="29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 t="shared" si="27"/>
        <v/>
      </c>
      <c r="I278" s="3" t="str">
        <f t="shared" si="30"/>
        <v>Cyrodiil</v>
      </c>
      <c r="J278" s="3" t="str">
        <f t="shared" si="31"/>
        <v>Cyrodiil</v>
      </c>
      <c r="K278" s="3" t="str">
        <f t="shared" si="32"/>
        <v>Cyrodiil</v>
      </c>
      <c r="L278" s="21">
        <f t="shared" si="28"/>
        <v>499</v>
      </c>
      <c r="M278" s="21">
        <f t="shared" si="29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 t="shared" si="27"/>
        <v/>
      </c>
      <c r="I279" s="3" t="str">
        <f t="shared" si="30"/>
        <v>Cyrodiil</v>
      </c>
      <c r="J279" s="3" t="str">
        <f t="shared" si="31"/>
        <v>Cyrodiil</v>
      </c>
      <c r="K279" s="3" t="str">
        <f t="shared" si="32"/>
        <v>Cyrodiil</v>
      </c>
      <c r="L279" s="21">
        <f t="shared" si="28"/>
        <v>500</v>
      </c>
      <c r="M279" s="21">
        <f t="shared" si="29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 t="shared" si="27"/>
        <v/>
      </c>
      <c r="I280" s="3" t="str">
        <f t="shared" si="30"/>
        <v>Cyrodiil</v>
      </c>
      <c r="J280" s="3" t="str">
        <f t="shared" si="31"/>
        <v>Cyrodiil</v>
      </c>
      <c r="K280" s="3" t="str">
        <f t="shared" si="32"/>
        <v>Cyrodiil</v>
      </c>
      <c r="L280" s="21">
        <f t="shared" si="28"/>
        <v>501</v>
      </c>
      <c r="M280" s="21">
        <f t="shared" si="29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 t="shared" si="27"/>
        <v/>
      </c>
      <c r="I281" s="3" t="str">
        <f t="shared" si="30"/>
        <v>Cyrodiil</v>
      </c>
      <c r="J281" s="3" t="str">
        <f t="shared" si="31"/>
        <v>Cyrodiil</v>
      </c>
      <c r="K281" s="3" t="str">
        <f t="shared" si="32"/>
        <v>Cyrodiil</v>
      </c>
      <c r="L281" s="21">
        <f t="shared" si="28"/>
        <v>502</v>
      </c>
      <c r="M281" s="21">
        <f t="shared" si="29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 t="shared" si="27"/>
        <v/>
      </c>
      <c r="I282" s="3" t="str">
        <f t="shared" si="30"/>
        <v>Cyrodiil</v>
      </c>
      <c r="J282" s="3" t="str">
        <f t="shared" si="31"/>
        <v>Cyrodiil</v>
      </c>
      <c r="K282" s="3" t="str">
        <f t="shared" si="32"/>
        <v>Cyrodiil</v>
      </c>
      <c r="L282" s="21">
        <f t="shared" si="28"/>
        <v>503</v>
      </c>
      <c r="M282" s="21">
        <f t="shared" si="29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 t="shared" si="27"/>
        <v/>
      </c>
      <c r="I283" s="3" t="str">
        <f t="shared" si="30"/>
        <v>Cyrodiil</v>
      </c>
      <c r="J283" s="3" t="str">
        <f t="shared" si="31"/>
        <v>Cyrodiil</v>
      </c>
      <c r="K283" s="3" t="str">
        <f t="shared" si="32"/>
        <v>Cyrodiil</v>
      </c>
      <c r="L283" s="21">
        <f t="shared" si="28"/>
        <v>504</v>
      </c>
      <c r="M283" s="21">
        <f t="shared" si="29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 t="shared" si="27"/>
        <v/>
      </c>
      <c r="I284" s="3" t="str">
        <f t="shared" si="30"/>
        <v>Cyrodiil</v>
      </c>
      <c r="J284" s="3" t="str">
        <f t="shared" si="31"/>
        <v>Cyrodiil</v>
      </c>
      <c r="K284" s="3" t="str">
        <f t="shared" si="32"/>
        <v>Cyrodiil</v>
      </c>
      <c r="L284" s="21">
        <f t="shared" si="28"/>
        <v>505</v>
      </c>
      <c r="M284" s="21">
        <f t="shared" si="29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 t="shared" si="27"/>
        <v/>
      </c>
      <c r="I285" s="3" t="str">
        <f t="shared" si="30"/>
        <v>Cyrodiil</v>
      </c>
      <c r="J285" s="3" t="str">
        <f t="shared" si="31"/>
        <v>Cyrodiil</v>
      </c>
      <c r="K285" s="3" t="str">
        <f t="shared" si="32"/>
        <v>Cyrodiil</v>
      </c>
      <c r="L285" s="21">
        <f t="shared" si="28"/>
        <v>506</v>
      </c>
      <c r="M285" s="21">
        <f t="shared" si="29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 t="shared" si="27"/>
        <v/>
      </c>
      <c r="I286" s="3" t="str">
        <f t="shared" si="30"/>
        <v>Cyrodiil</v>
      </c>
      <c r="J286" s="3" t="str">
        <f t="shared" si="31"/>
        <v>Cyrodiil</v>
      </c>
      <c r="K286" s="3" t="str">
        <f t="shared" si="32"/>
        <v>Cyrodiil</v>
      </c>
      <c r="L286" s="21">
        <f t="shared" si="28"/>
        <v>507</v>
      </c>
      <c r="M286" s="21">
        <f t="shared" si="29"/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 t="shared" si="27"/>
        <v/>
      </c>
      <c r="I287" s="3" t="str">
        <f t="shared" si="30"/>
        <v>Vvardenfell</v>
      </c>
      <c r="J287" s="3" t="str">
        <f t="shared" si="31"/>
        <v>Vvardenfell</v>
      </c>
      <c r="K287" s="3" t="str">
        <f t="shared" si="32"/>
        <v>Vvardenfell</v>
      </c>
      <c r="L287" s="21">
        <f t="shared" si="28"/>
        <v>508</v>
      </c>
      <c r="M287" s="21">
        <f t="shared" si="29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 t="shared" si="27"/>
        <v/>
      </c>
      <c r="I288" s="3" t="str">
        <f t="shared" si="30"/>
        <v>Vvardenfell</v>
      </c>
      <c r="J288" s="3" t="str">
        <f t="shared" si="31"/>
        <v>Vvardenfell</v>
      </c>
      <c r="K288" s="3" t="str">
        <f t="shared" si="32"/>
        <v>Vvardenfell</v>
      </c>
      <c r="L288" s="21">
        <f t="shared" si="28"/>
        <v>509</v>
      </c>
      <c r="M288" s="21">
        <f t="shared" si="29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 t="shared" si="27"/>
        <v/>
      </c>
      <c r="I289" s="3" t="str">
        <f t="shared" si="30"/>
        <v>Vvardenfell</v>
      </c>
      <c r="J289" s="3" t="str">
        <f t="shared" si="31"/>
        <v>Vvardenfell</v>
      </c>
      <c r="K289" s="3" t="str">
        <f t="shared" si="32"/>
        <v>Vvardenfell</v>
      </c>
      <c r="L289" s="21">
        <f t="shared" si="28"/>
        <v>510</v>
      </c>
      <c r="M289" s="21">
        <f t="shared" si="29"/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 t="shared" si="27"/>
        <v>X</v>
      </c>
      <c r="I290" s="3" t="str">
        <f t="shared" si="30"/>
        <v/>
      </c>
      <c r="J290" s="3" t="str">
        <f t="shared" si="31"/>
        <v/>
      </c>
      <c r="K290" s="3" t="str">
        <f t="shared" si="32"/>
        <v/>
      </c>
      <c r="L290" s="21">
        <f t="shared" si="28"/>
        <v>511</v>
      </c>
      <c r="M290" s="21">
        <f t="shared" si="29"/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 t="shared" si="27"/>
        <v>X</v>
      </c>
      <c r="I291" s="3" t="str">
        <f t="shared" si="30"/>
        <v/>
      </c>
      <c r="J291" s="3" t="str">
        <f t="shared" si="31"/>
        <v/>
      </c>
      <c r="K291" s="3" t="str">
        <f t="shared" si="32"/>
        <v/>
      </c>
      <c r="L291" s="21">
        <f t="shared" si="28"/>
        <v>512</v>
      </c>
      <c r="M291" s="21">
        <f t="shared" si="29"/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 t="shared" si="27"/>
        <v>X</v>
      </c>
      <c r="I292" s="3" t="str">
        <f t="shared" si="30"/>
        <v/>
      </c>
      <c r="J292" s="3" t="str">
        <f t="shared" si="31"/>
        <v/>
      </c>
      <c r="K292" s="3" t="str">
        <f t="shared" si="32"/>
        <v/>
      </c>
      <c r="L292" s="21">
        <f t="shared" si="28"/>
        <v>513</v>
      </c>
      <c r="M292" s="21">
        <f t="shared" si="29"/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 t="shared" si="27"/>
        <v>X</v>
      </c>
      <c r="I293" s="3" t="str">
        <f t="shared" si="30"/>
        <v/>
      </c>
      <c r="J293" s="3" t="str">
        <f t="shared" si="31"/>
        <v/>
      </c>
      <c r="K293" s="3" t="str">
        <f t="shared" si="32"/>
        <v/>
      </c>
      <c r="L293" s="21">
        <f t="shared" si="28"/>
        <v>514</v>
      </c>
      <c r="M293" s="21">
        <f t="shared" si="29"/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 t="shared" si="27"/>
        <v>X</v>
      </c>
      <c r="I294" s="3" t="str">
        <f t="shared" si="30"/>
        <v/>
      </c>
      <c r="J294" s="3" t="str">
        <f t="shared" si="31"/>
        <v/>
      </c>
      <c r="K294" s="3" t="str">
        <f t="shared" si="32"/>
        <v/>
      </c>
      <c r="L294" s="21">
        <f t="shared" si="28"/>
        <v>516</v>
      </c>
      <c r="M294" s="21">
        <f t="shared" si="29"/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 t="shared" si="27"/>
        <v>X</v>
      </c>
      <c r="I295" s="3" t="str">
        <f t="shared" si="30"/>
        <v/>
      </c>
      <c r="J295" s="3" t="str">
        <f t="shared" si="31"/>
        <v/>
      </c>
      <c r="K295" s="3" t="str">
        <f t="shared" si="32"/>
        <v/>
      </c>
      <c r="L295" s="21">
        <f t="shared" si="28"/>
        <v>517</v>
      </c>
      <c r="M295" s="21">
        <f t="shared" si="29"/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 t="shared" si="27"/>
        <v>X</v>
      </c>
      <c r="I296" s="3" t="str">
        <f t="shared" si="30"/>
        <v/>
      </c>
      <c r="J296" s="3" t="str">
        <f t="shared" si="31"/>
        <v/>
      </c>
      <c r="K296" s="3" t="str">
        <f t="shared" si="32"/>
        <v/>
      </c>
      <c r="L296" s="21">
        <f t="shared" si="28"/>
        <v>518</v>
      </c>
      <c r="M296" s="21">
        <f t="shared" si="29"/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 t="shared" si="27"/>
        <v/>
      </c>
      <c r="I297" s="3" t="str">
        <f t="shared" si="30"/>
        <v>Cyrodiil</v>
      </c>
      <c r="J297" s="3" t="str">
        <f t="shared" si="31"/>
        <v>Cyrodiil</v>
      </c>
      <c r="K297" s="3" t="str">
        <f t="shared" si="32"/>
        <v>Cyrodiil</v>
      </c>
      <c r="L297" s="21">
        <f t="shared" si="28"/>
        <v>525</v>
      </c>
      <c r="M297" s="21">
        <f t="shared" si="29"/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 t="shared" si="27"/>
        <v/>
      </c>
      <c r="I298" s="3" t="str">
        <f t="shared" si="30"/>
        <v>Schnittermark</v>
      </c>
      <c r="J298" s="3" t="str">
        <f t="shared" si="31"/>
        <v>Reaper's March</v>
      </c>
      <c r="K298" s="3" t="str">
        <f t="shared" si="32"/>
        <v>La marche de la Camarde</v>
      </c>
      <c r="L298" s="21">
        <f t="shared" si="28"/>
        <v>526</v>
      </c>
      <c r="M298" s="21">
        <f t="shared" si="29"/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 t="shared" si="27"/>
        <v/>
      </c>
      <c r="I299" s="3" t="str">
        <f t="shared" si="30"/>
        <v>Die Zuflucht</v>
      </c>
      <c r="J299" s="3" t="str">
        <f t="shared" si="31"/>
        <v>The Harborage</v>
      </c>
      <c r="K299" s="3" t="str">
        <f t="shared" si="32"/>
        <v>Le port</v>
      </c>
      <c r="L299" s="21">
        <f t="shared" si="28"/>
        <v>527</v>
      </c>
      <c r="M299" s="21">
        <f t="shared" si="29"/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 t="shared" si="27"/>
        <v/>
      </c>
      <c r="I300" s="3" t="str">
        <f t="shared" si="30"/>
        <v>Augvea</v>
      </c>
      <c r="J300" s="3" t="str">
        <f t="shared" si="31"/>
        <v>Eyevea</v>
      </c>
      <c r="K300" s="3" t="str">
        <f t="shared" si="32"/>
        <v>Eyévéa</v>
      </c>
      <c r="L300" s="21">
        <f t="shared" si="28"/>
        <v>529</v>
      </c>
      <c r="M300" s="21">
        <f t="shared" si="29"/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 t="shared" si="27"/>
        <v/>
      </c>
      <c r="I301" s="3" t="str">
        <f t="shared" si="30"/>
        <v>Kalthafen</v>
      </c>
      <c r="J301" s="3" t="str">
        <f t="shared" si="31"/>
        <v>Coldharbour</v>
      </c>
      <c r="K301" s="3" t="str">
        <f t="shared" si="32"/>
        <v>Havreglace</v>
      </c>
      <c r="L301" s="21">
        <f t="shared" si="28"/>
        <v>530</v>
      </c>
      <c r="M301" s="21">
        <f t="shared" si="29"/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 t="shared" si="27"/>
        <v/>
      </c>
      <c r="I302" s="3" t="str">
        <f t="shared" si="30"/>
        <v>Cyrodiil</v>
      </c>
      <c r="J302" s="3" t="str">
        <f t="shared" si="31"/>
        <v>Cyrodiil</v>
      </c>
      <c r="K302" s="3" t="str">
        <f t="shared" si="32"/>
        <v>Cyrodiil</v>
      </c>
      <c r="L302" s="21">
        <f t="shared" si="28"/>
        <v>531</v>
      </c>
      <c r="M302" s="21">
        <f t="shared" si="29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 t="shared" si="27"/>
        <v/>
      </c>
      <c r="I303" s="3" t="str">
        <f t="shared" si="30"/>
        <v>Cyrodiil</v>
      </c>
      <c r="J303" s="3" t="str">
        <f t="shared" si="31"/>
        <v>Cyrodiil</v>
      </c>
      <c r="K303" s="3" t="str">
        <f t="shared" si="32"/>
        <v>Cyrodiil</v>
      </c>
      <c r="L303" s="21">
        <f t="shared" si="28"/>
        <v>532</v>
      </c>
      <c r="M303" s="21">
        <f t="shared" si="29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 t="shared" si="27"/>
        <v/>
      </c>
      <c r="I304" s="3" t="str">
        <f t="shared" si="30"/>
        <v>Cyrodiil</v>
      </c>
      <c r="J304" s="3" t="str">
        <f t="shared" si="31"/>
        <v>Cyrodiil</v>
      </c>
      <c r="K304" s="3" t="str">
        <f t="shared" si="32"/>
        <v>Cyrodiil</v>
      </c>
      <c r="L304" s="21">
        <f t="shared" si="28"/>
        <v>533</v>
      </c>
      <c r="M304" s="21">
        <f t="shared" si="29"/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 t="shared" si="27"/>
        <v>X</v>
      </c>
      <c r="I305" s="3" t="str">
        <f t="shared" si="30"/>
        <v/>
      </c>
      <c r="J305" s="3" t="str">
        <f t="shared" si="31"/>
        <v/>
      </c>
      <c r="K305" s="3" t="str">
        <f t="shared" si="32"/>
        <v/>
      </c>
      <c r="L305" s="21">
        <f t="shared" si="28"/>
        <v>534</v>
      </c>
      <c r="M305" s="21">
        <f t="shared" si="29"/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 t="shared" si="27"/>
        <v>X</v>
      </c>
      <c r="I306" s="3" t="str">
        <f t="shared" si="30"/>
        <v/>
      </c>
      <c r="J306" s="3" t="str">
        <f t="shared" si="31"/>
        <v/>
      </c>
      <c r="K306" s="3" t="str">
        <f t="shared" si="32"/>
        <v/>
      </c>
      <c r="L306" s="21">
        <f t="shared" si="28"/>
        <v>535</v>
      </c>
      <c r="M306" s="21">
        <f t="shared" si="29"/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 t="shared" si="27"/>
        <v>X</v>
      </c>
      <c r="I307" s="3" t="str">
        <f t="shared" si="30"/>
        <v/>
      </c>
      <c r="J307" s="3" t="str">
        <f t="shared" si="31"/>
        <v/>
      </c>
      <c r="K307" s="3" t="str">
        <f t="shared" si="32"/>
        <v/>
      </c>
      <c r="L307" s="21">
        <f t="shared" si="28"/>
        <v>537</v>
      </c>
      <c r="M307" s="21">
        <f t="shared" si="29"/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 t="shared" si="27"/>
        <v/>
      </c>
      <c r="I308" s="3" t="str">
        <f t="shared" si="30"/>
        <v>Betnikh</v>
      </c>
      <c r="J308" s="3" t="str">
        <f t="shared" si="31"/>
        <v>Betnikh</v>
      </c>
      <c r="K308" s="3" t="str">
        <f t="shared" si="32"/>
        <v>Betnikh</v>
      </c>
      <c r="L308" s="21">
        <f t="shared" si="28"/>
        <v>539</v>
      </c>
      <c r="M308" s="21">
        <f t="shared" si="29"/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 t="shared" si="27"/>
        <v/>
      </c>
      <c r="I309" s="3" t="str">
        <f t="shared" si="30"/>
        <v>Augvea</v>
      </c>
      <c r="J309" s="3" t="str">
        <f t="shared" si="31"/>
        <v>Eyevea</v>
      </c>
      <c r="K309" s="3" t="str">
        <f t="shared" si="32"/>
        <v>Eyévéa</v>
      </c>
      <c r="L309" s="21">
        <f t="shared" si="28"/>
        <v>541</v>
      </c>
      <c r="M309" s="21">
        <f t="shared" si="29"/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 t="shared" si="27"/>
        <v/>
      </c>
      <c r="I310" s="3" t="str">
        <f t="shared" si="30"/>
        <v>Die Erdschmiede</v>
      </c>
      <c r="J310" s="3" t="str">
        <f t="shared" si="31"/>
        <v>The Earth Forge</v>
      </c>
      <c r="K310" s="3" t="str">
        <f t="shared" si="32"/>
        <v>La Forgeterre</v>
      </c>
      <c r="L310" s="21">
        <f t="shared" si="28"/>
        <v>542</v>
      </c>
      <c r="M310" s="21">
        <f t="shared" si="29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 t="shared" si="27"/>
        <v/>
      </c>
      <c r="I311" s="3" t="str">
        <f t="shared" si="30"/>
        <v>Die Erdschmiede</v>
      </c>
      <c r="J311" s="3" t="str">
        <f t="shared" si="31"/>
        <v>The Earth Forge</v>
      </c>
      <c r="K311" s="3" t="str">
        <f t="shared" si="32"/>
        <v>La Forgeterre</v>
      </c>
      <c r="L311" s="21">
        <f t="shared" si="28"/>
        <v>543</v>
      </c>
      <c r="M311" s="21">
        <f t="shared" si="29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 t="shared" si="27"/>
        <v/>
      </c>
      <c r="I312" s="3" t="str">
        <f t="shared" si="30"/>
        <v>Die Erdschmiede</v>
      </c>
      <c r="J312" s="3" t="str">
        <f t="shared" si="31"/>
        <v>The Earth Forge</v>
      </c>
      <c r="K312" s="3" t="str">
        <f t="shared" si="32"/>
        <v>La Forgeterre</v>
      </c>
      <c r="L312" s="21">
        <f t="shared" si="28"/>
        <v>544</v>
      </c>
      <c r="M312" s="21">
        <f t="shared" si="29"/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 t="shared" si="27"/>
        <v/>
      </c>
      <c r="I313" s="3" t="str">
        <f t="shared" si="30"/>
        <v>Sturmhafen</v>
      </c>
      <c r="J313" s="3" t="str">
        <f t="shared" si="31"/>
        <v>Stormhaven</v>
      </c>
      <c r="K313" s="3" t="str">
        <f t="shared" si="32"/>
        <v>Havre-tempête</v>
      </c>
      <c r="L313" s="21">
        <f t="shared" si="28"/>
        <v>545</v>
      </c>
      <c r="M313" s="21">
        <f t="shared" si="29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 t="shared" si="27"/>
        <v/>
      </c>
      <c r="I314" s="3" t="str">
        <f t="shared" si="30"/>
        <v>Sturmhafen</v>
      </c>
      <c r="J314" s="3" t="str">
        <f t="shared" si="31"/>
        <v>Stormhaven</v>
      </c>
      <c r="K314" s="3" t="str">
        <f t="shared" si="32"/>
        <v>Havre-tempête</v>
      </c>
      <c r="L314" s="21">
        <f t="shared" si="28"/>
        <v>546</v>
      </c>
      <c r="M314" s="21">
        <f t="shared" si="29"/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 t="shared" si="27"/>
        <v/>
      </c>
      <c r="I315" s="3" t="str">
        <f t="shared" si="30"/>
        <v>Grünschatten</v>
      </c>
      <c r="J315" s="3" t="str">
        <f t="shared" si="31"/>
        <v>Greenshade</v>
      </c>
      <c r="K315" s="3" t="str">
        <f t="shared" si="32"/>
        <v>Prasin</v>
      </c>
      <c r="L315" s="21">
        <f t="shared" si="28"/>
        <v>547</v>
      </c>
      <c r="M315" s="21">
        <f t="shared" si="29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 t="shared" si="27"/>
        <v/>
      </c>
      <c r="I316" s="3" t="str">
        <f t="shared" si="30"/>
        <v>Grünschatten</v>
      </c>
      <c r="J316" s="3" t="str">
        <f t="shared" si="31"/>
        <v>Greenshade</v>
      </c>
      <c r="K316" s="3" t="str">
        <f t="shared" si="32"/>
        <v>Prasin</v>
      </c>
      <c r="L316" s="21">
        <f t="shared" si="28"/>
        <v>548</v>
      </c>
      <c r="M316" s="21">
        <f t="shared" si="29"/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 t="shared" si="27"/>
        <v/>
      </c>
      <c r="I317" s="3" t="str">
        <f t="shared" si="30"/>
        <v>Grahtwald</v>
      </c>
      <c r="J317" s="3" t="str">
        <f t="shared" si="31"/>
        <v>Grahtwood</v>
      </c>
      <c r="K317" s="3" t="str">
        <f t="shared" si="32"/>
        <v>Le bois de Graht</v>
      </c>
      <c r="L317" s="21">
        <f t="shared" si="28"/>
        <v>549</v>
      </c>
      <c r="M317" s="21">
        <f t="shared" si="29"/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 t="shared" si="27"/>
        <v/>
      </c>
      <c r="I318" s="3" t="str">
        <f t="shared" si="30"/>
        <v>Grünschatten</v>
      </c>
      <c r="J318" s="3" t="str">
        <f t="shared" si="31"/>
        <v>Greenshade</v>
      </c>
      <c r="K318" s="3" t="str">
        <f t="shared" si="32"/>
        <v>Prasin</v>
      </c>
      <c r="L318" s="21">
        <f t="shared" si="28"/>
        <v>551</v>
      </c>
      <c r="M318" s="21">
        <f t="shared" si="29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 t="shared" si="27"/>
        <v/>
      </c>
      <c r="I319" s="3" t="str">
        <f t="shared" si="30"/>
        <v>Grünschatten</v>
      </c>
      <c r="J319" s="3" t="str">
        <f t="shared" si="31"/>
        <v>Greenshade</v>
      </c>
      <c r="K319" s="3" t="str">
        <f t="shared" si="32"/>
        <v>Prasin</v>
      </c>
      <c r="L319" s="21">
        <f t="shared" si="28"/>
        <v>552</v>
      </c>
      <c r="M319" s="21">
        <f t="shared" si="29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 t="shared" si="27"/>
        <v/>
      </c>
      <c r="I320" s="3" t="str">
        <f t="shared" si="30"/>
        <v>Grünschatten</v>
      </c>
      <c r="J320" s="3" t="str">
        <f t="shared" si="31"/>
        <v>Greenshade</v>
      </c>
      <c r="K320" s="3" t="str">
        <f t="shared" si="32"/>
        <v>Prasin</v>
      </c>
      <c r="L320" s="21">
        <f t="shared" si="28"/>
        <v>553</v>
      </c>
      <c r="M320" s="21">
        <f t="shared" si="29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 t="shared" si="27"/>
        <v/>
      </c>
      <c r="I321" s="3" t="str">
        <f t="shared" si="30"/>
        <v>Grünschatten</v>
      </c>
      <c r="J321" s="3" t="str">
        <f t="shared" si="31"/>
        <v>Greenshade</v>
      </c>
      <c r="K321" s="3" t="str">
        <f t="shared" si="32"/>
        <v>Prasin</v>
      </c>
      <c r="L321" s="21">
        <f t="shared" si="28"/>
        <v>554</v>
      </c>
      <c r="M321" s="21">
        <f t="shared" si="29"/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 t="shared" ref="H322:H385" si="33">IF(EXACT(A322,C322),"X","")</f>
        <v/>
      </c>
      <c r="I322" s="3" t="str">
        <f t="shared" si="30"/>
        <v>Grünschatten</v>
      </c>
      <c r="J322" s="3" t="str">
        <f t="shared" si="31"/>
        <v>Greenshade</v>
      </c>
      <c r="K322" s="3" t="str">
        <f t="shared" si="32"/>
        <v>Prasin</v>
      </c>
      <c r="L322" s="21">
        <f t="shared" ref="L322:L385" si="34">A322</f>
        <v>555</v>
      </c>
      <c r="M322" s="21">
        <f t="shared" ref="M322:M385" si="35"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 t="shared" si="33"/>
        <v/>
      </c>
      <c r="I323" s="3" t="str">
        <f t="shared" si="30"/>
        <v>Grünschatten</v>
      </c>
      <c r="J323" s="3" t="str">
        <f t="shared" si="31"/>
        <v>Greenshade</v>
      </c>
      <c r="K323" s="3" t="str">
        <f t="shared" si="32"/>
        <v>Prasin</v>
      </c>
      <c r="L323" s="21">
        <f t="shared" si="34"/>
        <v>556</v>
      </c>
      <c r="M323" s="21">
        <f t="shared" si="35"/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 t="shared" si="33"/>
        <v/>
      </c>
      <c r="I324" s="3" t="str">
        <f t="shared" si="30"/>
        <v>Kalthafen</v>
      </c>
      <c r="J324" s="3" t="str">
        <f t="shared" si="31"/>
        <v>Coldharbour</v>
      </c>
      <c r="K324" s="3" t="str">
        <f t="shared" si="32"/>
        <v>Havreglace</v>
      </c>
      <c r="L324" s="21">
        <f t="shared" si="34"/>
        <v>557</v>
      </c>
      <c r="M324" s="21">
        <f t="shared" si="35"/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 t="shared" si="33"/>
        <v/>
      </c>
      <c r="I325" s="3" t="str">
        <f t="shared" ref="I325:I388" si="36">IF(A325&lt;&gt;C325,VLOOKUP(C325,$A$3:$D$9999,4,FALSE),"")</f>
        <v>Grünschatten</v>
      </c>
      <c r="J325" s="3" t="str">
        <f t="shared" ref="J325:J388" si="37">IF(A325&lt;&gt;C325,VLOOKUP(C325,$A$3:$E$9999,5,FALSE),"")</f>
        <v>Greenshade</v>
      </c>
      <c r="K325" s="3" t="str">
        <f t="shared" ref="K325:K388" si="38">IF(A325&lt;&gt;C325,VLOOKUP(C325,$A$3:$F$9999,6,FALSE),"")</f>
        <v>Prasin</v>
      </c>
      <c r="L325" s="21">
        <f t="shared" si="34"/>
        <v>558</v>
      </c>
      <c r="M325" s="21">
        <f t="shared" si="35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 t="shared" si="33"/>
        <v/>
      </c>
      <c r="I326" s="3" t="str">
        <f t="shared" si="36"/>
        <v>Grünschatten</v>
      </c>
      <c r="J326" s="3" t="str">
        <f t="shared" si="37"/>
        <v>Greenshade</v>
      </c>
      <c r="K326" s="3" t="str">
        <f t="shared" si="38"/>
        <v>Prasin</v>
      </c>
      <c r="L326" s="21">
        <f t="shared" si="34"/>
        <v>559</v>
      </c>
      <c r="M326" s="21">
        <f t="shared" si="35"/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 t="shared" si="33"/>
        <v/>
      </c>
      <c r="I327" s="3" t="str">
        <f t="shared" si="36"/>
        <v>Rift</v>
      </c>
      <c r="J327" s="3" t="str">
        <f t="shared" si="37"/>
        <v>The Rift</v>
      </c>
      <c r="K327" s="3" t="str">
        <f t="shared" si="38"/>
        <v>La Brèche</v>
      </c>
      <c r="L327" s="21">
        <f t="shared" si="34"/>
        <v>560</v>
      </c>
      <c r="M327" s="21">
        <f t="shared" si="35"/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 t="shared" si="33"/>
        <v/>
      </c>
      <c r="I328" s="3" t="str">
        <f t="shared" si="36"/>
        <v>Grünschatten</v>
      </c>
      <c r="J328" s="3" t="str">
        <f t="shared" si="37"/>
        <v>Greenshade</v>
      </c>
      <c r="K328" s="3" t="str">
        <f t="shared" si="38"/>
        <v>Prasin</v>
      </c>
      <c r="L328" s="21">
        <f t="shared" si="34"/>
        <v>561</v>
      </c>
      <c r="M328" s="21">
        <f t="shared" si="35"/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 t="shared" si="33"/>
        <v/>
      </c>
      <c r="I329" s="3" t="str">
        <f t="shared" si="36"/>
        <v>Schnittermark</v>
      </c>
      <c r="J329" s="3" t="str">
        <f t="shared" si="37"/>
        <v>Reaper's March</v>
      </c>
      <c r="K329" s="3" t="str">
        <f t="shared" si="38"/>
        <v>La marche de la Camarde</v>
      </c>
      <c r="L329" s="21">
        <f t="shared" si="34"/>
        <v>562</v>
      </c>
      <c r="M329" s="21">
        <f t="shared" si="35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 t="shared" si="33"/>
        <v/>
      </c>
      <c r="I330" s="3" t="str">
        <f t="shared" si="36"/>
        <v>Schnittermark</v>
      </c>
      <c r="J330" s="3" t="str">
        <f t="shared" si="37"/>
        <v>Reaper's March</v>
      </c>
      <c r="K330" s="3" t="str">
        <f t="shared" si="38"/>
        <v>La marche de la Camarde</v>
      </c>
      <c r="L330" s="21">
        <f t="shared" si="34"/>
        <v>565</v>
      </c>
      <c r="M330" s="21">
        <f t="shared" si="35"/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 t="shared" si="33"/>
        <v/>
      </c>
      <c r="I331" s="3" t="str">
        <f t="shared" si="36"/>
        <v>Glenumbra</v>
      </c>
      <c r="J331" s="3" t="str">
        <f t="shared" si="37"/>
        <v>Glenumbra</v>
      </c>
      <c r="K331" s="3" t="str">
        <f t="shared" si="38"/>
        <v>La Glénumbrie</v>
      </c>
      <c r="L331" s="21">
        <f t="shared" si="34"/>
        <v>566</v>
      </c>
      <c r="M331" s="21">
        <f t="shared" si="35"/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 t="shared" si="33"/>
        <v/>
      </c>
      <c r="I332" s="3" t="str">
        <f t="shared" si="36"/>
        <v>Rift</v>
      </c>
      <c r="J332" s="3" t="str">
        <f t="shared" si="37"/>
        <v>The Rift</v>
      </c>
      <c r="K332" s="3" t="str">
        <f t="shared" si="38"/>
        <v>La Brèche</v>
      </c>
      <c r="L332" s="21">
        <f t="shared" si="34"/>
        <v>567</v>
      </c>
      <c r="M332" s="21">
        <f t="shared" si="35"/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 t="shared" si="33"/>
        <v/>
      </c>
      <c r="I333" s="3" t="str">
        <f t="shared" si="36"/>
        <v>Die Alik'r-Wüste</v>
      </c>
      <c r="J333" s="3" t="str">
        <f t="shared" si="37"/>
        <v>Alik'r Desert</v>
      </c>
      <c r="K333" s="3" t="str">
        <f t="shared" si="38"/>
        <v>Le désert d'Alik'r</v>
      </c>
      <c r="L333" s="21">
        <f t="shared" si="34"/>
        <v>569</v>
      </c>
      <c r="M333" s="21">
        <f t="shared" si="35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 t="shared" si="33"/>
        <v/>
      </c>
      <c r="I334" s="3" t="str">
        <f t="shared" si="36"/>
        <v>Die Alik'r-Wüste</v>
      </c>
      <c r="J334" s="3" t="str">
        <f t="shared" si="37"/>
        <v>Alik'r Desert</v>
      </c>
      <c r="K334" s="3" t="str">
        <f t="shared" si="38"/>
        <v>Le désert d'Alik'r</v>
      </c>
      <c r="L334" s="21">
        <f t="shared" si="34"/>
        <v>570</v>
      </c>
      <c r="M334" s="21">
        <f t="shared" si="35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 t="shared" si="33"/>
        <v/>
      </c>
      <c r="I335" s="3" t="str">
        <f t="shared" si="36"/>
        <v>Die Alik'r-Wüste</v>
      </c>
      <c r="J335" s="3" t="str">
        <f t="shared" si="37"/>
        <v>Alik'r Desert</v>
      </c>
      <c r="K335" s="3" t="str">
        <f t="shared" si="38"/>
        <v>Le désert d'Alik'r</v>
      </c>
      <c r="L335" s="21">
        <f t="shared" si="34"/>
        <v>571</v>
      </c>
      <c r="M335" s="21">
        <f t="shared" si="35"/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 t="shared" si="33"/>
        <v>X</v>
      </c>
      <c r="I336" s="3" t="str">
        <f t="shared" si="36"/>
        <v/>
      </c>
      <c r="J336" s="3" t="str">
        <f t="shared" si="37"/>
        <v/>
      </c>
      <c r="K336" s="3" t="str">
        <f t="shared" si="38"/>
        <v/>
      </c>
      <c r="L336" s="21">
        <f t="shared" si="34"/>
        <v>572</v>
      </c>
      <c r="M336" s="21">
        <f t="shared" si="35"/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 t="shared" si="33"/>
        <v/>
      </c>
      <c r="I337" s="3" t="str">
        <f t="shared" si="36"/>
        <v>Die Zuflucht</v>
      </c>
      <c r="J337" s="3" t="str">
        <f t="shared" si="37"/>
        <v>The Harborage</v>
      </c>
      <c r="K337" s="3" t="str">
        <f t="shared" si="38"/>
        <v>Le port</v>
      </c>
      <c r="L337" s="21">
        <f t="shared" si="34"/>
        <v>573</v>
      </c>
      <c r="M337" s="21">
        <f t="shared" si="35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 t="shared" si="33"/>
        <v/>
      </c>
      <c r="I338" s="3" t="str">
        <f t="shared" si="36"/>
        <v>Die Zuflucht</v>
      </c>
      <c r="J338" s="3" t="str">
        <f t="shared" si="37"/>
        <v>The Harborage</v>
      </c>
      <c r="K338" s="3" t="str">
        <f t="shared" si="38"/>
        <v>Le port</v>
      </c>
      <c r="L338" s="21">
        <f t="shared" si="34"/>
        <v>574</v>
      </c>
      <c r="M338" s="21">
        <f t="shared" si="35"/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 t="shared" si="33"/>
        <v/>
      </c>
      <c r="I339" s="3" t="str">
        <f t="shared" si="36"/>
        <v>Grünschatten</v>
      </c>
      <c r="J339" s="3" t="str">
        <f t="shared" si="37"/>
        <v>Greenshade</v>
      </c>
      <c r="K339" s="3" t="str">
        <f t="shared" si="38"/>
        <v>Prasin</v>
      </c>
      <c r="L339" s="21">
        <f t="shared" si="34"/>
        <v>575</v>
      </c>
      <c r="M339" s="21">
        <f t="shared" si="35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 t="shared" si="33"/>
        <v/>
      </c>
      <c r="I340" s="3" t="str">
        <f t="shared" si="36"/>
        <v>Grünschatten</v>
      </c>
      <c r="J340" s="3" t="str">
        <f t="shared" si="37"/>
        <v>Greenshade</v>
      </c>
      <c r="K340" s="3" t="str">
        <f t="shared" si="38"/>
        <v>Prasin</v>
      </c>
      <c r="L340" s="21">
        <f t="shared" si="34"/>
        <v>576</v>
      </c>
      <c r="M340" s="21">
        <f t="shared" si="35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 t="shared" si="33"/>
        <v/>
      </c>
      <c r="I341" s="3" t="str">
        <f t="shared" si="36"/>
        <v>Grünschatten</v>
      </c>
      <c r="J341" s="3" t="str">
        <f t="shared" si="37"/>
        <v>Greenshade</v>
      </c>
      <c r="K341" s="3" t="str">
        <f t="shared" si="38"/>
        <v>Prasin</v>
      </c>
      <c r="L341" s="21">
        <f t="shared" si="34"/>
        <v>577</v>
      </c>
      <c r="M341" s="21">
        <f t="shared" si="35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 t="shared" si="33"/>
        <v/>
      </c>
      <c r="I342" s="3" t="str">
        <f t="shared" si="36"/>
        <v>Grünschatten</v>
      </c>
      <c r="J342" s="3" t="str">
        <f t="shared" si="37"/>
        <v>Greenshade</v>
      </c>
      <c r="K342" s="3" t="str">
        <f t="shared" si="38"/>
        <v>Prasin</v>
      </c>
      <c r="L342" s="21">
        <f t="shared" si="34"/>
        <v>578</v>
      </c>
      <c r="M342" s="21">
        <f t="shared" si="35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 t="shared" si="33"/>
        <v/>
      </c>
      <c r="I343" s="3" t="str">
        <f t="shared" si="36"/>
        <v>Grünschatten</v>
      </c>
      <c r="J343" s="3" t="str">
        <f t="shared" si="37"/>
        <v>Greenshade</v>
      </c>
      <c r="K343" s="3" t="str">
        <f t="shared" si="38"/>
        <v>Prasin</v>
      </c>
      <c r="L343" s="21">
        <f t="shared" si="34"/>
        <v>579</v>
      </c>
      <c r="M343" s="21">
        <f t="shared" si="35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 t="shared" si="33"/>
        <v/>
      </c>
      <c r="I344" s="3" t="str">
        <f t="shared" si="36"/>
        <v>Grünschatten</v>
      </c>
      <c r="J344" s="3" t="str">
        <f t="shared" si="37"/>
        <v>Greenshade</v>
      </c>
      <c r="K344" s="3" t="str">
        <f t="shared" si="38"/>
        <v>Prasin</v>
      </c>
      <c r="L344" s="21">
        <f t="shared" si="34"/>
        <v>580</v>
      </c>
      <c r="M344" s="21">
        <f t="shared" si="35"/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 t="shared" si="33"/>
        <v/>
      </c>
      <c r="I345" s="3" t="str">
        <f t="shared" si="36"/>
        <v>Die Zuflucht</v>
      </c>
      <c r="J345" s="3" t="str">
        <f t="shared" si="37"/>
        <v>The Harborage</v>
      </c>
      <c r="K345" s="3" t="str">
        <f t="shared" si="38"/>
        <v>Le port</v>
      </c>
      <c r="L345" s="21">
        <f t="shared" si="34"/>
        <v>581</v>
      </c>
      <c r="M345" s="21">
        <f t="shared" si="35"/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 t="shared" si="33"/>
        <v/>
      </c>
      <c r="I346" s="3" t="str">
        <f t="shared" si="36"/>
        <v>Auridon</v>
      </c>
      <c r="J346" s="3" t="str">
        <f t="shared" si="37"/>
        <v>Auridon</v>
      </c>
      <c r="K346" s="3" t="str">
        <f t="shared" si="38"/>
        <v>Auridia</v>
      </c>
      <c r="L346" s="21">
        <f t="shared" si="34"/>
        <v>582</v>
      </c>
      <c r="M346" s="21">
        <f t="shared" si="35"/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 t="shared" si="33"/>
        <v>X</v>
      </c>
      <c r="I347" s="3" t="str">
        <f t="shared" si="36"/>
        <v/>
      </c>
      <c r="J347" s="3" t="str">
        <f t="shared" si="37"/>
        <v/>
      </c>
      <c r="K347" s="3" t="str">
        <f t="shared" si="38"/>
        <v/>
      </c>
      <c r="L347" s="21">
        <f t="shared" si="34"/>
        <v>584</v>
      </c>
      <c r="M347" s="21">
        <f t="shared" si="35"/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 t="shared" si="33"/>
        <v/>
      </c>
      <c r="I348" s="3" t="str">
        <f t="shared" si="36"/>
        <v>Bangkorai</v>
      </c>
      <c r="J348" s="3" t="str">
        <f t="shared" si="37"/>
        <v>Bangkorai</v>
      </c>
      <c r="K348" s="3" t="str">
        <f t="shared" si="38"/>
        <v>Bangkoraï</v>
      </c>
      <c r="L348" s="21">
        <f t="shared" si="34"/>
        <v>585</v>
      </c>
      <c r="M348" s="21">
        <f t="shared" si="35"/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 t="shared" si="33"/>
        <v>X</v>
      </c>
      <c r="I349" s="3" t="str">
        <f t="shared" si="36"/>
        <v/>
      </c>
      <c r="J349" s="3" t="str">
        <f t="shared" si="37"/>
        <v/>
      </c>
      <c r="K349" s="3" t="str">
        <f t="shared" si="38"/>
        <v/>
      </c>
      <c r="L349" s="21">
        <f t="shared" si="34"/>
        <v>586</v>
      </c>
      <c r="M349" s="21">
        <f t="shared" si="35"/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 t="shared" si="33"/>
        <v/>
      </c>
      <c r="I350" s="3" t="str">
        <f t="shared" si="36"/>
        <v>Kluftspitze</v>
      </c>
      <c r="J350" s="3" t="str">
        <f t="shared" si="37"/>
        <v>Rivenspire</v>
      </c>
      <c r="K350" s="3" t="str">
        <f t="shared" si="38"/>
        <v>Fendretour</v>
      </c>
      <c r="L350" s="21">
        <f t="shared" si="34"/>
        <v>587</v>
      </c>
      <c r="M350" s="21">
        <f t="shared" si="35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 t="shared" si="33"/>
        <v/>
      </c>
      <c r="I351" s="3" t="str">
        <f t="shared" si="36"/>
        <v>Kluftspitze</v>
      </c>
      <c r="J351" s="3" t="str">
        <f t="shared" si="37"/>
        <v>Rivenspire</v>
      </c>
      <c r="K351" s="3" t="str">
        <f t="shared" si="38"/>
        <v>Fendretour</v>
      </c>
      <c r="L351" s="21">
        <f t="shared" si="34"/>
        <v>588</v>
      </c>
      <c r="M351" s="21">
        <f t="shared" si="35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 t="shared" si="33"/>
        <v/>
      </c>
      <c r="I352" s="3" t="str">
        <f t="shared" si="36"/>
        <v>Kluftspitze</v>
      </c>
      <c r="J352" s="3" t="str">
        <f t="shared" si="37"/>
        <v>Rivenspire</v>
      </c>
      <c r="K352" s="3" t="str">
        <f t="shared" si="38"/>
        <v>Fendretour</v>
      </c>
      <c r="L352" s="21">
        <f t="shared" si="34"/>
        <v>589</v>
      </c>
      <c r="M352" s="21">
        <f t="shared" si="35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 t="shared" si="33"/>
        <v/>
      </c>
      <c r="I353" s="3" t="str">
        <f t="shared" si="36"/>
        <v>Kluftspitze</v>
      </c>
      <c r="J353" s="3" t="str">
        <f t="shared" si="37"/>
        <v>Rivenspire</v>
      </c>
      <c r="K353" s="3" t="str">
        <f t="shared" si="38"/>
        <v>Fendretour</v>
      </c>
      <c r="L353" s="21">
        <f t="shared" si="34"/>
        <v>590</v>
      </c>
      <c r="M353" s="21">
        <f t="shared" si="35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 t="shared" si="33"/>
        <v/>
      </c>
      <c r="I354" s="3" t="str">
        <f t="shared" si="36"/>
        <v>Kluftspitze</v>
      </c>
      <c r="J354" s="3" t="str">
        <f t="shared" si="37"/>
        <v>Rivenspire</v>
      </c>
      <c r="K354" s="3" t="str">
        <f t="shared" si="38"/>
        <v>Fendretour</v>
      </c>
      <c r="L354" s="21">
        <f t="shared" si="34"/>
        <v>591</v>
      </c>
      <c r="M354" s="21">
        <f t="shared" si="35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 t="shared" si="33"/>
        <v/>
      </c>
      <c r="I355" s="3" t="str">
        <f t="shared" si="36"/>
        <v>Kluftspitze</v>
      </c>
      <c r="J355" s="3" t="str">
        <f t="shared" si="37"/>
        <v>Rivenspire</v>
      </c>
      <c r="K355" s="3" t="str">
        <f t="shared" si="38"/>
        <v>Fendretour</v>
      </c>
      <c r="L355" s="21">
        <f t="shared" si="34"/>
        <v>592</v>
      </c>
      <c r="M355" s="21">
        <f t="shared" si="35"/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 t="shared" si="33"/>
        <v/>
      </c>
      <c r="I356" s="3" t="str">
        <f t="shared" si="36"/>
        <v>Bangkorai</v>
      </c>
      <c r="J356" s="3" t="str">
        <f t="shared" si="37"/>
        <v>Bangkorai</v>
      </c>
      <c r="K356" s="3" t="str">
        <f t="shared" si="38"/>
        <v>Bangkoraï</v>
      </c>
      <c r="L356" s="21">
        <f t="shared" si="34"/>
        <v>593</v>
      </c>
      <c r="M356" s="21">
        <f t="shared" si="35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 t="shared" si="33"/>
        <v/>
      </c>
      <c r="I357" s="3" t="str">
        <f t="shared" si="36"/>
        <v>Bangkorai</v>
      </c>
      <c r="J357" s="3" t="str">
        <f t="shared" si="37"/>
        <v>Bangkorai</v>
      </c>
      <c r="K357" s="3" t="str">
        <f t="shared" si="38"/>
        <v>Bangkoraï</v>
      </c>
      <c r="L357" s="21">
        <f t="shared" si="34"/>
        <v>594</v>
      </c>
      <c r="M357" s="21">
        <f t="shared" si="35"/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 t="shared" si="33"/>
        <v/>
      </c>
      <c r="I358" s="3" t="str">
        <f t="shared" si="36"/>
        <v>Die Erdschmiede</v>
      </c>
      <c r="J358" s="3" t="str">
        <f t="shared" si="37"/>
        <v>The Earth Forge</v>
      </c>
      <c r="K358" s="3" t="str">
        <f t="shared" si="38"/>
        <v>La Forgeterre</v>
      </c>
      <c r="L358" s="21">
        <f t="shared" si="34"/>
        <v>595</v>
      </c>
      <c r="M358" s="21">
        <f t="shared" si="35"/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 t="shared" si="33"/>
        <v/>
      </c>
      <c r="I359" s="3" t="str">
        <f t="shared" si="36"/>
        <v>Rift</v>
      </c>
      <c r="J359" s="3" t="str">
        <f t="shared" si="37"/>
        <v>The Rift</v>
      </c>
      <c r="K359" s="3" t="str">
        <f t="shared" si="38"/>
        <v>La Brèche</v>
      </c>
      <c r="L359" s="21">
        <f t="shared" si="34"/>
        <v>596</v>
      </c>
      <c r="M359" s="21">
        <f t="shared" si="35"/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 t="shared" si="33"/>
        <v/>
      </c>
      <c r="I360" s="3" t="str">
        <f t="shared" si="36"/>
        <v>Die Zuflucht</v>
      </c>
      <c r="J360" s="3" t="str">
        <f t="shared" si="37"/>
        <v>The Harborage</v>
      </c>
      <c r="K360" s="3" t="str">
        <f t="shared" si="38"/>
        <v>Le port</v>
      </c>
      <c r="L360" s="21">
        <f t="shared" si="34"/>
        <v>598</v>
      </c>
      <c r="M360" s="21">
        <f t="shared" si="35"/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 t="shared" si="33"/>
        <v/>
      </c>
      <c r="I361" s="3" t="str">
        <f t="shared" si="36"/>
        <v>Stirk</v>
      </c>
      <c r="J361" s="3" t="str">
        <f t="shared" si="37"/>
        <v>Stirk</v>
      </c>
      <c r="K361" s="3" t="str">
        <f t="shared" si="38"/>
        <v>Stirk</v>
      </c>
      <c r="L361" s="21">
        <f t="shared" si="34"/>
        <v>599</v>
      </c>
      <c r="M361" s="21">
        <f t="shared" si="35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 t="shared" si="33"/>
        <v/>
      </c>
      <c r="I362" s="3" t="str">
        <f t="shared" si="36"/>
        <v>Stirk</v>
      </c>
      <c r="J362" s="3" t="str">
        <f t="shared" si="37"/>
        <v>Stirk</v>
      </c>
      <c r="K362" s="3" t="str">
        <f t="shared" si="38"/>
        <v>Stirk</v>
      </c>
      <c r="L362" s="21">
        <f t="shared" si="34"/>
        <v>600</v>
      </c>
      <c r="M362" s="21">
        <f t="shared" si="35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 t="shared" si="33"/>
        <v/>
      </c>
      <c r="I363" s="3" t="str">
        <f t="shared" si="36"/>
        <v>Stirk</v>
      </c>
      <c r="J363" s="3" t="str">
        <f t="shared" si="37"/>
        <v>Stirk</v>
      </c>
      <c r="K363" s="3" t="str">
        <f t="shared" si="38"/>
        <v>Stirk</v>
      </c>
      <c r="L363" s="21">
        <f t="shared" si="34"/>
        <v>601</v>
      </c>
      <c r="M363" s="21">
        <f t="shared" si="35"/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 t="shared" si="33"/>
        <v/>
      </c>
      <c r="I364" s="3" t="str">
        <f t="shared" si="36"/>
        <v>Kluftspitze</v>
      </c>
      <c r="J364" s="3" t="str">
        <f t="shared" si="37"/>
        <v>Rivenspire</v>
      </c>
      <c r="K364" s="3" t="str">
        <f t="shared" si="38"/>
        <v>Fendretour</v>
      </c>
      <c r="L364" s="21">
        <f t="shared" si="34"/>
        <v>628</v>
      </c>
      <c r="M364" s="21">
        <f t="shared" si="35"/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 t="shared" si="33"/>
        <v/>
      </c>
      <c r="I365" s="3" t="str">
        <f t="shared" si="36"/>
        <v>Kargstein</v>
      </c>
      <c r="J365" s="3" t="str">
        <f t="shared" si="37"/>
        <v>Craglorn</v>
      </c>
      <c r="K365" s="3" t="str">
        <f t="shared" si="38"/>
        <v>Raidelorn</v>
      </c>
      <c r="L365" s="21">
        <f t="shared" si="34"/>
        <v>632</v>
      </c>
      <c r="M365" s="21">
        <f t="shared" si="35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 t="shared" si="33"/>
        <v/>
      </c>
      <c r="I366" s="3" t="str">
        <f t="shared" si="36"/>
        <v>Kargstein</v>
      </c>
      <c r="J366" s="3" t="str">
        <f t="shared" si="37"/>
        <v>Craglorn</v>
      </c>
      <c r="K366" s="3" t="str">
        <f t="shared" si="38"/>
        <v>Raidelorn</v>
      </c>
      <c r="L366" s="21">
        <f t="shared" si="34"/>
        <v>635</v>
      </c>
      <c r="M366" s="21">
        <f t="shared" si="35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 t="shared" si="33"/>
        <v/>
      </c>
      <c r="I367" s="3" t="str">
        <f t="shared" si="36"/>
        <v>Kargstein</v>
      </c>
      <c r="J367" s="3" t="str">
        <f t="shared" si="37"/>
        <v>Craglorn</v>
      </c>
      <c r="K367" s="3" t="str">
        <f t="shared" si="38"/>
        <v>Raidelorn</v>
      </c>
      <c r="L367" s="21">
        <f t="shared" si="34"/>
        <v>636</v>
      </c>
      <c r="M367" s="21">
        <f t="shared" si="35"/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 t="shared" si="33"/>
        <v/>
      </c>
      <c r="I368" s="3" t="str">
        <f t="shared" si="36"/>
        <v>Deshaan</v>
      </c>
      <c r="J368" s="3" t="str">
        <f t="shared" si="37"/>
        <v>Deshaan</v>
      </c>
      <c r="K368" s="3" t="str">
        <f t="shared" si="38"/>
        <v>Deshaan</v>
      </c>
      <c r="L368" s="21">
        <f t="shared" si="34"/>
        <v>637</v>
      </c>
      <c r="M368" s="21">
        <f t="shared" si="35"/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 t="shared" si="33"/>
        <v/>
      </c>
      <c r="I369" s="3" t="str">
        <f t="shared" si="36"/>
        <v>Kargstein</v>
      </c>
      <c r="J369" s="3" t="str">
        <f t="shared" si="37"/>
        <v>Craglorn</v>
      </c>
      <c r="K369" s="3" t="str">
        <f t="shared" si="38"/>
        <v>Raidelorn</v>
      </c>
      <c r="L369" s="21">
        <f t="shared" si="34"/>
        <v>638</v>
      </c>
      <c r="M369" s="21">
        <f t="shared" si="35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 t="shared" si="33"/>
        <v/>
      </c>
      <c r="I370" s="3" t="str">
        <f t="shared" si="36"/>
        <v>Kargstein</v>
      </c>
      <c r="J370" s="3" t="str">
        <f t="shared" si="37"/>
        <v>Craglorn</v>
      </c>
      <c r="K370" s="3" t="str">
        <f t="shared" si="38"/>
        <v>Raidelorn</v>
      </c>
      <c r="L370" s="21">
        <f t="shared" si="34"/>
        <v>639</v>
      </c>
      <c r="M370" s="21">
        <f t="shared" si="35"/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 t="shared" si="33"/>
        <v/>
      </c>
      <c r="I371" s="3" t="str">
        <f t="shared" si="36"/>
        <v>Sturmhafen</v>
      </c>
      <c r="J371" s="3" t="str">
        <f t="shared" si="37"/>
        <v>Stormhaven</v>
      </c>
      <c r="K371" s="3" t="str">
        <f t="shared" si="38"/>
        <v>Havre-tempête</v>
      </c>
      <c r="L371" s="21">
        <f t="shared" si="34"/>
        <v>640</v>
      </c>
      <c r="M371" s="21">
        <f t="shared" si="35"/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 t="shared" si="33"/>
        <v/>
      </c>
      <c r="I372" s="3" t="str">
        <f t="shared" si="36"/>
        <v>Glenumbra</v>
      </c>
      <c r="J372" s="3" t="str">
        <f t="shared" si="37"/>
        <v>Glenumbra</v>
      </c>
      <c r="K372" s="3" t="str">
        <f t="shared" si="38"/>
        <v>La Glénumbrie</v>
      </c>
      <c r="L372" s="21">
        <f t="shared" si="34"/>
        <v>641</v>
      </c>
      <c r="M372" s="21">
        <f t="shared" si="35"/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 t="shared" si="33"/>
        <v>X</v>
      </c>
      <c r="I373" s="3" t="str">
        <f t="shared" si="36"/>
        <v/>
      </c>
      <c r="J373" s="3" t="str">
        <f t="shared" si="37"/>
        <v/>
      </c>
      <c r="K373" s="3" t="str">
        <f t="shared" si="38"/>
        <v/>
      </c>
      <c r="L373" s="21">
        <f t="shared" si="34"/>
        <v>642</v>
      </c>
      <c r="M373" s="21">
        <f t="shared" si="35"/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 t="shared" si="33"/>
        <v/>
      </c>
      <c r="I374" s="3" t="str">
        <f t="shared" si="36"/>
        <v>Die Kaiserstadt</v>
      </c>
      <c r="J374" s="3" t="str">
        <f t="shared" si="37"/>
        <v>Imperial City</v>
      </c>
      <c r="K374" s="3" t="str">
        <f t="shared" si="38"/>
        <v>La cité impériale</v>
      </c>
      <c r="L374" s="21">
        <f t="shared" si="34"/>
        <v>643</v>
      </c>
      <c r="M374" s="21">
        <f t="shared" si="35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 t="shared" si="33"/>
        <v/>
      </c>
      <c r="I375" s="3" t="str">
        <f t="shared" si="36"/>
        <v>Die Kaiserstadt</v>
      </c>
      <c r="J375" s="3" t="str">
        <f t="shared" si="37"/>
        <v>Imperial City</v>
      </c>
      <c r="K375" s="3" t="str">
        <f t="shared" si="38"/>
        <v>La cité impériale</v>
      </c>
      <c r="L375" s="21">
        <f t="shared" si="34"/>
        <v>649</v>
      </c>
      <c r="M375" s="21">
        <f t="shared" si="35"/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 t="shared" si="33"/>
        <v/>
      </c>
      <c r="I376" s="3" t="str">
        <f t="shared" si="36"/>
        <v>Hews Fluch</v>
      </c>
      <c r="J376" s="3" t="str">
        <f t="shared" si="37"/>
        <v>Hew's Bane</v>
      </c>
      <c r="K376" s="3" t="str">
        <f t="shared" si="38"/>
        <v>Le Trépas des Cognées</v>
      </c>
      <c r="L376" s="21">
        <f t="shared" si="34"/>
        <v>676</v>
      </c>
      <c r="M376" s="21">
        <f t="shared" si="35"/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 t="shared" si="33"/>
        <v/>
      </c>
      <c r="I377" s="3" t="str">
        <f t="shared" si="36"/>
        <v>Wrothgar</v>
      </c>
      <c r="J377" s="3" t="str">
        <f t="shared" si="37"/>
        <v>Wrothgar</v>
      </c>
      <c r="K377" s="3" t="str">
        <f t="shared" si="38"/>
        <v>Wrothgar</v>
      </c>
      <c r="L377" s="21">
        <f t="shared" si="34"/>
        <v>677</v>
      </c>
      <c r="M377" s="21">
        <f t="shared" si="35"/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 t="shared" si="33"/>
        <v/>
      </c>
      <c r="I378" s="3" t="str">
        <f t="shared" si="36"/>
        <v>Die Kaiserstadt</v>
      </c>
      <c r="J378" s="3" t="str">
        <f t="shared" si="37"/>
        <v>Imperial City</v>
      </c>
      <c r="K378" s="3" t="str">
        <f t="shared" si="38"/>
        <v>La cité impériale</v>
      </c>
      <c r="L378" s="21">
        <f t="shared" si="34"/>
        <v>678</v>
      </c>
      <c r="M378" s="21">
        <f t="shared" si="35"/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 t="shared" si="33"/>
        <v/>
      </c>
      <c r="I379" s="3" t="str">
        <f t="shared" si="36"/>
        <v>Grünschatten</v>
      </c>
      <c r="J379" s="3" t="str">
        <f t="shared" si="37"/>
        <v>Greenshade</v>
      </c>
      <c r="K379" s="3" t="str">
        <f t="shared" si="38"/>
        <v>Prasin</v>
      </c>
      <c r="L379" s="21">
        <f t="shared" si="34"/>
        <v>681</v>
      </c>
      <c r="M379" s="21">
        <f t="shared" si="35"/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 t="shared" si="33"/>
        <v>X</v>
      </c>
      <c r="I380" s="3" t="str">
        <f t="shared" si="36"/>
        <v/>
      </c>
      <c r="J380" s="3" t="str">
        <f t="shared" si="37"/>
        <v/>
      </c>
      <c r="K380" s="3" t="str">
        <f t="shared" si="38"/>
        <v/>
      </c>
      <c r="L380" s="21">
        <f t="shared" si="34"/>
        <v>684</v>
      </c>
      <c r="M380" s="21">
        <f t="shared" si="35"/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 t="shared" si="33"/>
        <v/>
      </c>
      <c r="I381" s="3" t="str">
        <f t="shared" si="36"/>
        <v>Die Kaiserstadt</v>
      </c>
      <c r="J381" s="3" t="str">
        <f t="shared" si="37"/>
        <v>Imperial City</v>
      </c>
      <c r="K381" s="3" t="str">
        <f t="shared" si="38"/>
        <v>La cité impériale</v>
      </c>
      <c r="L381" s="21">
        <f t="shared" si="34"/>
        <v>688</v>
      </c>
      <c r="M381" s="21">
        <f t="shared" si="35"/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 t="shared" si="33"/>
        <v/>
      </c>
      <c r="I382" s="3" t="str">
        <f t="shared" si="36"/>
        <v>Wrothgar</v>
      </c>
      <c r="J382" s="3" t="str">
        <f t="shared" si="37"/>
        <v>Wrothgar</v>
      </c>
      <c r="K382" s="3" t="str">
        <f t="shared" si="38"/>
        <v>Wrothgar</v>
      </c>
      <c r="L382" s="21">
        <f t="shared" si="34"/>
        <v>689</v>
      </c>
      <c r="M382" s="21">
        <f t="shared" si="35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 t="shared" si="33"/>
        <v/>
      </c>
      <c r="I383" s="3" t="str">
        <f t="shared" si="36"/>
        <v>Wrothgar</v>
      </c>
      <c r="J383" s="3" t="str">
        <f t="shared" si="37"/>
        <v>Wrothgar</v>
      </c>
      <c r="K383" s="3" t="str">
        <f t="shared" si="38"/>
        <v>Wrothgar</v>
      </c>
      <c r="L383" s="21">
        <f t="shared" si="34"/>
        <v>691</v>
      </c>
      <c r="M383" s="21">
        <f t="shared" si="35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 t="shared" si="33"/>
        <v/>
      </c>
      <c r="I384" s="3" t="str">
        <f t="shared" si="36"/>
        <v>Wrothgar</v>
      </c>
      <c r="J384" s="3" t="str">
        <f t="shared" si="37"/>
        <v>Wrothgar</v>
      </c>
      <c r="K384" s="3" t="str">
        <f t="shared" si="38"/>
        <v>Wrothgar</v>
      </c>
      <c r="L384" s="21">
        <f t="shared" si="34"/>
        <v>692</v>
      </c>
      <c r="M384" s="21">
        <f t="shared" si="35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 t="shared" si="33"/>
        <v/>
      </c>
      <c r="I385" s="3" t="str">
        <f t="shared" si="36"/>
        <v>Wrothgar</v>
      </c>
      <c r="J385" s="3" t="str">
        <f t="shared" si="37"/>
        <v>Wrothgar</v>
      </c>
      <c r="K385" s="3" t="str">
        <f t="shared" si="38"/>
        <v>Wrothgar</v>
      </c>
      <c r="L385" s="21">
        <f t="shared" si="34"/>
        <v>693</v>
      </c>
      <c r="M385" s="21">
        <f t="shared" si="35"/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 t="shared" ref="H386:H449" si="39">IF(EXACT(A386,C386),"X","")</f>
        <v/>
      </c>
      <c r="I386" s="3" t="str">
        <f t="shared" si="36"/>
        <v>Wrothgar</v>
      </c>
      <c r="J386" s="3" t="str">
        <f t="shared" si="37"/>
        <v>Wrothgar</v>
      </c>
      <c r="K386" s="3" t="str">
        <f t="shared" si="38"/>
        <v>Wrothgar</v>
      </c>
      <c r="L386" s="21">
        <f t="shared" ref="L386:L449" si="40">A386</f>
        <v>694</v>
      </c>
      <c r="M386" s="21">
        <f t="shared" ref="M386:M449" si="41"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 t="shared" si="39"/>
        <v/>
      </c>
      <c r="I387" s="3" t="str">
        <f t="shared" si="36"/>
        <v>Wrothgar</v>
      </c>
      <c r="J387" s="3" t="str">
        <f t="shared" si="37"/>
        <v>Wrothgar</v>
      </c>
      <c r="K387" s="3" t="str">
        <f t="shared" si="38"/>
        <v>Wrothgar</v>
      </c>
      <c r="L387" s="21">
        <f t="shared" si="40"/>
        <v>695</v>
      </c>
      <c r="M387" s="21">
        <f t="shared" si="41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 t="shared" si="39"/>
        <v/>
      </c>
      <c r="I388" s="3" t="str">
        <f t="shared" si="36"/>
        <v>Wrothgar</v>
      </c>
      <c r="J388" s="3" t="str">
        <f t="shared" si="37"/>
        <v>Wrothgar</v>
      </c>
      <c r="K388" s="3" t="str">
        <f t="shared" si="38"/>
        <v>Wrothgar</v>
      </c>
      <c r="L388" s="21">
        <f t="shared" si="40"/>
        <v>697</v>
      </c>
      <c r="M388" s="21">
        <f t="shared" si="41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 t="shared" si="39"/>
        <v/>
      </c>
      <c r="I389" s="3" t="str">
        <f t="shared" ref="I389:I452" si="42">IF(A389&lt;&gt;C389,VLOOKUP(C389,$A$3:$D$9999,4,FALSE),"")</f>
        <v>Wrothgar</v>
      </c>
      <c r="J389" s="3" t="str">
        <f t="shared" ref="J389:J452" si="43">IF(A389&lt;&gt;C389,VLOOKUP(C389,$A$3:$E$9999,5,FALSE),"")</f>
        <v>Wrothgar</v>
      </c>
      <c r="K389" s="3" t="str">
        <f t="shared" ref="K389:K452" si="44">IF(A389&lt;&gt;C389,VLOOKUP(C389,$A$3:$F$9999,6,FALSE),"")</f>
        <v>Wrothgar</v>
      </c>
      <c r="L389" s="21">
        <f t="shared" si="40"/>
        <v>698</v>
      </c>
      <c r="M389" s="21">
        <f t="shared" si="41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 t="shared" si="39"/>
        <v/>
      </c>
      <c r="I390" s="3" t="str">
        <f t="shared" si="42"/>
        <v>Wrothgar</v>
      </c>
      <c r="J390" s="3" t="str">
        <f t="shared" si="43"/>
        <v>Wrothgar</v>
      </c>
      <c r="K390" s="3" t="str">
        <f t="shared" si="44"/>
        <v>Wrothgar</v>
      </c>
      <c r="L390" s="21">
        <f t="shared" si="40"/>
        <v>699</v>
      </c>
      <c r="M390" s="21">
        <f t="shared" si="41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 t="shared" si="39"/>
        <v/>
      </c>
      <c r="I391" s="3" t="str">
        <f t="shared" si="42"/>
        <v>Wrothgar</v>
      </c>
      <c r="J391" s="3" t="str">
        <f t="shared" si="43"/>
        <v>Wrothgar</v>
      </c>
      <c r="K391" s="3" t="str">
        <f t="shared" si="44"/>
        <v>Wrothgar</v>
      </c>
      <c r="L391" s="21">
        <f t="shared" si="40"/>
        <v>700</v>
      </c>
      <c r="M391" s="21">
        <f t="shared" si="41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 t="shared" si="39"/>
        <v/>
      </c>
      <c r="I392" s="3" t="str">
        <f t="shared" si="42"/>
        <v>Wrothgar</v>
      </c>
      <c r="J392" s="3" t="str">
        <f t="shared" si="43"/>
        <v>Wrothgar</v>
      </c>
      <c r="K392" s="3" t="str">
        <f t="shared" si="44"/>
        <v>Wrothgar</v>
      </c>
      <c r="L392" s="21">
        <f t="shared" si="40"/>
        <v>701</v>
      </c>
      <c r="M392" s="21">
        <f t="shared" si="41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 t="shared" si="39"/>
        <v/>
      </c>
      <c r="I393" s="3" t="str">
        <f t="shared" si="42"/>
        <v>Wrothgar</v>
      </c>
      <c r="J393" s="3" t="str">
        <f t="shared" si="43"/>
        <v>Wrothgar</v>
      </c>
      <c r="K393" s="3" t="str">
        <f t="shared" si="44"/>
        <v>Wrothgar</v>
      </c>
      <c r="L393" s="21">
        <f t="shared" si="40"/>
        <v>702</v>
      </c>
      <c r="M393" s="21">
        <f t="shared" si="41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 t="shared" si="39"/>
        <v/>
      </c>
      <c r="I394" s="3" t="str">
        <f t="shared" si="42"/>
        <v>Wrothgar</v>
      </c>
      <c r="J394" s="3" t="str">
        <f t="shared" si="43"/>
        <v>Wrothgar</v>
      </c>
      <c r="K394" s="3" t="str">
        <f t="shared" si="44"/>
        <v>Wrothgar</v>
      </c>
      <c r="L394" s="21">
        <f t="shared" si="40"/>
        <v>703</v>
      </c>
      <c r="M394" s="21">
        <f t="shared" si="41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 t="shared" si="39"/>
        <v/>
      </c>
      <c r="I395" s="3" t="str">
        <f t="shared" si="42"/>
        <v>Wrothgar</v>
      </c>
      <c r="J395" s="3" t="str">
        <f t="shared" si="43"/>
        <v>Wrothgar</v>
      </c>
      <c r="K395" s="3" t="str">
        <f t="shared" si="44"/>
        <v>Wrothgar</v>
      </c>
      <c r="L395" s="21">
        <f t="shared" si="40"/>
        <v>704</v>
      </c>
      <c r="M395" s="21">
        <f t="shared" si="41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 t="shared" si="39"/>
        <v/>
      </c>
      <c r="I396" s="3" t="str">
        <f t="shared" si="42"/>
        <v>Wrothgar</v>
      </c>
      <c r="J396" s="3" t="str">
        <f t="shared" si="43"/>
        <v>Wrothgar</v>
      </c>
      <c r="K396" s="3" t="str">
        <f t="shared" si="44"/>
        <v>Wrothgar</v>
      </c>
      <c r="L396" s="21">
        <f t="shared" si="40"/>
        <v>705</v>
      </c>
      <c r="M396" s="21">
        <f t="shared" si="41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 t="shared" si="39"/>
        <v/>
      </c>
      <c r="I397" s="3" t="str">
        <f t="shared" si="42"/>
        <v>Wrothgar</v>
      </c>
      <c r="J397" s="3" t="str">
        <f t="shared" si="43"/>
        <v>Wrothgar</v>
      </c>
      <c r="K397" s="3" t="str">
        <f t="shared" si="44"/>
        <v>Wrothgar</v>
      </c>
      <c r="L397" s="21">
        <f t="shared" si="40"/>
        <v>706</v>
      </c>
      <c r="M397" s="21">
        <f t="shared" si="41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 t="shared" si="39"/>
        <v/>
      </c>
      <c r="I398" s="3" t="str">
        <f t="shared" si="42"/>
        <v>Wrothgar</v>
      </c>
      <c r="J398" s="3" t="str">
        <f t="shared" si="43"/>
        <v>Wrothgar</v>
      </c>
      <c r="K398" s="3" t="str">
        <f t="shared" si="44"/>
        <v>Wrothgar</v>
      </c>
      <c r="L398" s="21">
        <f t="shared" si="40"/>
        <v>707</v>
      </c>
      <c r="M398" s="21">
        <f t="shared" si="41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 t="shared" si="39"/>
        <v/>
      </c>
      <c r="I399" s="3" t="str">
        <f t="shared" si="42"/>
        <v>Wrothgar</v>
      </c>
      <c r="J399" s="3" t="str">
        <f t="shared" si="43"/>
        <v>Wrothgar</v>
      </c>
      <c r="K399" s="3" t="str">
        <f t="shared" si="44"/>
        <v>Wrothgar</v>
      </c>
      <c r="L399" s="21">
        <f t="shared" si="40"/>
        <v>708</v>
      </c>
      <c r="M399" s="21">
        <f t="shared" si="41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 t="shared" si="39"/>
        <v/>
      </c>
      <c r="I400" s="3" t="str">
        <f t="shared" si="42"/>
        <v>Wrothgar</v>
      </c>
      <c r="J400" s="3" t="str">
        <f t="shared" si="43"/>
        <v>Wrothgar</v>
      </c>
      <c r="K400" s="3" t="str">
        <f t="shared" si="44"/>
        <v>Wrothgar</v>
      </c>
      <c r="L400" s="21">
        <f t="shared" si="40"/>
        <v>710</v>
      </c>
      <c r="M400" s="21">
        <f t="shared" si="41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 t="shared" si="39"/>
        <v/>
      </c>
      <c r="I401" s="3" t="str">
        <f t="shared" si="42"/>
        <v>Wrothgar</v>
      </c>
      <c r="J401" s="3" t="str">
        <f t="shared" si="43"/>
        <v>Wrothgar</v>
      </c>
      <c r="K401" s="3" t="str">
        <f t="shared" si="44"/>
        <v>Wrothgar</v>
      </c>
      <c r="L401" s="21">
        <f t="shared" si="40"/>
        <v>711</v>
      </c>
      <c r="M401" s="21">
        <f t="shared" si="41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 t="shared" si="39"/>
        <v/>
      </c>
      <c r="I402" s="3" t="str">
        <f t="shared" si="42"/>
        <v>Wrothgar</v>
      </c>
      <c r="J402" s="3" t="str">
        <f t="shared" si="43"/>
        <v>Wrothgar</v>
      </c>
      <c r="K402" s="3" t="str">
        <f t="shared" si="44"/>
        <v>Wrothgar</v>
      </c>
      <c r="L402" s="21">
        <f t="shared" si="40"/>
        <v>712</v>
      </c>
      <c r="M402" s="21">
        <f t="shared" si="41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 t="shared" si="39"/>
        <v/>
      </c>
      <c r="I403" s="3" t="str">
        <f t="shared" si="42"/>
        <v>Wrothgar</v>
      </c>
      <c r="J403" s="3" t="str">
        <f t="shared" si="43"/>
        <v>Wrothgar</v>
      </c>
      <c r="K403" s="3" t="str">
        <f t="shared" si="44"/>
        <v>Wrothgar</v>
      </c>
      <c r="L403" s="21">
        <f t="shared" si="40"/>
        <v>715</v>
      </c>
      <c r="M403" s="21">
        <f t="shared" si="41"/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 t="shared" si="39"/>
        <v/>
      </c>
      <c r="I404" s="3" t="str">
        <f t="shared" si="42"/>
        <v>Sommersend</v>
      </c>
      <c r="J404" s="3" t="str">
        <f t="shared" si="43"/>
        <v>Summerset</v>
      </c>
      <c r="K404" s="3" t="str">
        <f t="shared" si="44"/>
        <v>Le Couchant</v>
      </c>
      <c r="L404" s="21">
        <f t="shared" si="40"/>
        <v>719</v>
      </c>
      <c r="M404" s="21">
        <f t="shared" si="41"/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 t="shared" si="39"/>
        <v/>
      </c>
      <c r="I405" s="3" t="str">
        <f t="shared" si="42"/>
        <v>Die Zuflucht</v>
      </c>
      <c r="J405" s="3" t="str">
        <f t="shared" si="43"/>
        <v>The Harborage</v>
      </c>
      <c r="K405" s="3" t="str">
        <f t="shared" si="44"/>
        <v>Le port</v>
      </c>
      <c r="L405" s="21">
        <f t="shared" si="40"/>
        <v>723</v>
      </c>
      <c r="M405" s="21">
        <f t="shared" si="41"/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 t="shared" si="39"/>
        <v/>
      </c>
      <c r="I406" s="3" t="str">
        <f t="shared" si="42"/>
        <v>Wrothgar</v>
      </c>
      <c r="J406" s="3" t="str">
        <f t="shared" si="43"/>
        <v>Wrothgar</v>
      </c>
      <c r="K406" s="3" t="str">
        <f t="shared" si="44"/>
        <v>Wrothgar</v>
      </c>
      <c r="L406" s="21">
        <f t="shared" si="40"/>
        <v>724</v>
      </c>
      <c r="M406" s="21">
        <f t="shared" si="41"/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 t="shared" si="39"/>
        <v/>
      </c>
      <c r="I407" s="3" t="str">
        <f t="shared" si="42"/>
        <v>Hews Fluch</v>
      </c>
      <c r="J407" s="3" t="str">
        <f t="shared" si="43"/>
        <v>Hew's Bane</v>
      </c>
      <c r="K407" s="3" t="str">
        <f t="shared" si="44"/>
        <v>Le Trépas des Cognées</v>
      </c>
      <c r="L407" s="21">
        <f t="shared" si="40"/>
        <v>725</v>
      </c>
      <c r="M407" s="21">
        <f t="shared" si="41"/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 t="shared" si="39"/>
        <v>X</v>
      </c>
      <c r="I408" s="3" t="str">
        <f t="shared" si="42"/>
        <v/>
      </c>
      <c r="J408" s="3" t="str">
        <f t="shared" si="43"/>
        <v/>
      </c>
      <c r="K408" s="3" t="str">
        <f t="shared" si="44"/>
        <v/>
      </c>
      <c r="L408" s="21">
        <f t="shared" si="40"/>
        <v>726</v>
      </c>
      <c r="M408" s="21">
        <f t="shared" si="41"/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 t="shared" si="39"/>
        <v/>
      </c>
      <c r="I409" s="3" t="str">
        <f t="shared" si="42"/>
        <v>Steinfälle</v>
      </c>
      <c r="J409" s="3" t="str">
        <f t="shared" si="43"/>
        <v>Stonefalls</v>
      </c>
      <c r="K409" s="3" t="str">
        <f t="shared" si="44"/>
        <v>Les Éboulis</v>
      </c>
      <c r="L409" s="21">
        <f t="shared" si="40"/>
        <v>745</v>
      </c>
      <c r="M409" s="21">
        <f t="shared" si="41"/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 t="shared" si="39"/>
        <v/>
      </c>
      <c r="I410" s="3" t="str">
        <f t="shared" si="42"/>
        <v>Auridon</v>
      </c>
      <c r="J410" s="3" t="str">
        <f t="shared" si="43"/>
        <v>Auridon</v>
      </c>
      <c r="K410" s="3" t="str">
        <f t="shared" si="44"/>
        <v>Auridia</v>
      </c>
      <c r="L410" s="21">
        <f t="shared" si="40"/>
        <v>746</v>
      </c>
      <c r="M410" s="21">
        <f t="shared" si="41"/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 t="shared" si="39"/>
        <v/>
      </c>
      <c r="I411" s="3" t="str">
        <f t="shared" si="42"/>
        <v>Grahtwald</v>
      </c>
      <c r="J411" s="3" t="str">
        <f t="shared" si="43"/>
        <v>Grahtwood</v>
      </c>
      <c r="K411" s="3" t="str">
        <f t="shared" si="44"/>
        <v>Le bois de Graht</v>
      </c>
      <c r="L411" s="21">
        <f t="shared" si="40"/>
        <v>747</v>
      </c>
      <c r="M411" s="21">
        <f t="shared" si="41"/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 t="shared" si="39"/>
        <v/>
      </c>
      <c r="I412" s="3" t="str">
        <f t="shared" si="42"/>
        <v>Grünschatten</v>
      </c>
      <c r="J412" s="3" t="str">
        <f t="shared" si="43"/>
        <v>Greenshade</v>
      </c>
      <c r="K412" s="3" t="str">
        <f t="shared" si="44"/>
        <v>Prasin</v>
      </c>
      <c r="L412" s="21">
        <f t="shared" si="40"/>
        <v>748</v>
      </c>
      <c r="M412" s="21">
        <f t="shared" si="41"/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 t="shared" si="39"/>
        <v/>
      </c>
      <c r="I413" s="3" t="str">
        <f t="shared" si="42"/>
        <v>Malabal Tor</v>
      </c>
      <c r="J413" s="3" t="str">
        <f t="shared" si="43"/>
        <v>Malabal Tor</v>
      </c>
      <c r="K413" s="3" t="str">
        <f t="shared" si="44"/>
        <v>Malabal Tor</v>
      </c>
      <c r="L413" s="21">
        <f t="shared" si="40"/>
        <v>749</v>
      </c>
      <c r="M413" s="21">
        <f t="shared" si="41"/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 t="shared" si="39"/>
        <v/>
      </c>
      <c r="I414" s="3" t="str">
        <f t="shared" si="42"/>
        <v>Schnittermark</v>
      </c>
      <c r="J414" s="3" t="str">
        <f t="shared" si="43"/>
        <v>Reaper's March</v>
      </c>
      <c r="K414" s="3" t="str">
        <f t="shared" si="44"/>
        <v>La marche de la Camarde</v>
      </c>
      <c r="L414" s="21">
        <f t="shared" si="40"/>
        <v>750</v>
      </c>
      <c r="M414" s="21">
        <f t="shared" si="41"/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 t="shared" si="39"/>
        <v/>
      </c>
      <c r="I415" s="3" t="str">
        <f t="shared" si="42"/>
        <v>Kargstein</v>
      </c>
      <c r="J415" s="3" t="str">
        <f t="shared" si="43"/>
        <v>Craglorn</v>
      </c>
      <c r="K415" s="3" t="str">
        <f t="shared" si="44"/>
        <v>Raidelorn</v>
      </c>
      <c r="L415" s="21">
        <f t="shared" si="40"/>
        <v>751</v>
      </c>
      <c r="M415" s="21">
        <f t="shared" si="41"/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 t="shared" si="39"/>
        <v/>
      </c>
      <c r="I416" s="3" t="str">
        <f t="shared" si="42"/>
        <v>Sturmhafen</v>
      </c>
      <c r="J416" s="3" t="str">
        <f t="shared" si="43"/>
        <v>Stormhaven</v>
      </c>
      <c r="K416" s="3" t="str">
        <f t="shared" si="44"/>
        <v>Havre-tempête</v>
      </c>
      <c r="L416" s="21">
        <f t="shared" si="40"/>
        <v>752</v>
      </c>
      <c r="M416" s="21">
        <f t="shared" si="41"/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 t="shared" si="39"/>
        <v/>
      </c>
      <c r="I417" s="3" t="str">
        <f t="shared" si="42"/>
        <v>Glenumbra</v>
      </c>
      <c r="J417" s="3" t="str">
        <f t="shared" si="43"/>
        <v>Glenumbra</v>
      </c>
      <c r="K417" s="3" t="str">
        <f t="shared" si="44"/>
        <v>La Glénumbrie</v>
      </c>
      <c r="L417" s="21">
        <f t="shared" si="40"/>
        <v>753</v>
      </c>
      <c r="M417" s="21">
        <f t="shared" si="41"/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 t="shared" si="39"/>
        <v/>
      </c>
      <c r="I418" s="3" t="str">
        <f t="shared" si="42"/>
        <v>Bangkorai</v>
      </c>
      <c r="J418" s="3" t="str">
        <f t="shared" si="43"/>
        <v>Bangkorai</v>
      </c>
      <c r="K418" s="3" t="str">
        <f t="shared" si="44"/>
        <v>Bangkoraï</v>
      </c>
      <c r="L418" s="21">
        <f t="shared" si="40"/>
        <v>754</v>
      </c>
      <c r="M418" s="21">
        <f t="shared" si="41"/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 t="shared" si="39"/>
        <v/>
      </c>
      <c r="I419" s="3" t="str">
        <f t="shared" si="42"/>
        <v>Kluftspitze</v>
      </c>
      <c r="J419" s="3" t="str">
        <f t="shared" si="43"/>
        <v>Rivenspire</v>
      </c>
      <c r="K419" s="3" t="str">
        <f t="shared" si="44"/>
        <v>Fendretour</v>
      </c>
      <c r="L419" s="21">
        <f t="shared" si="40"/>
        <v>755</v>
      </c>
      <c r="M419" s="21">
        <f t="shared" si="41"/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 t="shared" si="39"/>
        <v/>
      </c>
      <c r="I420" s="3" t="str">
        <f t="shared" si="42"/>
        <v>Die Alik'r-Wüste</v>
      </c>
      <c r="J420" s="3" t="str">
        <f t="shared" si="43"/>
        <v>Alik'r Desert</v>
      </c>
      <c r="K420" s="3" t="str">
        <f t="shared" si="44"/>
        <v>Le désert d'Alik'r</v>
      </c>
      <c r="L420" s="21">
        <f t="shared" si="40"/>
        <v>756</v>
      </c>
      <c r="M420" s="21">
        <f t="shared" si="41"/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 t="shared" si="39"/>
        <v/>
      </c>
      <c r="I421" s="3" t="str">
        <f t="shared" si="42"/>
        <v>Steinfälle</v>
      </c>
      <c r="J421" s="3" t="str">
        <f t="shared" si="43"/>
        <v>Stonefalls</v>
      </c>
      <c r="K421" s="3" t="str">
        <f t="shared" si="44"/>
        <v>Les Éboulis</v>
      </c>
      <c r="L421" s="21">
        <f t="shared" si="40"/>
        <v>757</v>
      </c>
      <c r="M421" s="21">
        <f t="shared" si="41"/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 t="shared" si="39"/>
        <v/>
      </c>
      <c r="I422" s="3" t="str">
        <f t="shared" si="42"/>
        <v>Ostmarsch</v>
      </c>
      <c r="J422" s="3" t="str">
        <f t="shared" si="43"/>
        <v>Eastmarch</v>
      </c>
      <c r="K422" s="3" t="str">
        <f t="shared" si="44"/>
        <v>Estemarche</v>
      </c>
      <c r="L422" s="21">
        <f t="shared" si="40"/>
        <v>758</v>
      </c>
      <c r="M422" s="21">
        <f t="shared" si="41"/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 t="shared" si="39"/>
        <v/>
      </c>
      <c r="I423" s="3" t="str">
        <f t="shared" si="42"/>
        <v>Schattenfenn</v>
      </c>
      <c r="J423" s="3" t="str">
        <f t="shared" si="43"/>
        <v>Shadowfen</v>
      </c>
      <c r="K423" s="3" t="str">
        <f t="shared" si="44"/>
        <v>Fangeombre</v>
      </c>
      <c r="L423" s="21">
        <f t="shared" si="40"/>
        <v>759</v>
      </c>
      <c r="M423" s="21">
        <f t="shared" si="41"/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 t="shared" si="39"/>
        <v/>
      </c>
      <c r="I424" s="3" t="str">
        <f t="shared" si="42"/>
        <v>Deshaan</v>
      </c>
      <c r="J424" s="3" t="str">
        <f t="shared" si="43"/>
        <v>Deshaan</v>
      </c>
      <c r="K424" s="3" t="str">
        <f t="shared" si="44"/>
        <v>Deshaan</v>
      </c>
      <c r="L424" s="21">
        <f t="shared" si="40"/>
        <v>760</v>
      </c>
      <c r="M424" s="21">
        <f t="shared" si="41"/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 t="shared" si="39"/>
        <v/>
      </c>
      <c r="I425" s="3" t="str">
        <f t="shared" si="42"/>
        <v>Rift</v>
      </c>
      <c r="J425" s="3" t="str">
        <f t="shared" si="43"/>
        <v>The Rift</v>
      </c>
      <c r="K425" s="3" t="str">
        <f t="shared" si="44"/>
        <v>La Brèche</v>
      </c>
      <c r="L425" s="21">
        <f t="shared" si="40"/>
        <v>761</v>
      </c>
      <c r="M425" s="21">
        <f t="shared" si="41"/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 t="shared" si="39"/>
        <v/>
      </c>
      <c r="I426" s="3" t="str">
        <f t="shared" si="42"/>
        <v>Hews Fluch</v>
      </c>
      <c r="J426" s="3" t="str">
        <f t="shared" si="43"/>
        <v>Hew's Bane</v>
      </c>
      <c r="K426" s="3" t="str">
        <f t="shared" si="44"/>
        <v>Le Trépas des Cognées</v>
      </c>
      <c r="L426" s="21">
        <f t="shared" si="40"/>
        <v>763</v>
      </c>
      <c r="M426" s="21">
        <f t="shared" si="41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 t="shared" si="39"/>
        <v/>
      </c>
      <c r="I427" s="3" t="str">
        <f t="shared" si="42"/>
        <v>Hews Fluch</v>
      </c>
      <c r="J427" s="3" t="str">
        <f t="shared" si="43"/>
        <v>Hew's Bane</v>
      </c>
      <c r="K427" s="3" t="str">
        <f t="shared" si="44"/>
        <v>Le Trépas des Cognées</v>
      </c>
      <c r="L427" s="21">
        <f t="shared" si="40"/>
        <v>764</v>
      </c>
      <c r="M427" s="21">
        <f t="shared" si="41"/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 t="shared" si="39"/>
        <v/>
      </c>
      <c r="I428" s="3" t="str">
        <f t="shared" si="42"/>
        <v>Die Goldküste</v>
      </c>
      <c r="J428" s="3" t="str">
        <f t="shared" si="43"/>
        <v>Gold Coast</v>
      </c>
      <c r="K428" s="3" t="str">
        <f t="shared" si="44"/>
        <v>La Côte d'or</v>
      </c>
      <c r="L428" s="21">
        <f t="shared" si="40"/>
        <v>765</v>
      </c>
      <c r="M428" s="21">
        <f t="shared" si="41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 t="shared" si="39"/>
        <v/>
      </c>
      <c r="I429" s="3" t="str">
        <f t="shared" si="42"/>
        <v>Die Goldküste</v>
      </c>
      <c r="J429" s="3" t="str">
        <f t="shared" si="43"/>
        <v>Gold Coast</v>
      </c>
      <c r="K429" s="3" t="str">
        <f t="shared" si="44"/>
        <v>La Côte d'or</v>
      </c>
      <c r="L429" s="21">
        <f t="shared" si="40"/>
        <v>766</v>
      </c>
      <c r="M429" s="21">
        <f t="shared" si="41"/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 t="shared" si="39"/>
        <v/>
      </c>
      <c r="I430" s="3" t="str">
        <f t="shared" si="42"/>
        <v>Hews Fluch</v>
      </c>
      <c r="J430" s="3" t="str">
        <f t="shared" si="43"/>
        <v>Hew's Bane</v>
      </c>
      <c r="K430" s="3" t="str">
        <f t="shared" si="44"/>
        <v>Le Trépas des Cognées</v>
      </c>
      <c r="L430" s="21">
        <f t="shared" si="40"/>
        <v>767</v>
      </c>
      <c r="M430" s="21">
        <f t="shared" si="41"/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 t="shared" si="39"/>
        <v/>
      </c>
      <c r="I431" s="3" t="str">
        <f t="shared" si="42"/>
        <v>Die Goldküste</v>
      </c>
      <c r="J431" s="3" t="str">
        <f t="shared" si="43"/>
        <v>Gold Coast</v>
      </c>
      <c r="K431" s="3" t="str">
        <f t="shared" si="44"/>
        <v>La Côte d'or</v>
      </c>
      <c r="L431" s="21">
        <f t="shared" si="40"/>
        <v>769</v>
      </c>
      <c r="M431" s="21">
        <f t="shared" si="41"/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 t="shared" si="39"/>
        <v/>
      </c>
      <c r="I432" s="3" t="str">
        <f t="shared" si="42"/>
        <v>Hews Fluch</v>
      </c>
      <c r="J432" s="3" t="str">
        <f t="shared" si="43"/>
        <v>Hew's Bane</v>
      </c>
      <c r="K432" s="3" t="str">
        <f t="shared" si="44"/>
        <v>Le Trépas des Cognées</v>
      </c>
      <c r="L432" s="21">
        <f t="shared" si="40"/>
        <v>770</v>
      </c>
      <c r="M432" s="21">
        <f t="shared" si="41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 t="shared" si="39"/>
        <v/>
      </c>
      <c r="I433" s="3" t="str">
        <f t="shared" si="42"/>
        <v>Hews Fluch</v>
      </c>
      <c r="J433" s="3" t="str">
        <f t="shared" si="43"/>
        <v>Hew's Bane</v>
      </c>
      <c r="K433" s="3" t="str">
        <f t="shared" si="44"/>
        <v>Le Trépas des Cognées</v>
      </c>
      <c r="L433" s="21">
        <f t="shared" si="40"/>
        <v>771</v>
      </c>
      <c r="M433" s="21">
        <f t="shared" si="41"/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 t="shared" si="39"/>
        <v/>
      </c>
      <c r="I434" s="3" t="str">
        <f t="shared" si="42"/>
        <v>Schattenfenn</v>
      </c>
      <c r="J434" s="3" t="str">
        <f t="shared" si="43"/>
        <v>Shadowfen</v>
      </c>
      <c r="K434" s="3" t="str">
        <f t="shared" si="44"/>
        <v>Fangeombre</v>
      </c>
      <c r="L434" s="21">
        <f t="shared" si="40"/>
        <v>773</v>
      </c>
      <c r="M434" s="21">
        <f t="shared" si="41"/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 t="shared" si="39"/>
        <v/>
      </c>
      <c r="I435" s="3" t="str">
        <f t="shared" si="42"/>
        <v>Das nördliche Elsweyr</v>
      </c>
      <c r="J435" s="3" t="str">
        <f t="shared" si="43"/>
        <v>Northern Elsweyr</v>
      </c>
      <c r="K435" s="3" t="str">
        <f t="shared" si="44"/>
        <v>Le Nord d'Elsweyr</v>
      </c>
      <c r="L435" s="21">
        <f t="shared" si="40"/>
        <v>774</v>
      </c>
      <c r="M435" s="21">
        <f t="shared" si="41"/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 t="shared" si="39"/>
        <v>X</v>
      </c>
      <c r="I436" s="3" t="str">
        <f t="shared" si="42"/>
        <v/>
      </c>
      <c r="J436" s="3" t="str">
        <f t="shared" si="43"/>
        <v/>
      </c>
      <c r="K436" s="3" t="str">
        <f t="shared" si="44"/>
        <v/>
      </c>
      <c r="L436" s="21">
        <f t="shared" si="40"/>
        <v>775</v>
      </c>
      <c r="M436" s="21">
        <f t="shared" si="41"/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 t="shared" si="39"/>
        <v>X</v>
      </c>
      <c r="I437" s="3" t="str">
        <f t="shared" si="42"/>
        <v/>
      </c>
      <c r="J437" s="3" t="str">
        <f t="shared" si="43"/>
        <v/>
      </c>
      <c r="K437" s="3" t="str">
        <f t="shared" si="44"/>
        <v/>
      </c>
      <c r="L437" s="21">
        <f t="shared" si="40"/>
        <v>776</v>
      </c>
      <c r="M437" s="21">
        <f t="shared" si="41"/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 t="shared" si="39"/>
        <v>X</v>
      </c>
      <c r="I438" s="3" t="str">
        <f t="shared" si="42"/>
        <v/>
      </c>
      <c r="J438" s="3" t="str">
        <f t="shared" si="43"/>
        <v/>
      </c>
      <c r="K438" s="3" t="str">
        <f t="shared" si="44"/>
        <v/>
      </c>
      <c r="L438" s="21">
        <f t="shared" si="40"/>
        <v>777</v>
      </c>
      <c r="M438" s="21">
        <f t="shared" si="41"/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 t="shared" si="39"/>
        <v>X</v>
      </c>
      <c r="I439" s="3" t="str">
        <f t="shared" si="42"/>
        <v/>
      </c>
      <c r="J439" s="3" t="str">
        <f t="shared" si="43"/>
        <v/>
      </c>
      <c r="K439" s="3" t="str">
        <f t="shared" si="44"/>
        <v/>
      </c>
      <c r="L439" s="21">
        <f t="shared" si="40"/>
        <v>778</v>
      </c>
      <c r="M439" s="21">
        <f t="shared" si="41"/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 t="shared" si="39"/>
        <v>X</v>
      </c>
      <c r="I440" s="3" t="str">
        <f t="shared" si="42"/>
        <v/>
      </c>
      <c r="J440" s="3" t="str">
        <f t="shared" si="43"/>
        <v/>
      </c>
      <c r="K440" s="3" t="str">
        <f t="shared" si="44"/>
        <v/>
      </c>
      <c r="L440" s="21">
        <f t="shared" si="40"/>
        <v>779</v>
      </c>
      <c r="M440" s="21">
        <f t="shared" si="41"/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 t="shared" si="39"/>
        <v/>
      </c>
      <c r="I441" s="3" t="str">
        <f t="shared" si="42"/>
        <v>Wrothgar</v>
      </c>
      <c r="J441" s="3" t="str">
        <f t="shared" si="43"/>
        <v>Wrothgar</v>
      </c>
      <c r="K441" s="3" t="str">
        <f t="shared" si="44"/>
        <v>Wrothgar</v>
      </c>
      <c r="L441" s="21">
        <f t="shared" si="40"/>
        <v>780</v>
      </c>
      <c r="M441" s="21">
        <f t="shared" si="41"/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 t="shared" si="39"/>
        <v>X</v>
      </c>
      <c r="I442" s="3" t="str">
        <f t="shared" si="42"/>
        <v/>
      </c>
      <c r="J442" s="3" t="str">
        <f t="shared" si="43"/>
        <v/>
      </c>
      <c r="K442" s="3" t="str">
        <f t="shared" si="44"/>
        <v/>
      </c>
      <c r="L442" s="21">
        <f t="shared" si="40"/>
        <v>781</v>
      </c>
      <c r="M442" s="21">
        <f t="shared" si="41"/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 t="shared" si="39"/>
        <v>X</v>
      </c>
      <c r="I443" s="3" t="str">
        <f t="shared" si="42"/>
        <v/>
      </c>
      <c r="J443" s="3" t="str">
        <f t="shared" si="43"/>
        <v/>
      </c>
      <c r="K443" s="3" t="str">
        <f t="shared" si="44"/>
        <v/>
      </c>
      <c r="L443" s="21">
        <f t="shared" si="40"/>
        <v>782</v>
      </c>
      <c r="M443" s="21">
        <f t="shared" si="41"/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 t="shared" si="39"/>
        <v>X</v>
      </c>
      <c r="I444" s="3" t="str">
        <f t="shared" si="42"/>
        <v/>
      </c>
      <c r="J444" s="3" t="str">
        <f t="shared" si="43"/>
        <v/>
      </c>
      <c r="K444" s="3" t="str">
        <f t="shared" si="44"/>
        <v/>
      </c>
      <c r="L444" s="21">
        <f t="shared" si="40"/>
        <v>783</v>
      </c>
      <c r="M444" s="21">
        <f t="shared" si="41"/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 t="shared" si="39"/>
        <v>X</v>
      </c>
      <c r="I445" s="3" t="str">
        <f t="shared" si="42"/>
        <v/>
      </c>
      <c r="J445" s="3" t="str">
        <f t="shared" si="43"/>
        <v/>
      </c>
      <c r="K445" s="3" t="str">
        <f t="shared" si="44"/>
        <v/>
      </c>
      <c r="L445" s="21">
        <f t="shared" si="40"/>
        <v>784</v>
      </c>
      <c r="M445" s="21">
        <f t="shared" si="41"/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 t="shared" si="39"/>
        <v>X</v>
      </c>
      <c r="I446" s="3" t="str">
        <f t="shared" si="42"/>
        <v/>
      </c>
      <c r="J446" s="3" t="str">
        <f t="shared" si="43"/>
        <v/>
      </c>
      <c r="K446" s="3" t="str">
        <f t="shared" si="44"/>
        <v/>
      </c>
      <c r="L446" s="21">
        <f t="shared" si="40"/>
        <v>785</v>
      </c>
      <c r="M446" s="21">
        <f t="shared" si="41"/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 t="shared" si="39"/>
        <v>X</v>
      </c>
      <c r="I447" s="3" t="str">
        <f t="shared" si="42"/>
        <v/>
      </c>
      <c r="J447" s="3" t="str">
        <f t="shared" si="43"/>
        <v/>
      </c>
      <c r="K447" s="3" t="str">
        <f t="shared" si="44"/>
        <v/>
      </c>
      <c r="L447" s="21">
        <f t="shared" si="40"/>
        <v>786</v>
      </c>
      <c r="M447" s="21">
        <f t="shared" si="41"/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 t="shared" si="39"/>
        <v>X</v>
      </c>
      <c r="I448" s="3" t="str">
        <f t="shared" si="42"/>
        <v/>
      </c>
      <c r="J448" s="3" t="str">
        <f t="shared" si="43"/>
        <v/>
      </c>
      <c r="K448" s="3" t="str">
        <f t="shared" si="44"/>
        <v/>
      </c>
      <c r="L448" s="21">
        <f t="shared" si="40"/>
        <v>787</v>
      </c>
      <c r="M448" s="21">
        <f t="shared" si="41"/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 t="shared" si="39"/>
        <v>X</v>
      </c>
      <c r="I449" s="3" t="str">
        <f t="shared" si="42"/>
        <v/>
      </c>
      <c r="J449" s="3" t="str">
        <f t="shared" si="43"/>
        <v/>
      </c>
      <c r="K449" s="3" t="str">
        <f t="shared" si="44"/>
        <v/>
      </c>
      <c r="L449" s="21">
        <f t="shared" si="40"/>
        <v>788</v>
      </c>
      <c r="M449" s="21">
        <f t="shared" si="41"/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 t="shared" ref="H450:H513" si="45">IF(EXACT(A450,C450),"X","")</f>
        <v>X</v>
      </c>
      <c r="I450" s="3" t="str">
        <f t="shared" si="42"/>
        <v/>
      </c>
      <c r="J450" s="3" t="str">
        <f t="shared" si="43"/>
        <v/>
      </c>
      <c r="K450" s="3" t="str">
        <f t="shared" si="44"/>
        <v/>
      </c>
      <c r="L450" s="21">
        <f t="shared" ref="L450:L513" si="46">A450</f>
        <v>789</v>
      </c>
      <c r="M450" s="21">
        <f t="shared" ref="M450:M513" si="47"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 t="shared" si="45"/>
        <v>X</v>
      </c>
      <c r="I451" s="3" t="str">
        <f t="shared" si="42"/>
        <v/>
      </c>
      <c r="J451" s="3" t="str">
        <f t="shared" si="43"/>
        <v/>
      </c>
      <c r="K451" s="3" t="str">
        <f t="shared" si="44"/>
        <v/>
      </c>
      <c r="L451" s="21">
        <f t="shared" si="46"/>
        <v>790</v>
      </c>
      <c r="M451" s="21">
        <f t="shared" si="47"/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 t="shared" si="45"/>
        <v>X</v>
      </c>
      <c r="I452" s="3" t="str">
        <f t="shared" si="42"/>
        <v/>
      </c>
      <c r="J452" s="3" t="str">
        <f t="shared" si="43"/>
        <v/>
      </c>
      <c r="K452" s="3" t="str">
        <f t="shared" si="44"/>
        <v/>
      </c>
      <c r="L452" s="21">
        <f t="shared" si="46"/>
        <v>791</v>
      </c>
      <c r="M452" s="21">
        <f t="shared" si="47"/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 t="shared" si="45"/>
        <v>X</v>
      </c>
      <c r="I453" s="3" t="str">
        <f t="shared" ref="I453:I516" si="48">IF(A453&lt;&gt;C453,VLOOKUP(C453,$A$3:$D$9999,4,FALSE),"")</f>
        <v/>
      </c>
      <c r="J453" s="3" t="str">
        <f t="shared" ref="J453:J516" si="49">IF(A453&lt;&gt;C453,VLOOKUP(C453,$A$3:$E$9999,5,FALSE),"")</f>
        <v/>
      </c>
      <c r="K453" s="3" t="str">
        <f t="shared" ref="K453:K516" si="50">IF(A453&lt;&gt;C453,VLOOKUP(C453,$A$3:$F$9999,6,FALSE),"")</f>
        <v/>
      </c>
      <c r="L453" s="21">
        <f t="shared" si="46"/>
        <v>792</v>
      </c>
      <c r="M453" s="21">
        <f t="shared" si="47"/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 t="shared" si="45"/>
        <v>X</v>
      </c>
      <c r="I454" s="3" t="str">
        <f t="shared" si="48"/>
        <v/>
      </c>
      <c r="J454" s="3" t="str">
        <f t="shared" si="49"/>
        <v/>
      </c>
      <c r="K454" s="3" t="str">
        <f t="shared" si="50"/>
        <v/>
      </c>
      <c r="L454" s="21">
        <f t="shared" si="46"/>
        <v>793</v>
      </c>
      <c r="M454" s="21">
        <f t="shared" si="47"/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 t="shared" si="45"/>
        <v>X</v>
      </c>
      <c r="I455" s="3" t="str">
        <f t="shared" si="48"/>
        <v/>
      </c>
      <c r="J455" s="3" t="str">
        <f t="shared" si="49"/>
        <v/>
      </c>
      <c r="K455" s="3" t="str">
        <f t="shared" si="50"/>
        <v/>
      </c>
      <c r="L455" s="21">
        <f t="shared" si="46"/>
        <v>794</v>
      </c>
      <c r="M455" s="21">
        <f t="shared" si="47"/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 t="shared" si="45"/>
        <v>X</v>
      </c>
      <c r="I456" s="3" t="str">
        <f t="shared" si="48"/>
        <v/>
      </c>
      <c r="J456" s="3" t="str">
        <f t="shared" si="49"/>
        <v/>
      </c>
      <c r="K456" s="3" t="str">
        <f t="shared" si="50"/>
        <v/>
      </c>
      <c r="L456" s="21">
        <f t="shared" si="46"/>
        <v>795</v>
      </c>
      <c r="M456" s="21">
        <f t="shared" si="47"/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 t="shared" si="45"/>
        <v>X</v>
      </c>
      <c r="I457" s="3" t="str">
        <f t="shared" si="48"/>
        <v/>
      </c>
      <c r="J457" s="3" t="str">
        <f t="shared" si="49"/>
        <v/>
      </c>
      <c r="K457" s="3" t="str">
        <f t="shared" si="50"/>
        <v/>
      </c>
      <c r="L457" s="21">
        <f t="shared" si="46"/>
        <v>796</v>
      </c>
      <c r="M457" s="21">
        <f t="shared" si="47"/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 t="shared" si="45"/>
        <v>X</v>
      </c>
      <c r="I458" s="3" t="str">
        <f t="shared" si="48"/>
        <v/>
      </c>
      <c r="J458" s="3" t="str">
        <f t="shared" si="49"/>
        <v/>
      </c>
      <c r="K458" s="3" t="str">
        <f t="shared" si="50"/>
        <v/>
      </c>
      <c r="L458" s="21">
        <f t="shared" si="46"/>
        <v>797</v>
      </c>
      <c r="M458" s="21">
        <f t="shared" si="47"/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 t="shared" si="45"/>
        <v>X</v>
      </c>
      <c r="I459" s="3" t="str">
        <f t="shared" si="48"/>
        <v/>
      </c>
      <c r="J459" s="3" t="str">
        <f t="shared" si="49"/>
        <v/>
      </c>
      <c r="K459" s="3" t="str">
        <f t="shared" si="50"/>
        <v/>
      </c>
      <c r="L459" s="21">
        <f t="shared" si="46"/>
        <v>798</v>
      </c>
      <c r="M459" s="21">
        <f t="shared" si="47"/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 t="shared" si="45"/>
        <v>X</v>
      </c>
      <c r="I460" s="3" t="str">
        <f t="shared" si="48"/>
        <v/>
      </c>
      <c r="J460" s="3" t="str">
        <f t="shared" si="49"/>
        <v/>
      </c>
      <c r="K460" s="3" t="str">
        <f t="shared" si="50"/>
        <v/>
      </c>
      <c r="L460" s="21">
        <f t="shared" si="46"/>
        <v>799</v>
      </c>
      <c r="M460" s="21">
        <f t="shared" si="47"/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 t="shared" si="45"/>
        <v>X</v>
      </c>
      <c r="I461" s="3" t="str">
        <f t="shared" si="48"/>
        <v/>
      </c>
      <c r="J461" s="3" t="str">
        <f t="shared" si="49"/>
        <v/>
      </c>
      <c r="K461" s="3" t="str">
        <f t="shared" si="50"/>
        <v/>
      </c>
      <c r="L461" s="21">
        <f t="shared" si="46"/>
        <v>800</v>
      </c>
      <c r="M461" s="21">
        <f t="shared" si="47"/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 t="shared" si="45"/>
        <v>X</v>
      </c>
      <c r="I462" s="3" t="str">
        <f t="shared" si="48"/>
        <v/>
      </c>
      <c r="J462" s="3" t="str">
        <f t="shared" si="49"/>
        <v/>
      </c>
      <c r="K462" s="3" t="str">
        <f t="shared" si="50"/>
        <v/>
      </c>
      <c r="L462" s="21">
        <f t="shared" si="46"/>
        <v>801</v>
      </c>
      <c r="M462" s="21">
        <f t="shared" si="47"/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 t="shared" si="45"/>
        <v>X</v>
      </c>
      <c r="I463" s="3" t="str">
        <f t="shared" si="48"/>
        <v/>
      </c>
      <c r="J463" s="3" t="str">
        <f t="shared" si="49"/>
        <v/>
      </c>
      <c r="K463" s="3" t="str">
        <f t="shared" si="50"/>
        <v/>
      </c>
      <c r="L463" s="21">
        <f t="shared" si="46"/>
        <v>802</v>
      </c>
      <c r="M463" s="21">
        <f t="shared" si="47"/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 t="shared" si="45"/>
        <v>X</v>
      </c>
      <c r="I464" s="3" t="str">
        <f t="shared" si="48"/>
        <v/>
      </c>
      <c r="J464" s="3" t="str">
        <f t="shared" si="49"/>
        <v/>
      </c>
      <c r="K464" s="3" t="str">
        <f t="shared" si="50"/>
        <v/>
      </c>
      <c r="L464" s="21">
        <f t="shared" si="46"/>
        <v>803</v>
      </c>
      <c r="M464" s="21">
        <f t="shared" si="47"/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 t="shared" si="45"/>
        <v>X</v>
      </c>
      <c r="I465" s="3" t="str">
        <f t="shared" si="48"/>
        <v/>
      </c>
      <c r="J465" s="3" t="str">
        <f t="shared" si="49"/>
        <v/>
      </c>
      <c r="K465" s="3" t="str">
        <f t="shared" si="50"/>
        <v/>
      </c>
      <c r="L465" s="21">
        <f t="shared" si="46"/>
        <v>804</v>
      </c>
      <c r="M465" s="21">
        <f t="shared" si="47"/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 t="shared" si="45"/>
        <v>X</v>
      </c>
      <c r="I466" s="3" t="str">
        <f t="shared" si="48"/>
        <v/>
      </c>
      <c r="J466" s="3" t="str">
        <f t="shared" si="49"/>
        <v/>
      </c>
      <c r="K466" s="3" t="str">
        <f t="shared" si="50"/>
        <v/>
      </c>
      <c r="L466" s="21">
        <f t="shared" si="46"/>
        <v>805</v>
      </c>
      <c r="M466" s="21">
        <f t="shared" si="47"/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 t="shared" si="45"/>
        <v>X</v>
      </c>
      <c r="I467" s="3" t="str">
        <f t="shared" si="48"/>
        <v/>
      </c>
      <c r="J467" s="3" t="str">
        <f t="shared" si="49"/>
        <v/>
      </c>
      <c r="K467" s="3" t="str">
        <f t="shared" si="50"/>
        <v/>
      </c>
      <c r="L467" s="21">
        <f t="shared" si="46"/>
        <v>806</v>
      </c>
      <c r="M467" s="21">
        <f t="shared" si="47"/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 t="shared" si="45"/>
        <v>X</v>
      </c>
      <c r="I468" s="3" t="str">
        <f t="shared" si="48"/>
        <v/>
      </c>
      <c r="J468" s="3" t="str">
        <f t="shared" si="49"/>
        <v/>
      </c>
      <c r="K468" s="3" t="str">
        <f t="shared" si="50"/>
        <v/>
      </c>
      <c r="L468" s="21">
        <f t="shared" si="46"/>
        <v>807</v>
      </c>
      <c r="M468" s="21">
        <f t="shared" si="47"/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 t="shared" si="45"/>
        <v>X</v>
      </c>
      <c r="I469" s="3" t="str">
        <f t="shared" si="48"/>
        <v/>
      </c>
      <c r="J469" s="3" t="str">
        <f t="shared" si="49"/>
        <v/>
      </c>
      <c r="K469" s="3" t="str">
        <f t="shared" si="50"/>
        <v/>
      </c>
      <c r="L469" s="21">
        <f t="shared" si="46"/>
        <v>808</v>
      </c>
      <c r="M469" s="21">
        <f t="shared" si="47"/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 t="shared" si="45"/>
        <v/>
      </c>
      <c r="I470" s="3" t="str">
        <f t="shared" si="48"/>
        <v>Die Zuflucht</v>
      </c>
      <c r="J470" s="3" t="str">
        <f t="shared" si="49"/>
        <v>The Harborage</v>
      </c>
      <c r="K470" s="3" t="str">
        <f t="shared" si="50"/>
        <v>Le port</v>
      </c>
      <c r="L470" s="21">
        <f t="shared" si="46"/>
        <v>809</v>
      </c>
      <c r="M470" s="21">
        <f t="shared" si="47"/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 t="shared" si="45"/>
        <v/>
      </c>
      <c r="I471" s="3" t="str">
        <f t="shared" si="48"/>
        <v>Auridon</v>
      </c>
      <c r="J471" s="3" t="str">
        <f t="shared" si="49"/>
        <v>Auridon</v>
      </c>
      <c r="K471" s="3" t="str">
        <f t="shared" si="50"/>
        <v>Auridia</v>
      </c>
      <c r="L471" s="21">
        <f t="shared" si="46"/>
        <v>810</v>
      </c>
      <c r="M471" s="21">
        <f t="shared" si="47"/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 t="shared" si="45"/>
        <v/>
      </c>
      <c r="I472" s="3" t="str">
        <f t="shared" si="48"/>
        <v>Betnikh</v>
      </c>
      <c r="J472" s="3" t="str">
        <f t="shared" si="49"/>
        <v>Betnikh</v>
      </c>
      <c r="K472" s="3" t="str">
        <f t="shared" si="50"/>
        <v>Betnikh</v>
      </c>
      <c r="L472" s="21">
        <f t="shared" si="46"/>
        <v>811</v>
      </c>
      <c r="M472" s="21">
        <f t="shared" si="47"/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 t="shared" si="45"/>
        <v/>
      </c>
      <c r="I473" s="3" t="str">
        <f t="shared" si="48"/>
        <v>Wrothgar</v>
      </c>
      <c r="J473" s="3" t="str">
        <f t="shared" si="49"/>
        <v>Wrothgar</v>
      </c>
      <c r="K473" s="3" t="str">
        <f t="shared" si="50"/>
        <v>Wrothgar</v>
      </c>
      <c r="L473" s="21">
        <f t="shared" si="46"/>
        <v>814</v>
      </c>
      <c r="M473" s="21">
        <f t="shared" si="47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 t="shared" si="45"/>
        <v/>
      </c>
      <c r="I474" s="3" t="str">
        <f t="shared" si="48"/>
        <v>Wrothgar</v>
      </c>
      <c r="J474" s="3" t="str">
        <f t="shared" si="49"/>
        <v>Wrothgar</v>
      </c>
      <c r="K474" s="3" t="str">
        <f t="shared" si="50"/>
        <v>Wrothgar</v>
      </c>
      <c r="L474" s="21">
        <f t="shared" si="46"/>
        <v>815</v>
      </c>
      <c r="M474" s="21">
        <f t="shared" si="47"/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 t="shared" si="45"/>
        <v>X</v>
      </c>
      <c r="I475" s="3" t="str">
        <f t="shared" si="48"/>
        <v/>
      </c>
      <c r="J475" s="3" t="str">
        <f t="shared" si="49"/>
        <v/>
      </c>
      <c r="K475" s="3" t="str">
        <f t="shared" si="50"/>
        <v/>
      </c>
      <c r="L475" s="21">
        <f t="shared" si="46"/>
        <v>816</v>
      </c>
      <c r="M475" s="21">
        <f t="shared" si="47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 t="shared" si="45"/>
        <v/>
      </c>
      <c r="I476" s="3" t="str">
        <f t="shared" si="48"/>
        <v>Hews Fluch</v>
      </c>
      <c r="J476" s="3" t="str">
        <f t="shared" si="49"/>
        <v>Hew's Bane</v>
      </c>
      <c r="K476" s="3" t="str">
        <f t="shared" si="50"/>
        <v>Le Trépas des Cognées</v>
      </c>
      <c r="L476" s="21">
        <f t="shared" si="46"/>
        <v>817</v>
      </c>
      <c r="M476" s="21">
        <f t="shared" si="47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 t="shared" si="45"/>
        <v/>
      </c>
      <c r="I477" s="3" t="str">
        <f t="shared" si="48"/>
        <v>Hews Fluch</v>
      </c>
      <c r="J477" s="3" t="str">
        <f t="shared" si="49"/>
        <v>Hew's Bane</v>
      </c>
      <c r="K477" s="3" t="str">
        <f t="shared" si="50"/>
        <v>Le Trépas des Cognées</v>
      </c>
      <c r="L477" s="21">
        <f t="shared" si="46"/>
        <v>818</v>
      </c>
      <c r="M477" s="21">
        <f t="shared" si="47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 t="shared" si="45"/>
        <v/>
      </c>
      <c r="I478" s="3" t="str">
        <f t="shared" si="48"/>
        <v>Hews Fluch</v>
      </c>
      <c r="J478" s="3" t="str">
        <f t="shared" si="49"/>
        <v>Hew's Bane</v>
      </c>
      <c r="K478" s="3" t="str">
        <f t="shared" si="50"/>
        <v>Le Trépas des Cognées</v>
      </c>
      <c r="L478" s="21">
        <f t="shared" si="46"/>
        <v>819</v>
      </c>
      <c r="M478" s="21">
        <f t="shared" si="47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 t="shared" si="45"/>
        <v/>
      </c>
      <c r="I479" s="3" t="str">
        <f t="shared" si="48"/>
        <v>Hews Fluch</v>
      </c>
      <c r="J479" s="3" t="str">
        <f t="shared" si="49"/>
        <v>Hew's Bane</v>
      </c>
      <c r="K479" s="3" t="str">
        <f t="shared" si="50"/>
        <v>Le Trépas des Cognées</v>
      </c>
      <c r="L479" s="21">
        <f t="shared" si="46"/>
        <v>820</v>
      </c>
      <c r="M479" s="21">
        <f t="shared" si="47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 t="shared" si="45"/>
        <v/>
      </c>
      <c r="I480" s="3" t="str">
        <f t="shared" si="48"/>
        <v>Hews Fluch</v>
      </c>
      <c r="J480" s="3" t="str">
        <f t="shared" si="49"/>
        <v>Hew's Bane</v>
      </c>
      <c r="K480" s="3" t="str">
        <f t="shared" si="50"/>
        <v>Le Trépas des Cognées</v>
      </c>
      <c r="L480" s="21">
        <f t="shared" si="46"/>
        <v>821</v>
      </c>
      <c r="M480" s="21">
        <f t="shared" si="47"/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 t="shared" si="45"/>
        <v>X</v>
      </c>
      <c r="I481" s="3" t="str">
        <f t="shared" si="48"/>
        <v/>
      </c>
      <c r="J481" s="3" t="str">
        <f t="shared" si="49"/>
        <v/>
      </c>
      <c r="K481" s="3" t="str">
        <f t="shared" si="50"/>
        <v/>
      </c>
      <c r="L481" s="21">
        <f t="shared" si="46"/>
        <v>823</v>
      </c>
      <c r="M481" s="21">
        <f t="shared" si="47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 t="shared" si="45"/>
        <v/>
      </c>
      <c r="I482" s="3" t="str">
        <f t="shared" si="48"/>
        <v>Die Goldküste</v>
      </c>
      <c r="J482" s="3" t="str">
        <f t="shared" si="49"/>
        <v>Gold Coast</v>
      </c>
      <c r="K482" s="3" t="str">
        <f t="shared" si="50"/>
        <v>La Côte d'or</v>
      </c>
      <c r="L482" s="21">
        <f t="shared" si="46"/>
        <v>824</v>
      </c>
      <c r="M482" s="21">
        <f t="shared" si="47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 t="shared" si="45"/>
        <v/>
      </c>
      <c r="I483" s="3" t="str">
        <f t="shared" si="48"/>
        <v>Die Goldküste</v>
      </c>
      <c r="J483" s="3" t="str">
        <f t="shared" si="49"/>
        <v>Gold Coast</v>
      </c>
      <c r="K483" s="3" t="str">
        <f t="shared" si="50"/>
        <v>La Côte d'or</v>
      </c>
      <c r="L483" s="21">
        <f t="shared" si="46"/>
        <v>825</v>
      </c>
      <c r="M483" s="21">
        <f t="shared" si="47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 t="shared" si="45"/>
        <v/>
      </c>
      <c r="I484" s="3" t="str">
        <f t="shared" si="48"/>
        <v>Die Goldküste</v>
      </c>
      <c r="J484" s="3" t="str">
        <f t="shared" si="49"/>
        <v>Gold Coast</v>
      </c>
      <c r="K484" s="3" t="str">
        <f t="shared" si="50"/>
        <v>La Côte d'or</v>
      </c>
      <c r="L484" s="21">
        <f t="shared" si="46"/>
        <v>826</v>
      </c>
      <c r="M484" s="21">
        <f t="shared" si="47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 t="shared" si="45"/>
        <v/>
      </c>
      <c r="I485" s="3" t="str">
        <f t="shared" si="48"/>
        <v>Die Goldküste</v>
      </c>
      <c r="J485" s="3" t="str">
        <f t="shared" si="49"/>
        <v>Gold Coast</v>
      </c>
      <c r="K485" s="3" t="str">
        <f t="shared" si="50"/>
        <v>La Côte d'or</v>
      </c>
      <c r="L485" s="21">
        <f t="shared" si="46"/>
        <v>827</v>
      </c>
      <c r="M485" s="21">
        <f t="shared" si="47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 t="shared" si="45"/>
        <v/>
      </c>
      <c r="I486" s="3" t="str">
        <f t="shared" si="48"/>
        <v>Die Goldküste</v>
      </c>
      <c r="J486" s="3" t="str">
        <f t="shared" si="49"/>
        <v>Gold Coast</v>
      </c>
      <c r="K486" s="3" t="str">
        <f t="shared" si="50"/>
        <v>La Côte d'or</v>
      </c>
      <c r="L486" s="21">
        <f t="shared" si="46"/>
        <v>828</v>
      </c>
      <c r="M486" s="21">
        <f t="shared" si="47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 t="shared" si="45"/>
        <v/>
      </c>
      <c r="I487" s="3" t="str">
        <f t="shared" si="48"/>
        <v>Die Goldküste</v>
      </c>
      <c r="J487" s="3" t="str">
        <f t="shared" si="49"/>
        <v>Gold Coast</v>
      </c>
      <c r="K487" s="3" t="str">
        <f t="shared" si="50"/>
        <v>La Côte d'or</v>
      </c>
      <c r="L487" s="21">
        <f t="shared" si="46"/>
        <v>829</v>
      </c>
      <c r="M487" s="21">
        <f t="shared" si="47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 t="shared" si="45"/>
        <v/>
      </c>
      <c r="I488" s="3" t="str">
        <f t="shared" si="48"/>
        <v>Die Goldküste</v>
      </c>
      <c r="J488" s="3" t="str">
        <f t="shared" si="49"/>
        <v>Gold Coast</v>
      </c>
      <c r="K488" s="3" t="str">
        <f t="shared" si="50"/>
        <v>La Côte d'or</v>
      </c>
      <c r="L488" s="21">
        <f t="shared" si="46"/>
        <v>831</v>
      </c>
      <c r="M488" s="21">
        <f t="shared" si="47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 t="shared" si="45"/>
        <v/>
      </c>
      <c r="I489" s="3" t="str">
        <f t="shared" si="48"/>
        <v>Die Goldküste</v>
      </c>
      <c r="J489" s="3" t="str">
        <f t="shared" si="49"/>
        <v>Gold Coast</v>
      </c>
      <c r="K489" s="3" t="str">
        <f t="shared" si="50"/>
        <v>La Côte d'or</v>
      </c>
      <c r="L489" s="21">
        <f t="shared" si="46"/>
        <v>832</v>
      </c>
      <c r="M489" s="21">
        <f t="shared" si="47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 t="shared" si="45"/>
        <v/>
      </c>
      <c r="I490" s="3" t="str">
        <f t="shared" si="48"/>
        <v>Die Goldküste</v>
      </c>
      <c r="J490" s="3" t="str">
        <f t="shared" si="49"/>
        <v>Gold Coast</v>
      </c>
      <c r="K490" s="3" t="str">
        <f t="shared" si="50"/>
        <v>La Côte d'or</v>
      </c>
      <c r="L490" s="21">
        <f t="shared" si="46"/>
        <v>833</v>
      </c>
      <c r="M490" s="21">
        <f t="shared" si="47"/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 t="shared" si="45"/>
        <v/>
      </c>
      <c r="I491" s="3" t="str">
        <f t="shared" si="48"/>
        <v>Hews Fluch</v>
      </c>
      <c r="J491" s="3" t="str">
        <f t="shared" si="49"/>
        <v>Hew's Bane</v>
      </c>
      <c r="K491" s="3" t="str">
        <f t="shared" si="50"/>
        <v>Le Trépas des Cognées</v>
      </c>
      <c r="L491" s="21">
        <f t="shared" si="46"/>
        <v>834</v>
      </c>
      <c r="M491" s="21">
        <f t="shared" si="47"/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 t="shared" si="45"/>
        <v/>
      </c>
      <c r="I492" s="3" t="str">
        <f t="shared" si="48"/>
        <v>Die Goldküste</v>
      </c>
      <c r="J492" s="3" t="str">
        <f t="shared" si="49"/>
        <v>Gold Coast</v>
      </c>
      <c r="K492" s="3" t="str">
        <f t="shared" si="50"/>
        <v>La Côte d'or</v>
      </c>
      <c r="L492" s="21">
        <f t="shared" si="46"/>
        <v>836</v>
      </c>
      <c r="M492" s="21">
        <f t="shared" si="47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 t="shared" si="45"/>
        <v/>
      </c>
      <c r="I493" s="3" t="str">
        <f t="shared" si="48"/>
        <v>Die Goldküste</v>
      </c>
      <c r="J493" s="3" t="str">
        <f t="shared" si="49"/>
        <v>Gold Coast</v>
      </c>
      <c r="K493" s="3" t="str">
        <f t="shared" si="50"/>
        <v>La Côte d'or</v>
      </c>
      <c r="L493" s="21">
        <f t="shared" si="46"/>
        <v>837</v>
      </c>
      <c r="M493" s="21">
        <f t="shared" si="47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 t="shared" si="45"/>
        <v/>
      </c>
      <c r="I494" s="3" t="str">
        <f t="shared" si="48"/>
        <v>Die Goldküste</v>
      </c>
      <c r="J494" s="3" t="str">
        <f t="shared" si="49"/>
        <v>Gold Coast</v>
      </c>
      <c r="K494" s="3" t="str">
        <f t="shared" si="50"/>
        <v>La Côte d'or</v>
      </c>
      <c r="L494" s="21">
        <f t="shared" si="46"/>
        <v>841</v>
      </c>
      <c r="M494" s="21">
        <f t="shared" si="47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 t="shared" si="45"/>
        <v/>
      </c>
      <c r="I495" s="3" t="str">
        <f t="shared" si="48"/>
        <v>Die Goldküste</v>
      </c>
      <c r="J495" s="3" t="str">
        <f t="shared" si="49"/>
        <v>Gold Coast</v>
      </c>
      <c r="K495" s="3" t="str">
        <f t="shared" si="50"/>
        <v>La Côte d'or</v>
      </c>
      <c r="L495" s="21">
        <f t="shared" si="46"/>
        <v>842</v>
      </c>
      <c r="M495" s="21">
        <f t="shared" si="47"/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 t="shared" si="45"/>
        <v/>
      </c>
      <c r="I496" s="3" t="str">
        <f t="shared" si="48"/>
        <v>Schattenfenn</v>
      </c>
      <c r="J496" s="3" t="str">
        <f t="shared" si="49"/>
        <v>Shadowfen</v>
      </c>
      <c r="K496" s="3" t="str">
        <f t="shared" si="50"/>
        <v>Fangeombre</v>
      </c>
      <c r="L496" s="21">
        <f t="shared" si="46"/>
        <v>843</v>
      </c>
      <c r="M496" s="21">
        <f t="shared" si="47"/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 t="shared" si="45"/>
        <v/>
      </c>
      <c r="I497" s="3" t="str">
        <f t="shared" si="48"/>
        <v>Hews Fluch</v>
      </c>
      <c r="J497" s="3" t="str">
        <f t="shared" si="49"/>
        <v>Hew's Bane</v>
      </c>
      <c r="K497" s="3" t="str">
        <f t="shared" si="50"/>
        <v>Le Trépas des Cognées</v>
      </c>
      <c r="L497" s="21">
        <f t="shared" si="46"/>
        <v>844</v>
      </c>
      <c r="M497" s="21">
        <f t="shared" si="47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 t="shared" si="45"/>
        <v/>
      </c>
      <c r="I498" s="3" t="str">
        <f t="shared" si="48"/>
        <v>Hews Fluch</v>
      </c>
      <c r="J498" s="3" t="str">
        <f t="shared" si="49"/>
        <v>Hew's Bane</v>
      </c>
      <c r="K498" s="3" t="str">
        <f t="shared" si="50"/>
        <v>Le Trépas des Cognées</v>
      </c>
      <c r="L498" s="21">
        <f t="shared" si="46"/>
        <v>845</v>
      </c>
      <c r="M498" s="21">
        <f t="shared" si="47"/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 t="shared" si="45"/>
        <v/>
      </c>
      <c r="I499" s="3" t="str">
        <f t="shared" si="48"/>
        <v>Schattenfenn</v>
      </c>
      <c r="J499" s="3" t="str">
        <f t="shared" si="49"/>
        <v>Shadowfen</v>
      </c>
      <c r="K499" s="3" t="str">
        <f t="shared" si="50"/>
        <v>Fangeombre</v>
      </c>
      <c r="L499" s="21">
        <f t="shared" si="46"/>
        <v>848</v>
      </c>
      <c r="M499" s="21">
        <f t="shared" si="47"/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 t="shared" si="45"/>
        <v>X</v>
      </c>
      <c r="I500" s="3" t="str">
        <f t="shared" si="48"/>
        <v/>
      </c>
      <c r="J500" s="3" t="str">
        <f t="shared" si="49"/>
        <v/>
      </c>
      <c r="K500" s="3" t="str">
        <f t="shared" si="50"/>
        <v/>
      </c>
      <c r="L500" s="21">
        <f t="shared" si="46"/>
        <v>849</v>
      </c>
      <c r="M500" s="21">
        <f t="shared" si="47"/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 t="shared" si="45"/>
        <v/>
      </c>
      <c r="I501" s="3" t="str">
        <f t="shared" si="48"/>
        <v>Glenumbra</v>
      </c>
      <c r="J501" s="3" t="str">
        <f t="shared" si="49"/>
        <v>Glenumbra</v>
      </c>
      <c r="K501" s="3" t="str">
        <f t="shared" si="50"/>
        <v>La Glénumbrie</v>
      </c>
      <c r="L501" s="21">
        <f t="shared" si="46"/>
        <v>852</v>
      </c>
      <c r="M501" s="21">
        <f t="shared" si="47"/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 t="shared" si="45"/>
        <v/>
      </c>
      <c r="I502" s="3" t="str">
        <f t="shared" si="48"/>
        <v>Kluftspitze</v>
      </c>
      <c r="J502" s="3" t="str">
        <f t="shared" si="49"/>
        <v>Rivenspire</v>
      </c>
      <c r="K502" s="3" t="str">
        <f t="shared" si="50"/>
        <v>Fendretour</v>
      </c>
      <c r="L502" s="21">
        <f t="shared" si="46"/>
        <v>853</v>
      </c>
      <c r="M502" s="21">
        <f t="shared" si="47"/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 t="shared" si="45"/>
        <v/>
      </c>
      <c r="I503" s="3" t="str">
        <f t="shared" si="48"/>
        <v>Bangkorai</v>
      </c>
      <c r="J503" s="3" t="str">
        <f t="shared" si="49"/>
        <v>Bangkorai</v>
      </c>
      <c r="K503" s="3" t="str">
        <f t="shared" si="50"/>
        <v>Bangkoraï</v>
      </c>
      <c r="L503" s="21">
        <f t="shared" si="46"/>
        <v>854</v>
      </c>
      <c r="M503" s="21">
        <f t="shared" si="47"/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 t="shared" si="45"/>
        <v/>
      </c>
      <c r="I504" s="3" t="str">
        <f t="shared" si="48"/>
        <v>Sturmhafen</v>
      </c>
      <c r="J504" s="3" t="str">
        <f t="shared" si="49"/>
        <v>Stormhaven</v>
      </c>
      <c r="K504" s="3" t="str">
        <f t="shared" si="50"/>
        <v>Havre-tempête</v>
      </c>
      <c r="L504" s="21">
        <f t="shared" si="46"/>
        <v>855</v>
      </c>
      <c r="M504" s="21">
        <f t="shared" si="47"/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 t="shared" si="45"/>
        <v/>
      </c>
      <c r="I505" s="3" t="str">
        <f t="shared" si="48"/>
        <v>Bangkorai</v>
      </c>
      <c r="J505" s="3" t="str">
        <f t="shared" si="49"/>
        <v>Bangkorai</v>
      </c>
      <c r="K505" s="3" t="str">
        <f t="shared" si="50"/>
        <v>Bangkoraï</v>
      </c>
      <c r="L505" s="21">
        <f t="shared" si="46"/>
        <v>856</v>
      </c>
      <c r="M505" s="21">
        <f t="shared" si="47"/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 t="shared" si="45"/>
        <v/>
      </c>
      <c r="I506" s="3" t="str">
        <f t="shared" si="48"/>
        <v>Die Alik'r-Wüste</v>
      </c>
      <c r="J506" s="3" t="str">
        <f t="shared" si="49"/>
        <v>Alik'r Desert</v>
      </c>
      <c r="K506" s="3" t="str">
        <f t="shared" si="50"/>
        <v>Le désert d'Alik'r</v>
      </c>
      <c r="L506" s="21">
        <f t="shared" si="46"/>
        <v>857</v>
      </c>
      <c r="M506" s="21">
        <f t="shared" si="47"/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 t="shared" si="45"/>
        <v/>
      </c>
      <c r="I507" s="3" t="str">
        <f t="shared" si="48"/>
        <v>Grünschatten</v>
      </c>
      <c r="J507" s="3" t="str">
        <f t="shared" si="49"/>
        <v>Greenshade</v>
      </c>
      <c r="K507" s="3" t="str">
        <f t="shared" si="50"/>
        <v>Prasin</v>
      </c>
      <c r="L507" s="21">
        <f t="shared" si="46"/>
        <v>858</v>
      </c>
      <c r="M507" s="21">
        <f t="shared" si="47"/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 t="shared" si="45"/>
        <v/>
      </c>
      <c r="I508" s="3" t="str">
        <f t="shared" si="48"/>
        <v>Malabal Tor</v>
      </c>
      <c r="J508" s="3" t="str">
        <f t="shared" si="49"/>
        <v>Malabal Tor</v>
      </c>
      <c r="K508" s="3" t="str">
        <f t="shared" si="50"/>
        <v>Malabal Tor</v>
      </c>
      <c r="L508" s="21">
        <f t="shared" si="46"/>
        <v>859</v>
      </c>
      <c r="M508" s="21">
        <f t="shared" si="47"/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 t="shared" si="45"/>
        <v/>
      </c>
      <c r="I509" s="3" t="str">
        <f t="shared" si="48"/>
        <v>Grahtwald</v>
      </c>
      <c r="J509" s="3" t="str">
        <f t="shared" si="49"/>
        <v>Grahtwood</v>
      </c>
      <c r="K509" s="3" t="str">
        <f t="shared" si="50"/>
        <v>Le bois de Graht</v>
      </c>
      <c r="L509" s="21">
        <f t="shared" si="46"/>
        <v>860</v>
      </c>
      <c r="M509" s="21">
        <f t="shared" si="47"/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 t="shared" si="45"/>
        <v/>
      </c>
      <c r="I510" s="3" t="str">
        <f t="shared" si="48"/>
        <v>Grünschatten</v>
      </c>
      <c r="J510" s="3" t="str">
        <f t="shared" si="49"/>
        <v>Greenshade</v>
      </c>
      <c r="K510" s="3" t="str">
        <f t="shared" si="50"/>
        <v>Prasin</v>
      </c>
      <c r="L510" s="21">
        <f t="shared" si="46"/>
        <v>861</v>
      </c>
      <c r="M510" s="21">
        <f t="shared" si="47"/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 t="shared" si="45"/>
        <v/>
      </c>
      <c r="I511" s="3" t="str">
        <f t="shared" si="48"/>
        <v>Schnittermark</v>
      </c>
      <c r="J511" s="3" t="str">
        <f t="shared" si="49"/>
        <v>Reaper's March</v>
      </c>
      <c r="K511" s="3" t="str">
        <f t="shared" si="50"/>
        <v>La marche de la Camarde</v>
      </c>
      <c r="L511" s="21">
        <f t="shared" si="46"/>
        <v>862</v>
      </c>
      <c r="M511" s="21">
        <f t="shared" si="47"/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 t="shared" si="45"/>
        <v/>
      </c>
      <c r="I512" s="3" t="str">
        <f t="shared" si="48"/>
        <v>Khenarthis Rast</v>
      </c>
      <c r="J512" s="3" t="str">
        <f t="shared" si="49"/>
        <v>Khenarthi's Roost</v>
      </c>
      <c r="K512" s="3" t="str">
        <f t="shared" si="50"/>
        <v>Le perchoir de Khenarthi</v>
      </c>
      <c r="L512" s="21">
        <f t="shared" si="46"/>
        <v>863</v>
      </c>
      <c r="M512" s="21">
        <f t="shared" si="47"/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 t="shared" si="45"/>
        <v/>
      </c>
      <c r="I513" s="3" t="str">
        <f t="shared" si="48"/>
        <v>Rift</v>
      </c>
      <c r="J513" s="3" t="str">
        <f t="shared" si="49"/>
        <v>The Rift</v>
      </c>
      <c r="K513" s="3" t="str">
        <f t="shared" si="50"/>
        <v>La Brèche</v>
      </c>
      <c r="L513" s="21">
        <f t="shared" si="46"/>
        <v>864</v>
      </c>
      <c r="M513" s="21">
        <f t="shared" si="47"/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 t="shared" ref="H514:H577" si="51">IF(EXACT(A514,C514),"X","")</f>
        <v/>
      </c>
      <c r="I514" s="3" t="str">
        <f t="shared" si="48"/>
        <v>Ostmarsch</v>
      </c>
      <c r="J514" s="3" t="str">
        <f t="shared" si="49"/>
        <v>Eastmarch</v>
      </c>
      <c r="K514" s="3" t="str">
        <f t="shared" si="50"/>
        <v>Estemarche</v>
      </c>
      <c r="L514" s="21">
        <f t="shared" ref="L514:L577" si="52">A514</f>
        <v>865</v>
      </c>
      <c r="M514" s="21">
        <f t="shared" ref="M514:M577" si="53"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 t="shared" si="51"/>
        <v/>
      </c>
      <c r="I515" s="3" t="str">
        <f t="shared" si="48"/>
        <v>Deshaan</v>
      </c>
      <c r="J515" s="3" t="str">
        <f t="shared" si="49"/>
        <v>Deshaan</v>
      </c>
      <c r="K515" s="3" t="str">
        <f t="shared" si="50"/>
        <v>Deshaan</v>
      </c>
      <c r="L515" s="21">
        <f t="shared" si="52"/>
        <v>866</v>
      </c>
      <c r="M515" s="21">
        <f t="shared" si="53"/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 t="shared" si="51"/>
        <v/>
      </c>
      <c r="I516" s="3" t="str">
        <f t="shared" si="48"/>
        <v>Steinfälle</v>
      </c>
      <c r="J516" s="3" t="str">
        <f t="shared" si="49"/>
        <v>Stonefalls</v>
      </c>
      <c r="K516" s="3" t="str">
        <f t="shared" si="50"/>
        <v>Les Éboulis</v>
      </c>
      <c r="L516" s="21">
        <f t="shared" si="52"/>
        <v>867</v>
      </c>
      <c r="M516" s="21">
        <f t="shared" si="53"/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 t="shared" si="51"/>
        <v/>
      </c>
      <c r="I517" s="3" t="str">
        <f t="shared" ref="I517:I580" si="54">IF(A517&lt;&gt;C517,VLOOKUP(C517,$A$3:$D$9999,4,FALSE),"")</f>
        <v>Bal Foyen</v>
      </c>
      <c r="J517" s="3" t="str">
        <f t="shared" ref="J517:J580" si="55">IF(A517&lt;&gt;C517,VLOOKUP(C517,$A$3:$E$9999,5,FALSE),"")</f>
        <v>Bal Foyen</v>
      </c>
      <c r="K517" s="3" t="str">
        <f t="shared" ref="K517:K580" si="56">IF(A517&lt;&gt;C517,VLOOKUP(C517,$A$3:$F$9999,6,FALSE),"")</f>
        <v>Bal Foyen</v>
      </c>
      <c r="L517" s="21">
        <f t="shared" si="52"/>
        <v>868</v>
      </c>
      <c r="M517" s="21">
        <f t="shared" si="53"/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 t="shared" si="51"/>
        <v/>
      </c>
      <c r="I518" s="3" t="str">
        <f t="shared" si="54"/>
        <v>Schattenfenn</v>
      </c>
      <c r="J518" s="3" t="str">
        <f t="shared" si="55"/>
        <v>Shadowfen</v>
      </c>
      <c r="K518" s="3" t="str">
        <f t="shared" si="56"/>
        <v>Fangeombre</v>
      </c>
      <c r="L518" s="21">
        <f t="shared" si="52"/>
        <v>869</v>
      </c>
      <c r="M518" s="21">
        <f t="shared" si="53"/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 t="shared" si="51"/>
        <v/>
      </c>
      <c r="I519" s="3" t="str">
        <f t="shared" si="54"/>
        <v>Kargstein</v>
      </c>
      <c r="J519" s="3" t="str">
        <f t="shared" si="55"/>
        <v>Craglorn</v>
      </c>
      <c r="K519" s="3" t="str">
        <f t="shared" si="56"/>
        <v>Raidelorn</v>
      </c>
      <c r="L519" s="21">
        <f t="shared" si="52"/>
        <v>870</v>
      </c>
      <c r="M519" s="21">
        <f t="shared" si="53"/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 t="shared" si="51"/>
        <v/>
      </c>
      <c r="I520" s="3" t="str">
        <f t="shared" si="54"/>
        <v>Malabal Tor</v>
      </c>
      <c r="J520" s="3" t="str">
        <f t="shared" si="55"/>
        <v>Malabal Tor</v>
      </c>
      <c r="K520" s="3" t="str">
        <f t="shared" si="56"/>
        <v>Malabal Tor</v>
      </c>
      <c r="L520" s="21">
        <f t="shared" si="52"/>
        <v>871</v>
      </c>
      <c r="M520" s="21">
        <f t="shared" si="53"/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 t="shared" si="51"/>
        <v/>
      </c>
      <c r="I521" s="3" t="str">
        <f t="shared" si="54"/>
        <v>Schnittermark</v>
      </c>
      <c r="J521" s="3" t="str">
        <f t="shared" si="55"/>
        <v>Reaper's March</v>
      </c>
      <c r="K521" s="3" t="str">
        <f t="shared" si="56"/>
        <v>La marche de la Camarde</v>
      </c>
      <c r="L521" s="21">
        <f t="shared" si="52"/>
        <v>872</v>
      </c>
      <c r="M521" s="21">
        <f t="shared" si="53"/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 t="shared" si="51"/>
        <v/>
      </c>
      <c r="I522" s="3" t="str">
        <f t="shared" si="54"/>
        <v>Schattenfenn</v>
      </c>
      <c r="J522" s="3" t="str">
        <f t="shared" si="55"/>
        <v>Shadowfen</v>
      </c>
      <c r="K522" s="3" t="str">
        <f t="shared" si="56"/>
        <v>Fangeombre</v>
      </c>
      <c r="L522" s="21">
        <f t="shared" si="52"/>
        <v>873</v>
      </c>
      <c r="M522" s="21">
        <f t="shared" si="53"/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 t="shared" si="51"/>
        <v/>
      </c>
      <c r="I523" s="3" t="str">
        <f t="shared" si="54"/>
        <v>Deshaan</v>
      </c>
      <c r="J523" s="3" t="str">
        <f t="shared" si="55"/>
        <v>Deshaan</v>
      </c>
      <c r="K523" s="3" t="str">
        <f t="shared" si="56"/>
        <v>Deshaan</v>
      </c>
      <c r="L523" s="21">
        <f t="shared" si="52"/>
        <v>874</v>
      </c>
      <c r="M523" s="21">
        <f t="shared" si="53"/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 t="shared" si="51"/>
        <v/>
      </c>
      <c r="I524" s="3" t="str">
        <f t="shared" si="54"/>
        <v>Rift</v>
      </c>
      <c r="J524" s="3" t="str">
        <f t="shared" si="55"/>
        <v>The Rift</v>
      </c>
      <c r="K524" s="3" t="str">
        <f t="shared" si="56"/>
        <v>La Brèche</v>
      </c>
      <c r="L524" s="21">
        <f t="shared" si="52"/>
        <v>875</v>
      </c>
      <c r="M524" s="21">
        <f t="shared" si="53"/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 t="shared" si="51"/>
        <v/>
      </c>
      <c r="I525" s="3" t="str">
        <f t="shared" si="54"/>
        <v>Schnittermark</v>
      </c>
      <c r="J525" s="3" t="str">
        <f t="shared" si="55"/>
        <v>Reaper's March</v>
      </c>
      <c r="K525" s="3" t="str">
        <f t="shared" si="56"/>
        <v>La marche de la Camarde</v>
      </c>
      <c r="L525" s="21">
        <f t="shared" si="52"/>
        <v>876</v>
      </c>
      <c r="M525" s="21">
        <f t="shared" si="53"/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 t="shared" si="51"/>
        <v/>
      </c>
      <c r="I526" s="3" t="str">
        <f t="shared" si="54"/>
        <v>Grahtwald</v>
      </c>
      <c r="J526" s="3" t="str">
        <f t="shared" si="55"/>
        <v>Grahtwood</v>
      </c>
      <c r="K526" s="3" t="str">
        <f t="shared" si="56"/>
        <v>Le bois de Graht</v>
      </c>
      <c r="L526" s="21">
        <f t="shared" si="52"/>
        <v>877</v>
      </c>
      <c r="M526" s="21">
        <f t="shared" si="53"/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 t="shared" si="51"/>
        <v/>
      </c>
      <c r="I527" s="3" t="str">
        <f t="shared" si="54"/>
        <v>Auridon</v>
      </c>
      <c r="J527" s="3" t="str">
        <f t="shared" si="55"/>
        <v>Auridon</v>
      </c>
      <c r="K527" s="3" t="str">
        <f t="shared" si="56"/>
        <v>Auridia</v>
      </c>
      <c r="L527" s="21">
        <f t="shared" si="52"/>
        <v>878</v>
      </c>
      <c r="M527" s="21">
        <f t="shared" si="53"/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 t="shared" si="51"/>
        <v/>
      </c>
      <c r="I528" s="3" t="str">
        <f t="shared" si="54"/>
        <v>Stros M'Kai</v>
      </c>
      <c r="J528" s="3" t="str">
        <f t="shared" si="55"/>
        <v>Stros M'Kai</v>
      </c>
      <c r="K528" s="3" t="str">
        <f t="shared" si="56"/>
        <v>Stros M'Kai</v>
      </c>
      <c r="L528" s="21">
        <f t="shared" si="52"/>
        <v>879</v>
      </c>
      <c r="M528" s="21">
        <f t="shared" si="53"/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 t="shared" si="51"/>
        <v/>
      </c>
      <c r="I529" s="3" t="str">
        <f t="shared" si="54"/>
        <v>Bangkorai</v>
      </c>
      <c r="J529" s="3" t="str">
        <f t="shared" si="55"/>
        <v>Bangkorai</v>
      </c>
      <c r="K529" s="3" t="str">
        <f t="shared" si="56"/>
        <v>Bangkoraï</v>
      </c>
      <c r="L529" s="21">
        <f t="shared" si="52"/>
        <v>880</v>
      </c>
      <c r="M529" s="21">
        <f t="shared" si="53"/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 t="shared" si="51"/>
        <v/>
      </c>
      <c r="I530" s="3" t="str">
        <f t="shared" si="54"/>
        <v>Sturmhafen</v>
      </c>
      <c r="J530" s="3" t="str">
        <f t="shared" si="55"/>
        <v>Stormhaven</v>
      </c>
      <c r="K530" s="3" t="str">
        <f t="shared" si="56"/>
        <v>Havre-tempête</v>
      </c>
      <c r="L530" s="21">
        <f t="shared" si="52"/>
        <v>881</v>
      </c>
      <c r="M530" s="21">
        <f t="shared" si="53"/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 t="shared" si="51"/>
        <v/>
      </c>
      <c r="I531" s="3" t="str">
        <f t="shared" si="54"/>
        <v>Grahtwald</v>
      </c>
      <c r="J531" s="3" t="str">
        <f t="shared" si="55"/>
        <v>Grahtwood</v>
      </c>
      <c r="K531" s="3" t="str">
        <f t="shared" si="56"/>
        <v>Le bois de Graht</v>
      </c>
      <c r="L531" s="21">
        <f t="shared" si="52"/>
        <v>882</v>
      </c>
      <c r="M531" s="21">
        <f t="shared" si="53"/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 t="shared" si="51"/>
        <v/>
      </c>
      <c r="I532" s="3" t="str">
        <f t="shared" si="54"/>
        <v>Kargstein</v>
      </c>
      <c r="J532" s="3" t="str">
        <f t="shared" si="55"/>
        <v>Craglorn</v>
      </c>
      <c r="K532" s="3" t="str">
        <f t="shared" si="56"/>
        <v>Raidelorn</v>
      </c>
      <c r="L532" s="21">
        <f t="shared" si="52"/>
        <v>883</v>
      </c>
      <c r="M532" s="21">
        <f t="shared" si="53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 t="shared" si="51"/>
        <v>X</v>
      </c>
      <c r="I533" s="3" t="str">
        <f t="shared" si="54"/>
        <v/>
      </c>
      <c r="J533" s="3" t="str">
        <f t="shared" si="55"/>
        <v/>
      </c>
      <c r="K533" s="3" t="str">
        <f t="shared" si="56"/>
        <v/>
      </c>
      <c r="L533" s="21">
        <f t="shared" si="52"/>
        <v>888</v>
      </c>
      <c r="M533" s="21">
        <f t="shared" si="53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 t="shared" si="51"/>
        <v/>
      </c>
      <c r="I534" s="3" t="str">
        <f t="shared" si="54"/>
        <v>Kargstein</v>
      </c>
      <c r="J534" s="3" t="str">
        <f t="shared" si="55"/>
        <v>Craglorn</v>
      </c>
      <c r="K534" s="3" t="str">
        <f t="shared" si="56"/>
        <v>Raidelorn</v>
      </c>
      <c r="L534" s="21">
        <f t="shared" si="52"/>
        <v>889</v>
      </c>
      <c r="M534" s="21">
        <f t="shared" si="53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 t="shared" si="51"/>
        <v/>
      </c>
      <c r="I535" s="3" t="str">
        <f t="shared" si="54"/>
        <v>Kargstein</v>
      </c>
      <c r="J535" s="3" t="str">
        <f t="shared" si="55"/>
        <v>Craglorn</v>
      </c>
      <c r="K535" s="3" t="str">
        <f t="shared" si="56"/>
        <v>Raidelorn</v>
      </c>
      <c r="L535" s="21">
        <f t="shared" si="52"/>
        <v>890</v>
      </c>
      <c r="M535" s="21">
        <f t="shared" si="53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 t="shared" si="51"/>
        <v/>
      </c>
      <c r="I536" s="3" t="str">
        <f t="shared" si="54"/>
        <v>Kargstein</v>
      </c>
      <c r="J536" s="3" t="str">
        <f t="shared" si="55"/>
        <v>Craglorn</v>
      </c>
      <c r="K536" s="3" t="str">
        <f t="shared" si="56"/>
        <v>Raidelorn</v>
      </c>
      <c r="L536" s="21">
        <f t="shared" si="52"/>
        <v>891</v>
      </c>
      <c r="M536" s="21">
        <f t="shared" si="53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 t="shared" si="51"/>
        <v/>
      </c>
      <c r="I537" s="3" t="str">
        <f t="shared" si="54"/>
        <v>Kargstein</v>
      </c>
      <c r="J537" s="3" t="str">
        <f t="shared" si="55"/>
        <v>Craglorn</v>
      </c>
      <c r="K537" s="3" t="str">
        <f t="shared" si="56"/>
        <v>Raidelorn</v>
      </c>
      <c r="L537" s="21">
        <f t="shared" si="52"/>
        <v>892</v>
      </c>
      <c r="M537" s="21">
        <f t="shared" si="53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 t="shared" si="51"/>
        <v/>
      </c>
      <c r="I538" s="3" t="str">
        <f t="shared" si="54"/>
        <v>Kargstein</v>
      </c>
      <c r="J538" s="3" t="str">
        <f t="shared" si="55"/>
        <v>Craglorn</v>
      </c>
      <c r="K538" s="3" t="str">
        <f t="shared" si="56"/>
        <v>Raidelorn</v>
      </c>
      <c r="L538" s="21">
        <f t="shared" si="52"/>
        <v>893</v>
      </c>
      <c r="M538" s="21">
        <f t="shared" si="53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 t="shared" si="51"/>
        <v/>
      </c>
      <c r="I539" s="3" t="str">
        <f t="shared" si="54"/>
        <v>Kargstein</v>
      </c>
      <c r="J539" s="3" t="str">
        <f t="shared" si="55"/>
        <v>Craglorn</v>
      </c>
      <c r="K539" s="3" t="str">
        <f t="shared" si="56"/>
        <v>Raidelorn</v>
      </c>
      <c r="L539" s="21">
        <f t="shared" si="52"/>
        <v>894</v>
      </c>
      <c r="M539" s="21">
        <f t="shared" si="53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 t="shared" si="51"/>
        <v/>
      </c>
      <c r="I540" s="3" t="str">
        <f t="shared" si="54"/>
        <v>Kargstein</v>
      </c>
      <c r="J540" s="3" t="str">
        <f t="shared" si="55"/>
        <v>Craglorn</v>
      </c>
      <c r="K540" s="3" t="str">
        <f t="shared" si="56"/>
        <v>Raidelorn</v>
      </c>
      <c r="L540" s="21">
        <f t="shared" si="52"/>
        <v>895</v>
      </c>
      <c r="M540" s="21">
        <f t="shared" si="53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 t="shared" si="51"/>
        <v/>
      </c>
      <c r="I541" s="3" t="str">
        <f t="shared" si="54"/>
        <v>Kargstein</v>
      </c>
      <c r="J541" s="3" t="str">
        <f t="shared" si="55"/>
        <v>Craglorn</v>
      </c>
      <c r="K541" s="3" t="str">
        <f t="shared" si="56"/>
        <v>Raidelorn</v>
      </c>
      <c r="L541" s="21">
        <f t="shared" si="52"/>
        <v>896</v>
      </c>
      <c r="M541" s="21">
        <f t="shared" si="53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 t="shared" si="51"/>
        <v/>
      </c>
      <c r="I542" s="3" t="str">
        <f t="shared" si="54"/>
        <v>Kargstein</v>
      </c>
      <c r="J542" s="3" t="str">
        <f t="shared" si="55"/>
        <v>Craglorn</v>
      </c>
      <c r="K542" s="3" t="str">
        <f t="shared" si="56"/>
        <v>Raidelorn</v>
      </c>
      <c r="L542" s="21">
        <f t="shared" si="52"/>
        <v>897</v>
      </c>
      <c r="M542" s="21">
        <f t="shared" si="53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 t="shared" si="51"/>
        <v/>
      </c>
      <c r="I543" s="3" t="str">
        <f t="shared" si="54"/>
        <v>Kargstein</v>
      </c>
      <c r="J543" s="3" t="str">
        <f t="shared" si="55"/>
        <v>Craglorn</v>
      </c>
      <c r="K543" s="3" t="str">
        <f t="shared" si="56"/>
        <v>Raidelorn</v>
      </c>
      <c r="L543" s="21">
        <f t="shared" si="52"/>
        <v>898</v>
      </c>
      <c r="M543" s="21">
        <f t="shared" si="53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 t="shared" si="51"/>
        <v/>
      </c>
      <c r="I544" s="3" t="str">
        <f t="shared" si="54"/>
        <v>Kargstein</v>
      </c>
      <c r="J544" s="3" t="str">
        <f t="shared" si="55"/>
        <v>Craglorn</v>
      </c>
      <c r="K544" s="3" t="str">
        <f t="shared" si="56"/>
        <v>Raidelorn</v>
      </c>
      <c r="L544" s="21">
        <f t="shared" si="52"/>
        <v>899</v>
      </c>
      <c r="M544" s="21">
        <f t="shared" si="53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 t="shared" si="51"/>
        <v/>
      </c>
      <c r="I545" s="3" t="str">
        <f t="shared" si="54"/>
        <v>Kargstein</v>
      </c>
      <c r="J545" s="3" t="str">
        <f t="shared" si="55"/>
        <v>Craglorn</v>
      </c>
      <c r="K545" s="3" t="str">
        <f t="shared" si="56"/>
        <v>Raidelorn</v>
      </c>
      <c r="L545" s="21">
        <f t="shared" si="52"/>
        <v>900</v>
      </c>
      <c r="M545" s="21">
        <f t="shared" si="53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 t="shared" si="51"/>
        <v/>
      </c>
      <c r="I546" s="3" t="str">
        <f t="shared" si="54"/>
        <v>Kargstein</v>
      </c>
      <c r="J546" s="3" t="str">
        <f t="shared" si="55"/>
        <v>Craglorn</v>
      </c>
      <c r="K546" s="3" t="str">
        <f t="shared" si="56"/>
        <v>Raidelorn</v>
      </c>
      <c r="L546" s="21">
        <f t="shared" si="52"/>
        <v>901</v>
      </c>
      <c r="M546" s="21">
        <f t="shared" si="53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 t="shared" si="51"/>
        <v/>
      </c>
      <c r="I547" s="3" t="str">
        <f t="shared" si="54"/>
        <v>Kargstein</v>
      </c>
      <c r="J547" s="3" t="str">
        <f t="shared" si="55"/>
        <v>Craglorn</v>
      </c>
      <c r="K547" s="3" t="str">
        <f t="shared" si="56"/>
        <v>Raidelorn</v>
      </c>
      <c r="L547" s="21">
        <f t="shared" si="52"/>
        <v>902</v>
      </c>
      <c r="M547" s="21">
        <f t="shared" si="53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 t="shared" si="51"/>
        <v/>
      </c>
      <c r="I548" s="3" t="str">
        <f t="shared" si="54"/>
        <v>Kargstein</v>
      </c>
      <c r="J548" s="3" t="str">
        <f t="shared" si="55"/>
        <v>Craglorn</v>
      </c>
      <c r="K548" s="3" t="str">
        <f t="shared" si="56"/>
        <v>Raidelorn</v>
      </c>
      <c r="L548" s="21">
        <f t="shared" si="52"/>
        <v>903</v>
      </c>
      <c r="M548" s="21">
        <f t="shared" si="53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 t="shared" si="51"/>
        <v/>
      </c>
      <c r="I549" s="3" t="str">
        <f t="shared" si="54"/>
        <v>Kargstein</v>
      </c>
      <c r="J549" s="3" t="str">
        <f t="shared" si="55"/>
        <v>Craglorn</v>
      </c>
      <c r="K549" s="3" t="str">
        <f t="shared" si="56"/>
        <v>Raidelorn</v>
      </c>
      <c r="L549" s="21">
        <f t="shared" si="52"/>
        <v>904</v>
      </c>
      <c r="M549" s="21">
        <f t="shared" si="53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 t="shared" si="51"/>
        <v/>
      </c>
      <c r="I550" s="3" t="str">
        <f t="shared" si="54"/>
        <v>Kargstein</v>
      </c>
      <c r="J550" s="3" t="str">
        <f t="shared" si="55"/>
        <v>Craglorn</v>
      </c>
      <c r="K550" s="3" t="str">
        <f t="shared" si="56"/>
        <v>Raidelorn</v>
      </c>
      <c r="L550" s="21">
        <f t="shared" si="52"/>
        <v>905</v>
      </c>
      <c r="M550" s="21">
        <f t="shared" si="53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 t="shared" si="51"/>
        <v/>
      </c>
      <c r="I551" s="3" t="str">
        <f t="shared" si="54"/>
        <v>Kargstein</v>
      </c>
      <c r="J551" s="3" t="str">
        <f t="shared" si="55"/>
        <v>Craglorn</v>
      </c>
      <c r="K551" s="3" t="str">
        <f t="shared" si="56"/>
        <v>Raidelorn</v>
      </c>
      <c r="L551" s="21">
        <f t="shared" si="52"/>
        <v>906</v>
      </c>
      <c r="M551" s="21">
        <f t="shared" si="53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 t="shared" si="51"/>
        <v/>
      </c>
      <c r="I552" s="3" t="str">
        <f t="shared" si="54"/>
        <v>Kargstein</v>
      </c>
      <c r="J552" s="3" t="str">
        <f t="shared" si="55"/>
        <v>Craglorn</v>
      </c>
      <c r="K552" s="3" t="str">
        <f t="shared" si="56"/>
        <v>Raidelorn</v>
      </c>
      <c r="L552" s="21">
        <f t="shared" si="52"/>
        <v>907</v>
      </c>
      <c r="M552" s="21">
        <f t="shared" si="53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 t="shared" si="51"/>
        <v/>
      </c>
      <c r="I553" s="3" t="str">
        <f t="shared" si="54"/>
        <v>Kargstein</v>
      </c>
      <c r="J553" s="3" t="str">
        <f t="shared" si="55"/>
        <v>Craglorn</v>
      </c>
      <c r="K553" s="3" t="str">
        <f t="shared" si="56"/>
        <v>Raidelorn</v>
      </c>
      <c r="L553" s="21">
        <f t="shared" si="52"/>
        <v>908</v>
      </c>
      <c r="M553" s="21">
        <f t="shared" si="53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 t="shared" si="51"/>
        <v/>
      </c>
      <c r="I554" s="3" t="str">
        <f t="shared" si="54"/>
        <v>Kargstein</v>
      </c>
      <c r="J554" s="3" t="str">
        <f t="shared" si="55"/>
        <v>Craglorn</v>
      </c>
      <c r="K554" s="3" t="str">
        <f t="shared" si="56"/>
        <v>Raidelorn</v>
      </c>
      <c r="L554" s="21">
        <f t="shared" si="52"/>
        <v>909</v>
      </c>
      <c r="M554" s="21">
        <f t="shared" si="53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 t="shared" si="51"/>
        <v/>
      </c>
      <c r="I555" s="3" t="str">
        <f t="shared" si="54"/>
        <v>Kargstein</v>
      </c>
      <c r="J555" s="3" t="str">
        <f t="shared" si="55"/>
        <v>Craglorn</v>
      </c>
      <c r="K555" s="3" t="str">
        <f t="shared" si="56"/>
        <v>Raidelorn</v>
      </c>
      <c r="L555" s="21">
        <f t="shared" si="52"/>
        <v>910</v>
      </c>
      <c r="M555" s="21">
        <f t="shared" si="53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 t="shared" si="51"/>
        <v/>
      </c>
      <c r="I556" s="3" t="str">
        <f t="shared" si="54"/>
        <v>Kargstein</v>
      </c>
      <c r="J556" s="3" t="str">
        <f t="shared" si="55"/>
        <v>Craglorn</v>
      </c>
      <c r="K556" s="3" t="str">
        <f t="shared" si="56"/>
        <v>Raidelorn</v>
      </c>
      <c r="L556" s="21">
        <f t="shared" si="52"/>
        <v>911</v>
      </c>
      <c r="M556" s="21">
        <f t="shared" si="53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 t="shared" si="51"/>
        <v/>
      </c>
      <c r="I557" s="3" t="str">
        <f t="shared" si="54"/>
        <v>Kargstein</v>
      </c>
      <c r="J557" s="3" t="str">
        <f t="shared" si="55"/>
        <v>Craglorn</v>
      </c>
      <c r="K557" s="3" t="str">
        <f t="shared" si="56"/>
        <v>Raidelorn</v>
      </c>
      <c r="L557" s="21">
        <f t="shared" si="52"/>
        <v>913</v>
      </c>
      <c r="M557" s="21">
        <f t="shared" si="53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 t="shared" si="51"/>
        <v/>
      </c>
      <c r="I558" s="3" t="str">
        <f t="shared" si="54"/>
        <v>Kargstein</v>
      </c>
      <c r="J558" s="3" t="str">
        <f t="shared" si="55"/>
        <v>Craglorn</v>
      </c>
      <c r="K558" s="3" t="str">
        <f t="shared" si="56"/>
        <v>Raidelorn</v>
      </c>
      <c r="L558" s="21">
        <f t="shared" si="52"/>
        <v>914</v>
      </c>
      <c r="M558" s="21">
        <f t="shared" si="53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 t="shared" si="51"/>
        <v/>
      </c>
      <c r="I559" s="3" t="str">
        <f t="shared" si="54"/>
        <v>Kargstein</v>
      </c>
      <c r="J559" s="3" t="str">
        <f t="shared" si="55"/>
        <v>Craglorn</v>
      </c>
      <c r="K559" s="3" t="str">
        <f t="shared" si="56"/>
        <v>Raidelorn</v>
      </c>
      <c r="L559" s="21">
        <f t="shared" si="52"/>
        <v>915</v>
      </c>
      <c r="M559" s="21">
        <f t="shared" si="53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 t="shared" si="51"/>
        <v/>
      </c>
      <c r="I560" s="3" t="str">
        <f t="shared" si="54"/>
        <v>Kargstein</v>
      </c>
      <c r="J560" s="3" t="str">
        <f t="shared" si="55"/>
        <v>Craglorn</v>
      </c>
      <c r="K560" s="3" t="str">
        <f t="shared" si="56"/>
        <v>Raidelorn</v>
      </c>
      <c r="L560" s="21">
        <f t="shared" si="52"/>
        <v>916</v>
      </c>
      <c r="M560" s="21">
        <f t="shared" si="53"/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 t="shared" si="51"/>
        <v>X</v>
      </c>
      <c r="I561" s="3" t="str">
        <f t="shared" si="54"/>
        <v/>
      </c>
      <c r="J561" s="3" t="str">
        <f t="shared" si="55"/>
        <v/>
      </c>
      <c r="K561" s="3" t="str">
        <f t="shared" si="56"/>
        <v/>
      </c>
      <c r="L561" s="21">
        <f t="shared" si="52"/>
        <v>917</v>
      </c>
      <c r="M561" s="21">
        <f t="shared" si="53"/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 t="shared" si="51"/>
        <v/>
      </c>
      <c r="I562" s="3" t="str">
        <f t="shared" si="54"/>
        <v>Vvardenfell</v>
      </c>
      <c r="J562" s="3" t="str">
        <f t="shared" si="55"/>
        <v>Vvardenfell</v>
      </c>
      <c r="K562" s="3" t="str">
        <f t="shared" si="56"/>
        <v>Vvardenfell</v>
      </c>
      <c r="L562" s="21">
        <f t="shared" si="52"/>
        <v>918</v>
      </c>
      <c r="M562" s="21">
        <f t="shared" si="53"/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 t="shared" si="51"/>
        <v/>
      </c>
      <c r="I563" s="3" t="str">
        <f t="shared" si="54"/>
        <v>Vvardenfell</v>
      </c>
      <c r="J563" s="3" t="str">
        <f t="shared" si="55"/>
        <v>Vvardenfell</v>
      </c>
      <c r="K563" s="3" t="str">
        <f t="shared" si="56"/>
        <v>Vvardenfell</v>
      </c>
      <c r="L563" s="21">
        <f t="shared" si="52"/>
        <v>919</v>
      </c>
      <c r="M563" s="21">
        <f t="shared" si="53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 t="shared" si="51"/>
        <v/>
      </c>
      <c r="I564" s="3" t="str">
        <f t="shared" si="54"/>
        <v>Vvardenfell</v>
      </c>
      <c r="J564" s="3" t="str">
        <f t="shared" si="55"/>
        <v>Vvardenfell</v>
      </c>
      <c r="K564" s="3" t="str">
        <f t="shared" si="56"/>
        <v>Vvardenfell</v>
      </c>
      <c r="L564" s="21">
        <f t="shared" si="52"/>
        <v>920</v>
      </c>
      <c r="M564" s="21">
        <f t="shared" si="53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 t="shared" si="51"/>
        <v/>
      </c>
      <c r="I565" s="3" t="str">
        <f t="shared" si="54"/>
        <v>Vvardenfell</v>
      </c>
      <c r="J565" s="3" t="str">
        <f t="shared" si="55"/>
        <v>Vvardenfell</v>
      </c>
      <c r="K565" s="3" t="str">
        <f t="shared" si="56"/>
        <v>Vvardenfell</v>
      </c>
      <c r="L565" s="21">
        <f t="shared" si="52"/>
        <v>921</v>
      </c>
      <c r="M565" s="21">
        <f t="shared" si="53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 t="shared" si="51"/>
        <v/>
      </c>
      <c r="I566" s="3" t="str">
        <f t="shared" si="54"/>
        <v>Vvardenfell</v>
      </c>
      <c r="J566" s="3" t="str">
        <f t="shared" si="55"/>
        <v>Vvardenfell</v>
      </c>
      <c r="K566" s="3" t="str">
        <f t="shared" si="56"/>
        <v>Vvardenfell</v>
      </c>
      <c r="L566" s="21">
        <f t="shared" si="52"/>
        <v>922</v>
      </c>
      <c r="M566" s="21">
        <f t="shared" si="53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 t="shared" si="51"/>
        <v/>
      </c>
      <c r="I567" s="3" t="str">
        <f t="shared" si="54"/>
        <v>Vvardenfell</v>
      </c>
      <c r="J567" s="3" t="str">
        <f t="shared" si="55"/>
        <v>Vvardenfell</v>
      </c>
      <c r="K567" s="3" t="str">
        <f t="shared" si="56"/>
        <v>Vvardenfell</v>
      </c>
      <c r="L567" s="21">
        <f t="shared" si="52"/>
        <v>923</v>
      </c>
      <c r="M567" s="21">
        <f t="shared" si="53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 t="shared" si="51"/>
        <v/>
      </c>
      <c r="I568" s="3" t="str">
        <f t="shared" si="54"/>
        <v>Vvardenfell</v>
      </c>
      <c r="J568" s="3" t="str">
        <f t="shared" si="55"/>
        <v>Vvardenfell</v>
      </c>
      <c r="K568" s="3" t="str">
        <f t="shared" si="56"/>
        <v>Vvardenfell</v>
      </c>
      <c r="L568" s="21">
        <f t="shared" si="52"/>
        <v>924</v>
      </c>
      <c r="M568" s="21">
        <f t="shared" si="53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 t="shared" si="51"/>
        <v/>
      </c>
      <c r="I569" s="3" t="str">
        <f t="shared" si="54"/>
        <v>Vvardenfell</v>
      </c>
      <c r="J569" s="3" t="str">
        <f t="shared" si="55"/>
        <v>Vvardenfell</v>
      </c>
      <c r="K569" s="3" t="str">
        <f t="shared" si="56"/>
        <v>Vvardenfell</v>
      </c>
      <c r="L569" s="21">
        <f t="shared" si="52"/>
        <v>925</v>
      </c>
      <c r="M569" s="21">
        <f t="shared" si="53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 t="shared" si="51"/>
        <v/>
      </c>
      <c r="I570" s="3" t="str">
        <f t="shared" si="54"/>
        <v>Vvardenfell</v>
      </c>
      <c r="J570" s="3" t="str">
        <f t="shared" si="55"/>
        <v>Vvardenfell</v>
      </c>
      <c r="K570" s="3" t="str">
        <f t="shared" si="56"/>
        <v>Vvardenfell</v>
      </c>
      <c r="L570" s="21">
        <f t="shared" si="52"/>
        <v>926</v>
      </c>
      <c r="M570" s="21">
        <f t="shared" si="53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 t="shared" si="51"/>
        <v/>
      </c>
      <c r="I571" s="3" t="str">
        <f t="shared" si="54"/>
        <v>Vvardenfell</v>
      </c>
      <c r="J571" s="3" t="str">
        <f t="shared" si="55"/>
        <v>Vvardenfell</v>
      </c>
      <c r="K571" s="3" t="str">
        <f t="shared" si="56"/>
        <v>Vvardenfell</v>
      </c>
      <c r="L571" s="21">
        <f t="shared" si="52"/>
        <v>927</v>
      </c>
      <c r="M571" s="21">
        <f t="shared" si="53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 t="shared" si="51"/>
        <v/>
      </c>
      <c r="I572" s="3" t="str">
        <f t="shared" si="54"/>
        <v>Vvardenfell</v>
      </c>
      <c r="J572" s="3" t="str">
        <f t="shared" si="55"/>
        <v>Vvardenfell</v>
      </c>
      <c r="K572" s="3" t="str">
        <f t="shared" si="56"/>
        <v>Vvardenfell</v>
      </c>
      <c r="L572" s="21">
        <f t="shared" si="52"/>
        <v>928</v>
      </c>
      <c r="M572" s="21">
        <f t="shared" si="53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 t="shared" si="51"/>
        <v/>
      </c>
      <c r="I573" s="3" t="str">
        <f t="shared" si="54"/>
        <v>Vvardenfell</v>
      </c>
      <c r="J573" s="3" t="str">
        <f t="shared" si="55"/>
        <v>Vvardenfell</v>
      </c>
      <c r="K573" s="3" t="str">
        <f t="shared" si="56"/>
        <v>Vvardenfell</v>
      </c>
      <c r="L573" s="21">
        <f t="shared" si="52"/>
        <v>929</v>
      </c>
      <c r="M573" s="21">
        <f t="shared" si="53"/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 t="shared" si="51"/>
        <v/>
      </c>
      <c r="I574" s="3" t="str">
        <f t="shared" si="54"/>
        <v>Deshaan</v>
      </c>
      <c r="J574" s="3" t="str">
        <f t="shared" si="55"/>
        <v>Deshaan</v>
      </c>
      <c r="K574" s="3" t="str">
        <f t="shared" si="56"/>
        <v>Deshaan</v>
      </c>
      <c r="L574" s="21">
        <f t="shared" si="52"/>
        <v>930</v>
      </c>
      <c r="M574" s="21">
        <f t="shared" si="53"/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 t="shared" si="51"/>
        <v/>
      </c>
      <c r="I575" s="3" t="str">
        <f t="shared" si="54"/>
        <v>Grahtwald</v>
      </c>
      <c r="J575" s="3" t="str">
        <f t="shared" si="55"/>
        <v>Grahtwood</v>
      </c>
      <c r="K575" s="3" t="str">
        <f t="shared" si="56"/>
        <v>Le bois de Graht</v>
      </c>
      <c r="L575" s="21">
        <f t="shared" si="52"/>
        <v>931</v>
      </c>
      <c r="M575" s="21">
        <f t="shared" si="53"/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 t="shared" si="51"/>
        <v/>
      </c>
      <c r="I576" s="3" t="str">
        <f t="shared" si="54"/>
        <v>Kluftspitze</v>
      </c>
      <c r="J576" s="3" t="str">
        <f t="shared" si="55"/>
        <v>Rivenspire</v>
      </c>
      <c r="K576" s="3" t="str">
        <f t="shared" si="56"/>
        <v>Fendretour</v>
      </c>
      <c r="L576" s="21">
        <f t="shared" si="52"/>
        <v>932</v>
      </c>
      <c r="M576" s="21">
        <f t="shared" si="53"/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 t="shared" si="51"/>
        <v/>
      </c>
      <c r="I577" s="3" t="str">
        <f t="shared" si="54"/>
        <v>Sturmhafen</v>
      </c>
      <c r="J577" s="3" t="str">
        <f t="shared" si="55"/>
        <v>Stormhaven</v>
      </c>
      <c r="K577" s="3" t="str">
        <f t="shared" si="56"/>
        <v>Havre-tempête</v>
      </c>
      <c r="L577" s="21">
        <f t="shared" si="52"/>
        <v>933</v>
      </c>
      <c r="M577" s="21">
        <f t="shared" si="53"/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 t="shared" ref="H578:H641" si="57">IF(EXACT(A578,C578),"X","")</f>
        <v/>
      </c>
      <c r="I578" s="3" t="str">
        <f t="shared" si="54"/>
        <v>Steinfälle</v>
      </c>
      <c r="J578" s="3" t="str">
        <f t="shared" si="55"/>
        <v>Stonefalls</v>
      </c>
      <c r="K578" s="3" t="str">
        <f t="shared" si="56"/>
        <v>Les Éboulis</v>
      </c>
      <c r="L578" s="21">
        <f t="shared" ref="L578:L641" si="58">A578</f>
        <v>934</v>
      </c>
      <c r="M578" s="21">
        <f t="shared" ref="M578:M641" si="59"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 t="shared" si="57"/>
        <v/>
      </c>
      <c r="I579" s="3" t="str">
        <f t="shared" si="54"/>
        <v>Auridon</v>
      </c>
      <c r="J579" s="3" t="str">
        <f t="shared" si="55"/>
        <v>Auridon</v>
      </c>
      <c r="K579" s="3" t="str">
        <f t="shared" si="56"/>
        <v>Auridia</v>
      </c>
      <c r="L579" s="21">
        <f t="shared" si="58"/>
        <v>935</v>
      </c>
      <c r="M579" s="21">
        <f t="shared" si="59"/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 t="shared" si="57"/>
        <v/>
      </c>
      <c r="I580" s="3" t="str">
        <f t="shared" si="54"/>
        <v>Glenumbra</v>
      </c>
      <c r="J580" s="3" t="str">
        <f t="shared" si="55"/>
        <v>Glenumbra</v>
      </c>
      <c r="K580" s="3" t="str">
        <f t="shared" si="56"/>
        <v>La Glénumbrie</v>
      </c>
      <c r="L580" s="21">
        <f t="shared" si="58"/>
        <v>936</v>
      </c>
      <c r="M580" s="21">
        <f t="shared" si="59"/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 t="shared" si="57"/>
        <v/>
      </c>
      <c r="I581" s="3" t="str">
        <f t="shared" ref="I581:I644" si="60">IF(A581&lt;&gt;C581,VLOOKUP(C581,$A$3:$D$9999,4,FALSE),"")</f>
        <v>Deshaan</v>
      </c>
      <c r="J581" s="3" t="str">
        <f t="shared" ref="J581:J644" si="61">IF(A581&lt;&gt;C581,VLOOKUP(C581,$A$3:$E$9999,5,FALSE),"")</f>
        <v>Deshaan</v>
      </c>
      <c r="K581" s="3" t="str">
        <f t="shared" ref="K581:K644" si="62">IF(A581&lt;&gt;C581,VLOOKUP(C581,$A$3:$F$9999,6,FALSE),"")</f>
        <v>Deshaan</v>
      </c>
      <c r="L581" s="21">
        <f t="shared" si="58"/>
        <v>937</v>
      </c>
      <c r="M581" s="21">
        <f t="shared" si="59"/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 t="shared" si="57"/>
        <v/>
      </c>
      <c r="I582" s="3" t="str">
        <f t="shared" si="60"/>
        <v>Die Alik'r-Wüste</v>
      </c>
      <c r="J582" s="3" t="str">
        <f t="shared" si="61"/>
        <v>Alik'r Desert</v>
      </c>
      <c r="K582" s="3" t="str">
        <f t="shared" si="62"/>
        <v>Le désert d'Alik'r</v>
      </c>
      <c r="L582" s="21">
        <f t="shared" si="58"/>
        <v>938</v>
      </c>
      <c r="M582" s="21">
        <f t="shared" si="59"/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 t="shared" si="57"/>
        <v/>
      </c>
      <c r="I583" s="3" t="str">
        <f t="shared" si="60"/>
        <v>Auridon</v>
      </c>
      <c r="J583" s="3" t="str">
        <f t="shared" si="61"/>
        <v>Auridon</v>
      </c>
      <c r="K583" s="3" t="str">
        <f t="shared" si="62"/>
        <v>Auridia</v>
      </c>
      <c r="L583" s="21">
        <f t="shared" si="58"/>
        <v>939</v>
      </c>
      <c r="M583" s="21">
        <f t="shared" si="59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 t="shared" si="57"/>
        <v/>
      </c>
      <c r="I584" s="3" t="str">
        <f t="shared" si="60"/>
        <v>Auridon</v>
      </c>
      <c r="J584" s="3" t="str">
        <f t="shared" si="61"/>
        <v>Auridon</v>
      </c>
      <c r="K584" s="3" t="str">
        <f t="shared" si="62"/>
        <v>Auridia</v>
      </c>
      <c r="L584" s="21">
        <f t="shared" si="58"/>
        <v>940</v>
      </c>
      <c r="M584" s="21">
        <f t="shared" si="59"/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 t="shared" si="57"/>
        <v/>
      </c>
      <c r="I585" s="3" t="str">
        <f t="shared" si="60"/>
        <v>Steinfälle</v>
      </c>
      <c r="J585" s="3" t="str">
        <f t="shared" si="61"/>
        <v>Stonefalls</v>
      </c>
      <c r="K585" s="3" t="str">
        <f t="shared" si="62"/>
        <v>Les Éboulis</v>
      </c>
      <c r="L585" s="21">
        <f t="shared" si="58"/>
        <v>941</v>
      </c>
      <c r="M585" s="21">
        <f t="shared" si="59"/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 t="shared" si="57"/>
        <v/>
      </c>
      <c r="I586" s="3" t="str">
        <f t="shared" si="60"/>
        <v>Glenumbra</v>
      </c>
      <c r="J586" s="3" t="str">
        <f t="shared" si="61"/>
        <v>Glenumbra</v>
      </c>
      <c r="K586" s="3" t="str">
        <f t="shared" si="62"/>
        <v>La Glénumbrie</v>
      </c>
      <c r="L586" s="21">
        <f t="shared" si="58"/>
        <v>942</v>
      </c>
      <c r="M586" s="21">
        <f t="shared" si="59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 t="shared" si="57"/>
        <v/>
      </c>
      <c r="I587" s="3" t="str">
        <f t="shared" si="60"/>
        <v>Glenumbra</v>
      </c>
      <c r="J587" s="3" t="str">
        <f t="shared" si="61"/>
        <v>Glenumbra</v>
      </c>
      <c r="K587" s="3" t="str">
        <f t="shared" si="62"/>
        <v>La Glénumbrie</v>
      </c>
      <c r="L587" s="21">
        <f t="shared" si="58"/>
        <v>943</v>
      </c>
      <c r="M587" s="21">
        <f t="shared" si="59"/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 t="shared" si="57"/>
        <v/>
      </c>
      <c r="I588" s="3" t="str">
        <f t="shared" si="60"/>
        <v>Schnittermark</v>
      </c>
      <c r="J588" s="3" t="str">
        <f t="shared" si="61"/>
        <v>Reaper's March</v>
      </c>
      <c r="K588" s="3" t="str">
        <f t="shared" si="62"/>
        <v>La marche de la Camarde</v>
      </c>
      <c r="L588" s="21">
        <f t="shared" si="58"/>
        <v>944</v>
      </c>
      <c r="M588" s="21">
        <f t="shared" si="59"/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 t="shared" si="57"/>
        <v/>
      </c>
      <c r="I589" s="3" t="str">
        <f t="shared" si="60"/>
        <v>Steinfälle</v>
      </c>
      <c r="J589" s="3" t="str">
        <f t="shared" si="61"/>
        <v>Stonefalls</v>
      </c>
      <c r="K589" s="3" t="str">
        <f t="shared" si="62"/>
        <v>Les Éboulis</v>
      </c>
      <c r="L589" s="21">
        <f t="shared" si="58"/>
        <v>945</v>
      </c>
      <c r="M589" s="21">
        <f t="shared" si="59"/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 t="shared" si="57"/>
        <v/>
      </c>
      <c r="I590" s="3" t="str">
        <f t="shared" si="60"/>
        <v>Vvardenfell</v>
      </c>
      <c r="J590" s="3" t="str">
        <f t="shared" si="61"/>
        <v>Vvardenfell</v>
      </c>
      <c r="K590" s="3" t="str">
        <f t="shared" si="62"/>
        <v>Vvardenfell</v>
      </c>
      <c r="L590" s="21">
        <f t="shared" si="58"/>
        <v>946</v>
      </c>
      <c r="M590" s="21">
        <f t="shared" si="59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 t="shared" si="57"/>
        <v/>
      </c>
      <c r="I591" s="3" t="str">
        <f t="shared" si="60"/>
        <v>Vvardenfell</v>
      </c>
      <c r="J591" s="3" t="str">
        <f t="shared" si="61"/>
        <v>Vvardenfell</v>
      </c>
      <c r="K591" s="3" t="str">
        <f t="shared" si="62"/>
        <v>Vvardenfell</v>
      </c>
      <c r="L591" s="21">
        <f t="shared" si="58"/>
        <v>947</v>
      </c>
      <c r="M591" s="21">
        <f t="shared" si="59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 t="shared" si="57"/>
        <v/>
      </c>
      <c r="I592" s="3" t="str">
        <f t="shared" si="60"/>
        <v>Vvardenfell</v>
      </c>
      <c r="J592" s="3" t="str">
        <f t="shared" si="61"/>
        <v>Vvardenfell</v>
      </c>
      <c r="K592" s="3" t="str">
        <f t="shared" si="62"/>
        <v>Vvardenfell</v>
      </c>
      <c r="L592" s="21">
        <f t="shared" si="58"/>
        <v>948</v>
      </c>
      <c r="M592" s="21">
        <f t="shared" si="59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 t="shared" si="57"/>
        <v/>
      </c>
      <c r="I593" s="3" t="str">
        <f t="shared" si="60"/>
        <v>Vvardenfell</v>
      </c>
      <c r="J593" s="3" t="str">
        <f t="shared" si="61"/>
        <v>Vvardenfell</v>
      </c>
      <c r="K593" s="3" t="str">
        <f t="shared" si="62"/>
        <v>Vvardenfell</v>
      </c>
      <c r="L593" s="21">
        <f t="shared" si="58"/>
        <v>949</v>
      </c>
      <c r="M593" s="21">
        <f t="shared" si="59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 t="shared" si="57"/>
        <v/>
      </c>
      <c r="I594" s="3" t="str">
        <f t="shared" si="60"/>
        <v>Vvardenfell</v>
      </c>
      <c r="J594" s="3" t="str">
        <f t="shared" si="61"/>
        <v>Vvardenfell</v>
      </c>
      <c r="K594" s="3" t="str">
        <f t="shared" si="62"/>
        <v>Vvardenfell</v>
      </c>
      <c r="L594" s="21">
        <f t="shared" si="58"/>
        <v>950</v>
      </c>
      <c r="M594" s="21">
        <f t="shared" si="59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 t="shared" si="57"/>
        <v/>
      </c>
      <c r="I595" s="3" t="str">
        <f t="shared" si="60"/>
        <v>Vvardenfell</v>
      </c>
      <c r="J595" s="3" t="str">
        <f t="shared" si="61"/>
        <v>Vvardenfell</v>
      </c>
      <c r="K595" s="3" t="str">
        <f t="shared" si="62"/>
        <v>Vvardenfell</v>
      </c>
      <c r="L595" s="21">
        <f t="shared" si="58"/>
        <v>951</v>
      </c>
      <c r="M595" s="21">
        <f t="shared" si="59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 t="shared" si="57"/>
        <v/>
      </c>
      <c r="I596" s="3" t="str">
        <f t="shared" si="60"/>
        <v>Vvardenfell</v>
      </c>
      <c r="J596" s="3" t="str">
        <f t="shared" si="61"/>
        <v>Vvardenfell</v>
      </c>
      <c r="K596" s="3" t="str">
        <f t="shared" si="62"/>
        <v>Vvardenfell</v>
      </c>
      <c r="L596" s="21">
        <f t="shared" si="58"/>
        <v>952</v>
      </c>
      <c r="M596" s="21">
        <f t="shared" si="59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 t="shared" si="57"/>
        <v/>
      </c>
      <c r="I597" s="3" t="str">
        <f t="shared" si="60"/>
        <v>Vvardenfell</v>
      </c>
      <c r="J597" s="3" t="str">
        <f t="shared" si="61"/>
        <v>Vvardenfell</v>
      </c>
      <c r="K597" s="3" t="str">
        <f t="shared" si="62"/>
        <v>Vvardenfell</v>
      </c>
      <c r="L597" s="21">
        <f t="shared" si="58"/>
        <v>953</v>
      </c>
      <c r="M597" s="21">
        <f t="shared" si="59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 t="shared" si="57"/>
        <v/>
      </c>
      <c r="I598" s="3" t="str">
        <f t="shared" si="60"/>
        <v>Vvardenfell</v>
      </c>
      <c r="J598" s="3" t="str">
        <f t="shared" si="61"/>
        <v>Vvardenfell</v>
      </c>
      <c r="K598" s="3" t="str">
        <f t="shared" si="62"/>
        <v>Vvardenfell</v>
      </c>
      <c r="L598" s="21">
        <f t="shared" si="58"/>
        <v>954</v>
      </c>
      <c r="M598" s="21">
        <f t="shared" si="59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 t="shared" si="57"/>
        <v/>
      </c>
      <c r="I599" s="3" t="str">
        <f t="shared" si="60"/>
        <v>Vvardenfell</v>
      </c>
      <c r="J599" s="3" t="str">
        <f t="shared" si="61"/>
        <v>Vvardenfell</v>
      </c>
      <c r="K599" s="3" t="str">
        <f t="shared" si="62"/>
        <v>Vvardenfell</v>
      </c>
      <c r="L599" s="21">
        <f t="shared" si="58"/>
        <v>955</v>
      </c>
      <c r="M599" s="21">
        <f t="shared" si="59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 t="shared" si="57"/>
        <v/>
      </c>
      <c r="I600" s="3" t="str">
        <f t="shared" si="60"/>
        <v>Vvardenfell</v>
      </c>
      <c r="J600" s="3" t="str">
        <f t="shared" si="61"/>
        <v>Vvardenfell</v>
      </c>
      <c r="K600" s="3" t="str">
        <f t="shared" si="62"/>
        <v>Vvardenfell</v>
      </c>
      <c r="L600" s="21">
        <f t="shared" si="58"/>
        <v>956</v>
      </c>
      <c r="M600" s="21">
        <f t="shared" si="59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 t="shared" si="57"/>
        <v/>
      </c>
      <c r="I601" s="3" t="str">
        <f t="shared" si="60"/>
        <v>Vvardenfell</v>
      </c>
      <c r="J601" s="3" t="str">
        <f t="shared" si="61"/>
        <v>Vvardenfell</v>
      </c>
      <c r="K601" s="3" t="str">
        <f t="shared" si="62"/>
        <v>Vvardenfell</v>
      </c>
      <c r="L601" s="21">
        <f t="shared" si="58"/>
        <v>957</v>
      </c>
      <c r="M601" s="21">
        <f t="shared" si="59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 t="shared" si="57"/>
        <v/>
      </c>
      <c r="I602" s="3" t="str">
        <f t="shared" si="60"/>
        <v>Vvardenfell</v>
      </c>
      <c r="J602" s="3" t="str">
        <f t="shared" si="61"/>
        <v>Vvardenfell</v>
      </c>
      <c r="K602" s="3" t="str">
        <f t="shared" si="62"/>
        <v>Vvardenfell</v>
      </c>
      <c r="L602" s="21">
        <f t="shared" si="58"/>
        <v>958</v>
      </c>
      <c r="M602" s="21">
        <f t="shared" si="59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 t="shared" si="57"/>
        <v/>
      </c>
      <c r="I603" s="3" t="str">
        <f t="shared" si="60"/>
        <v>Vvardenfell</v>
      </c>
      <c r="J603" s="3" t="str">
        <f t="shared" si="61"/>
        <v>Vvardenfell</v>
      </c>
      <c r="K603" s="3" t="str">
        <f t="shared" si="62"/>
        <v>Vvardenfell</v>
      </c>
      <c r="L603" s="21">
        <f t="shared" si="58"/>
        <v>959</v>
      </c>
      <c r="M603" s="21">
        <f t="shared" si="59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 t="shared" si="57"/>
        <v/>
      </c>
      <c r="I604" s="3" t="str">
        <f t="shared" si="60"/>
        <v>Vvardenfell</v>
      </c>
      <c r="J604" s="3" t="str">
        <f t="shared" si="61"/>
        <v>Vvardenfell</v>
      </c>
      <c r="K604" s="3" t="str">
        <f t="shared" si="62"/>
        <v>Vvardenfell</v>
      </c>
      <c r="L604" s="21">
        <f t="shared" si="58"/>
        <v>960</v>
      </c>
      <c r="M604" s="21">
        <f t="shared" si="59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 t="shared" si="57"/>
        <v/>
      </c>
      <c r="I605" s="3" t="str">
        <f t="shared" si="60"/>
        <v>Vvardenfell</v>
      </c>
      <c r="J605" s="3" t="str">
        <f t="shared" si="61"/>
        <v>Vvardenfell</v>
      </c>
      <c r="K605" s="3" t="str">
        <f t="shared" si="62"/>
        <v>Vvardenfell</v>
      </c>
      <c r="L605" s="21">
        <f t="shared" si="58"/>
        <v>961</v>
      </c>
      <c r="M605" s="21">
        <f t="shared" si="59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 t="shared" si="57"/>
        <v/>
      </c>
      <c r="I606" s="3" t="str">
        <f t="shared" si="60"/>
        <v>Vvardenfell</v>
      </c>
      <c r="J606" s="3" t="str">
        <f t="shared" si="61"/>
        <v>Vvardenfell</v>
      </c>
      <c r="K606" s="3" t="str">
        <f t="shared" si="62"/>
        <v>Vvardenfell</v>
      </c>
      <c r="L606" s="21">
        <f t="shared" si="58"/>
        <v>962</v>
      </c>
      <c r="M606" s="21">
        <f t="shared" si="59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 t="shared" si="57"/>
        <v/>
      </c>
      <c r="I607" s="3" t="str">
        <f t="shared" si="60"/>
        <v>Vvardenfell</v>
      </c>
      <c r="J607" s="3" t="str">
        <f t="shared" si="61"/>
        <v>Vvardenfell</v>
      </c>
      <c r="K607" s="3" t="str">
        <f t="shared" si="62"/>
        <v>Vvardenfell</v>
      </c>
      <c r="L607" s="21">
        <f t="shared" si="58"/>
        <v>963</v>
      </c>
      <c r="M607" s="21">
        <f t="shared" si="59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 t="shared" si="57"/>
        <v/>
      </c>
      <c r="I608" s="3" t="str">
        <f t="shared" si="60"/>
        <v>Vvardenfell</v>
      </c>
      <c r="J608" s="3" t="str">
        <f t="shared" si="61"/>
        <v>Vvardenfell</v>
      </c>
      <c r="K608" s="3" t="str">
        <f t="shared" si="62"/>
        <v>Vvardenfell</v>
      </c>
      <c r="L608" s="21">
        <f t="shared" si="58"/>
        <v>964</v>
      </c>
      <c r="M608" s="21">
        <f t="shared" si="59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 t="shared" si="57"/>
        <v/>
      </c>
      <c r="I609" s="3" t="str">
        <f t="shared" si="60"/>
        <v>Vvardenfell</v>
      </c>
      <c r="J609" s="3" t="str">
        <f t="shared" si="61"/>
        <v>Vvardenfell</v>
      </c>
      <c r="K609" s="3" t="str">
        <f t="shared" si="62"/>
        <v>Vvardenfell</v>
      </c>
      <c r="L609" s="21">
        <f t="shared" si="58"/>
        <v>965</v>
      </c>
      <c r="M609" s="21">
        <f t="shared" si="59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 t="shared" si="57"/>
        <v/>
      </c>
      <c r="I610" s="3" t="str">
        <f t="shared" si="60"/>
        <v>Vvardenfell</v>
      </c>
      <c r="J610" s="3" t="str">
        <f t="shared" si="61"/>
        <v>Vvardenfell</v>
      </c>
      <c r="K610" s="3" t="str">
        <f t="shared" si="62"/>
        <v>Vvardenfell</v>
      </c>
      <c r="L610" s="21">
        <f t="shared" si="58"/>
        <v>966</v>
      </c>
      <c r="M610" s="21">
        <f t="shared" si="59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 t="shared" si="57"/>
        <v/>
      </c>
      <c r="I611" s="3" t="str">
        <f t="shared" si="60"/>
        <v>Vvardenfell</v>
      </c>
      <c r="J611" s="3" t="str">
        <f t="shared" si="61"/>
        <v>Vvardenfell</v>
      </c>
      <c r="K611" s="3" t="str">
        <f t="shared" si="62"/>
        <v>Vvardenfell</v>
      </c>
      <c r="L611" s="21">
        <f t="shared" si="58"/>
        <v>967</v>
      </c>
      <c r="M611" s="21">
        <f t="shared" si="59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 t="shared" si="57"/>
        <v/>
      </c>
      <c r="I612" s="3" t="str">
        <f t="shared" si="60"/>
        <v>Vvardenfell</v>
      </c>
      <c r="J612" s="3" t="str">
        <f t="shared" si="61"/>
        <v>Vvardenfell</v>
      </c>
      <c r="K612" s="3" t="str">
        <f t="shared" si="62"/>
        <v>Vvardenfell</v>
      </c>
      <c r="L612" s="21">
        <f t="shared" si="58"/>
        <v>968</v>
      </c>
      <c r="M612" s="21">
        <f t="shared" si="59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 t="shared" si="57"/>
        <v/>
      </c>
      <c r="I613" s="3" t="str">
        <f t="shared" si="60"/>
        <v>Vvardenfell</v>
      </c>
      <c r="J613" s="3" t="str">
        <f t="shared" si="61"/>
        <v>Vvardenfell</v>
      </c>
      <c r="K613" s="3" t="str">
        <f t="shared" si="62"/>
        <v>Vvardenfell</v>
      </c>
      <c r="L613" s="21">
        <f t="shared" si="58"/>
        <v>969</v>
      </c>
      <c r="M613" s="21">
        <f t="shared" si="59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 t="shared" si="57"/>
        <v/>
      </c>
      <c r="I614" s="3" t="str">
        <f t="shared" si="60"/>
        <v>Vvardenfell</v>
      </c>
      <c r="J614" s="3" t="str">
        <f t="shared" si="61"/>
        <v>Vvardenfell</v>
      </c>
      <c r="K614" s="3" t="str">
        <f t="shared" si="62"/>
        <v>Vvardenfell</v>
      </c>
      <c r="L614" s="21">
        <f t="shared" si="58"/>
        <v>970</v>
      </c>
      <c r="M614" s="21">
        <f t="shared" si="59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 t="shared" si="57"/>
        <v/>
      </c>
      <c r="I615" s="3" t="str">
        <f t="shared" si="60"/>
        <v>Vvardenfell</v>
      </c>
      <c r="J615" s="3" t="str">
        <f t="shared" si="61"/>
        <v>Vvardenfell</v>
      </c>
      <c r="K615" s="3" t="str">
        <f t="shared" si="62"/>
        <v>Vvardenfell</v>
      </c>
      <c r="L615" s="21">
        <f t="shared" si="58"/>
        <v>971</v>
      </c>
      <c r="M615" s="21">
        <f t="shared" si="59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 t="shared" si="57"/>
        <v/>
      </c>
      <c r="I616" s="3" t="str">
        <f t="shared" si="60"/>
        <v>Vvardenfell</v>
      </c>
      <c r="J616" s="3" t="str">
        <f t="shared" si="61"/>
        <v>Vvardenfell</v>
      </c>
      <c r="K616" s="3" t="str">
        <f t="shared" si="62"/>
        <v>Vvardenfell</v>
      </c>
      <c r="L616" s="21">
        <f t="shared" si="58"/>
        <v>972</v>
      </c>
      <c r="M616" s="21">
        <f t="shared" si="59"/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 t="shared" si="57"/>
        <v/>
      </c>
      <c r="I617" s="3" t="str">
        <f t="shared" si="60"/>
        <v>Kargstein</v>
      </c>
      <c r="J617" s="3" t="str">
        <f t="shared" si="61"/>
        <v>Craglorn</v>
      </c>
      <c r="K617" s="3" t="str">
        <f t="shared" si="62"/>
        <v>Raidelorn</v>
      </c>
      <c r="L617" s="21">
        <f t="shared" si="58"/>
        <v>973</v>
      </c>
      <c r="M617" s="21">
        <f t="shared" si="59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 t="shared" si="57"/>
        <v/>
      </c>
      <c r="I618" s="3" t="str">
        <f t="shared" si="60"/>
        <v>Kargstein</v>
      </c>
      <c r="J618" s="3" t="str">
        <f t="shared" si="61"/>
        <v>Craglorn</v>
      </c>
      <c r="K618" s="3" t="str">
        <f t="shared" si="62"/>
        <v>Raidelorn</v>
      </c>
      <c r="L618" s="21">
        <f t="shared" si="58"/>
        <v>974</v>
      </c>
      <c r="M618" s="21">
        <f t="shared" si="59"/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 t="shared" si="57"/>
        <v/>
      </c>
      <c r="I619" s="3" t="str">
        <f t="shared" si="60"/>
        <v>Vvardenfell</v>
      </c>
      <c r="J619" s="3" t="str">
        <f t="shared" si="61"/>
        <v>Vvardenfell</v>
      </c>
      <c r="K619" s="3" t="str">
        <f t="shared" si="62"/>
        <v>Vvardenfell</v>
      </c>
      <c r="L619" s="21">
        <f t="shared" si="58"/>
        <v>975</v>
      </c>
      <c r="M619" s="21">
        <f t="shared" si="59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 t="shared" si="57"/>
        <v/>
      </c>
      <c r="I620" s="3" t="str">
        <f t="shared" si="60"/>
        <v>Vvardenfell</v>
      </c>
      <c r="J620" s="3" t="str">
        <f t="shared" si="61"/>
        <v>Vvardenfell</v>
      </c>
      <c r="K620" s="3" t="str">
        <f t="shared" si="62"/>
        <v>Vvardenfell</v>
      </c>
      <c r="L620" s="21">
        <f t="shared" si="58"/>
        <v>977</v>
      </c>
      <c r="M620" s="21">
        <f t="shared" si="59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 t="shared" si="57"/>
        <v/>
      </c>
      <c r="I621" s="3" t="str">
        <f t="shared" si="60"/>
        <v>Vvardenfell</v>
      </c>
      <c r="J621" s="3" t="str">
        <f t="shared" si="61"/>
        <v>Vvardenfell</v>
      </c>
      <c r="K621" s="3" t="str">
        <f t="shared" si="62"/>
        <v>Vvardenfell</v>
      </c>
      <c r="L621" s="21">
        <f t="shared" si="58"/>
        <v>979</v>
      </c>
      <c r="M621" s="21">
        <f t="shared" si="59"/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 t="shared" si="57"/>
        <v>X</v>
      </c>
      <c r="I622" s="3" t="str">
        <f t="shared" si="60"/>
        <v/>
      </c>
      <c r="J622" s="3" t="str">
        <f t="shared" si="61"/>
        <v/>
      </c>
      <c r="K622" s="3" t="str">
        <f t="shared" si="62"/>
        <v/>
      </c>
      <c r="L622" s="21">
        <f t="shared" si="58"/>
        <v>980</v>
      </c>
      <c r="M622" s="21">
        <f t="shared" si="59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 t="shared" si="57"/>
        <v/>
      </c>
      <c r="I623" s="3" t="str">
        <f t="shared" si="60"/>
        <v>Die Stadt der Uhrwerke</v>
      </c>
      <c r="J623" s="3" t="str">
        <f t="shared" si="61"/>
        <v>Clockwork City</v>
      </c>
      <c r="K623" s="3" t="str">
        <f t="shared" si="62"/>
        <v>La Cité mécanique</v>
      </c>
      <c r="L623" s="21">
        <f t="shared" si="58"/>
        <v>981</v>
      </c>
      <c r="M623" s="21">
        <f t="shared" si="59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 t="shared" si="57"/>
        <v/>
      </c>
      <c r="I624" s="3" t="str">
        <f t="shared" si="60"/>
        <v>Die Stadt der Uhrwerke</v>
      </c>
      <c r="J624" s="3" t="str">
        <f t="shared" si="61"/>
        <v>Clockwork City</v>
      </c>
      <c r="K624" s="3" t="str">
        <f t="shared" si="62"/>
        <v>La Cité mécanique</v>
      </c>
      <c r="L624" s="21">
        <f t="shared" si="58"/>
        <v>982</v>
      </c>
      <c r="M624" s="21">
        <f t="shared" si="59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 t="shared" si="57"/>
        <v/>
      </c>
      <c r="I625" s="3" t="str">
        <f t="shared" si="60"/>
        <v>Die Stadt der Uhrwerke</v>
      </c>
      <c r="J625" s="3" t="str">
        <f t="shared" si="61"/>
        <v>Clockwork City</v>
      </c>
      <c r="K625" s="3" t="str">
        <f t="shared" si="62"/>
        <v>La Cité mécanique</v>
      </c>
      <c r="L625" s="21">
        <f t="shared" si="58"/>
        <v>983</v>
      </c>
      <c r="M625" s="21">
        <f t="shared" si="59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 t="shared" si="57"/>
        <v/>
      </c>
      <c r="I626" s="3" t="str">
        <f t="shared" si="60"/>
        <v>Die Stadt der Uhrwerke</v>
      </c>
      <c r="J626" s="3" t="str">
        <f t="shared" si="61"/>
        <v>Clockwork City</v>
      </c>
      <c r="K626" s="3" t="str">
        <f t="shared" si="62"/>
        <v>La Cité mécanique</v>
      </c>
      <c r="L626" s="21">
        <f t="shared" si="58"/>
        <v>984</v>
      </c>
      <c r="M626" s="21">
        <f t="shared" si="59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 t="shared" si="57"/>
        <v/>
      </c>
      <c r="I627" s="3" t="str">
        <f t="shared" si="60"/>
        <v>Die Stadt der Uhrwerke</v>
      </c>
      <c r="J627" s="3" t="str">
        <f t="shared" si="61"/>
        <v>Clockwork City</v>
      </c>
      <c r="K627" s="3" t="str">
        <f t="shared" si="62"/>
        <v>La Cité mécanique</v>
      </c>
      <c r="L627" s="21">
        <f t="shared" si="58"/>
        <v>985</v>
      </c>
      <c r="M627" s="21">
        <f t="shared" si="59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 t="shared" si="57"/>
        <v/>
      </c>
      <c r="I628" s="3" t="str">
        <f t="shared" si="60"/>
        <v>Die Stadt der Uhrwerke</v>
      </c>
      <c r="J628" s="3" t="str">
        <f t="shared" si="61"/>
        <v>Clockwork City</v>
      </c>
      <c r="K628" s="3" t="str">
        <f t="shared" si="62"/>
        <v>La Cité mécanique</v>
      </c>
      <c r="L628" s="21">
        <f t="shared" si="58"/>
        <v>986</v>
      </c>
      <c r="M628" s="21">
        <f t="shared" si="59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 t="shared" si="57"/>
        <v/>
      </c>
      <c r="I629" s="3" t="str">
        <f t="shared" si="60"/>
        <v>Die Stadt der Uhrwerke</v>
      </c>
      <c r="J629" s="3" t="str">
        <f t="shared" si="61"/>
        <v>Clockwork City</v>
      </c>
      <c r="K629" s="3" t="str">
        <f t="shared" si="62"/>
        <v>La Cité mécanique</v>
      </c>
      <c r="L629" s="21">
        <f t="shared" si="58"/>
        <v>988</v>
      </c>
      <c r="M629" s="21">
        <f t="shared" si="59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 t="shared" si="57"/>
        <v/>
      </c>
      <c r="I630" s="3" t="str">
        <f t="shared" si="60"/>
        <v>Die Stadt der Uhrwerke</v>
      </c>
      <c r="J630" s="3" t="str">
        <f t="shared" si="61"/>
        <v>Clockwork City</v>
      </c>
      <c r="K630" s="3" t="str">
        <f t="shared" si="62"/>
        <v>La Cité mécanique</v>
      </c>
      <c r="L630" s="21">
        <f t="shared" si="58"/>
        <v>989</v>
      </c>
      <c r="M630" s="21">
        <f t="shared" si="59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 t="shared" si="57"/>
        <v/>
      </c>
      <c r="I631" s="3" t="str">
        <f t="shared" si="60"/>
        <v>Die Stadt der Uhrwerke</v>
      </c>
      <c r="J631" s="3" t="str">
        <f t="shared" si="61"/>
        <v>Clockwork City</v>
      </c>
      <c r="K631" s="3" t="str">
        <f t="shared" si="62"/>
        <v>La Cité mécanique</v>
      </c>
      <c r="L631" s="21">
        <f t="shared" si="58"/>
        <v>990</v>
      </c>
      <c r="M631" s="21">
        <f t="shared" si="59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 t="shared" si="57"/>
        <v/>
      </c>
      <c r="I632" s="3" t="str">
        <f t="shared" si="60"/>
        <v>Die Stadt der Uhrwerke</v>
      </c>
      <c r="J632" s="3" t="str">
        <f t="shared" si="61"/>
        <v>Clockwork City</v>
      </c>
      <c r="K632" s="3" t="str">
        <f t="shared" si="62"/>
        <v>La Cité mécanique</v>
      </c>
      <c r="L632" s="21">
        <f t="shared" si="58"/>
        <v>991</v>
      </c>
      <c r="M632" s="21">
        <f t="shared" si="59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 t="shared" si="57"/>
        <v/>
      </c>
      <c r="I633" s="3" t="str">
        <f t="shared" si="60"/>
        <v>Die Stadt der Uhrwerke</v>
      </c>
      <c r="J633" s="3" t="str">
        <f t="shared" si="61"/>
        <v>Clockwork City</v>
      </c>
      <c r="K633" s="3" t="str">
        <f t="shared" si="62"/>
        <v>La Cité mécanique</v>
      </c>
      <c r="L633" s="21">
        <f t="shared" si="58"/>
        <v>992</v>
      </c>
      <c r="M633" s="21">
        <f t="shared" si="59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 t="shared" si="57"/>
        <v/>
      </c>
      <c r="I634" s="3" t="str">
        <f t="shared" si="60"/>
        <v>Die Stadt der Uhrwerke</v>
      </c>
      <c r="J634" s="3" t="str">
        <f t="shared" si="61"/>
        <v>Clockwork City</v>
      </c>
      <c r="K634" s="3" t="str">
        <f t="shared" si="62"/>
        <v>La Cité mécanique</v>
      </c>
      <c r="L634" s="21">
        <f t="shared" si="58"/>
        <v>993</v>
      </c>
      <c r="M634" s="21">
        <f t="shared" si="59"/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 t="shared" si="57"/>
        <v/>
      </c>
      <c r="I635" s="3" t="str">
        <f t="shared" si="60"/>
        <v>Vvardenfell</v>
      </c>
      <c r="J635" s="3" t="str">
        <f t="shared" si="61"/>
        <v>Vvardenfell</v>
      </c>
      <c r="K635" s="3" t="str">
        <f t="shared" si="62"/>
        <v>Vvardenfell</v>
      </c>
      <c r="L635" s="21">
        <f t="shared" si="58"/>
        <v>994</v>
      </c>
      <c r="M635" s="21">
        <f t="shared" si="59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 t="shared" si="57"/>
        <v/>
      </c>
      <c r="I636" s="3" t="str">
        <f t="shared" si="60"/>
        <v>Vvardenfell</v>
      </c>
      <c r="J636" s="3" t="str">
        <f t="shared" si="61"/>
        <v>Vvardenfell</v>
      </c>
      <c r="K636" s="3" t="str">
        <f t="shared" si="62"/>
        <v>Vvardenfell</v>
      </c>
      <c r="L636" s="21">
        <f t="shared" si="58"/>
        <v>995</v>
      </c>
      <c r="M636" s="21">
        <f t="shared" si="59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 t="shared" si="57"/>
        <v/>
      </c>
      <c r="I637" s="3" t="str">
        <f t="shared" si="60"/>
        <v>Vvardenfell</v>
      </c>
      <c r="J637" s="3" t="str">
        <f t="shared" si="61"/>
        <v>Vvardenfell</v>
      </c>
      <c r="K637" s="3" t="str">
        <f t="shared" si="62"/>
        <v>Vvardenfell</v>
      </c>
      <c r="L637" s="21">
        <f t="shared" si="58"/>
        <v>996</v>
      </c>
      <c r="M637" s="21">
        <f t="shared" si="59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 t="shared" si="57"/>
        <v/>
      </c>
      <c r="I638" s="3" t="str">
        <f t="shared" si="60"/>
        <v>Vvardenfell</v>
      </c>
      <c r="J638" s="3" t="str">
        <f t="shared" si="61"/>
        <v>Vvardenfell</v>
      </c>
      <c r="K638" s="3" t="str">
        <f t="shared" si="62"/>
        <v>Vvardenfell</v>
      </c>
      <c r="L638" s="21">
        <f t="shared" si="58"/>
        <v>997</v>
      </c>
      <c r="M638" s="21">
        <f t="shared" si="59"/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 t="shared" si="57"/>
        <v/>
      </c>
      <c r="I639" s="3" t="str">
        <f t="shared" si="60"/>
        <v>Auridon</v>
      </c>
      <c r="J639" s="3" t="str">
        <f t="shared" si="61"/>
        <v>Auridon</v>
      </c>
      <c r="K639" s="3" t="str">
        <f t="shared" si="62"/>
        <v>Auridia</v>
      </c>
      <c r="L639" s="21">
        <f t="shared" si="58"/>
        <v>998</v>
      </c>
      <c r="M639" s="21">
        <f t="shared" si="59"/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 t="shared" si="57"/>
        <v/>
      </c>
      <c r="I640" s="3" t="str">
        <f t="shared" si="60"/>
        <v>Die Stadt der Uhrwerke</v>
      </c>
      <c r="J640" s="3" t="str">
        <f t="shared" si="61"/>
        <v>Clockwork City</v>
      </c>
      <c r="K640" s="3" t="str">
        <f t="shared" si="62"/>
        <v>La Cité mécanique</v>
      </c>
      <c r="L640" s="21">
        <f t="shared" si="58"/>
        <v>999</v>
      </c>
      <c r="M640" s="21">
        <f t="shared" si="59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 t="shared" si="57"/>
        <v/>
      </c>
      <c r="I641" s="3" t="str">
        <f t="shared" si="60"/>
        <v>Die Stadt der Uhrwerke</v>
      </c>
      <c r="J641" s="3" t="str">
        <f t="shared" si="61"/>
        <v>Clockwork City</v>
      </c>
      <c r="K641" s="3" t="str">
        <f t="shared" si="62"/>
        <v>La Cité mécanique</v>
      </c>
      <c r="L641" s="21">
        <f t="shared" si="58"/>
        <v>1000</v>
      </c>
      <c r="M641" s="21">
        <f t="shared" si="59"/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 t="shared" ref="H642:H705" si="63">IF(EXACT(A642,C642),"X","")</f>
        <v/>
      </c>
      <c r="I642" s="3" t="str">
        <f t="shared" si="60"/>
        <v>Die Stadt der Uhrwerke</v>
      </c>
      <c r="J642" s="3" t="str">
        <f t="shared" si="61"/>
        <v>Clockwork City</v>
      </c>
      <c r="K642" s="3" t="str">
        <f t="shared" si="62"/>
        <v>La Cité mécanique</v>
      </c>
      <c r="L642" s="21">
        <f t="shared" ref="L642:L705" si="64">A642</f>
        <v>1004</v>
      </c>
      <c r="M642" s="21">
        <f t="shared" ref="M642:M705" si="65"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 t="shared" si="63"/>
        <v>X</v>
      </c>
      <c r="I643" s="3" t="str">
        <f t="shared" si="60"/>
        <v/>
      </c>
      <c r="J643" s="3" t="str">
        <f t="shared" si="61"/>
        <v/>
      </c>
      <c r="K643" s="3" t="str">
        <f t="shared" si="62"/>
        <v/>
      </c>
      <c r="L643" s="21">
        <f t="shared" si="64"/>
        <v>1005</v>
      </c>
      <c r="M643" s="21">
        <f t="shared" si="65"/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 t="shared" si="63"/>
        <v/>
      </c>
      <c r="I644" s="3" t="str">
        <f t="shared" si="60"/>
        <v>Glenumbra</v>
      </c>
      <c r="J644" s="3" t="str">
        <f t="shared" si="61"/>
        <v>Glenumbra</v>
      </c>
      <c r="K644" s="3" t="str">
        <f t="shared" si="62"/>
        <v>La Glénumbrie</v>
      </c>
      <c r="L644" s="21">
        <f t="shared" si="64"/>
        <v>1006</v>
      </c>
      <c r="M644" s="21">
        <f t="shared" si="65"/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 t="shared" si="63"/>
        <v/>
      </c>
      <c r="I645" s="3" t="str">
        <f t="shared" ref="I645:I708" si="66">IF(A645&lt;&gt;C645,VLOOKUP(C645,$A$3:$D$9999,4,FALSE),"")</f>
        <v>Kargstein</v>
      </c>
      <c r="J645" s="3" t="str">
        <f t="shared" ref="J645:J708" si="67">IF(A645&lt;&gt;C645,VLOOKUP(C645,$A$3:$E$9999,5,FALSE),"")</f>
        <v>Craglorn</v>
      </c>
      <c r="K645" s="3" t="str">
        <f t="shared" ref="K645:K708" si="68">IF(A645&lt;&gt;C645,VLOOKUP(C645,$A$3:$F$9999,6,FALSE),"")</f>
        <v>Raidelorn</v>
      </c>
      <c r="L645" s="21">
        <f t="shared" si="64"/>
        <v>1007</v>
      </c>
      <c r="M645" s="21">
        <f t="shared" si="65"/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 t="shared" si="63"/>
        <v/>
      </c>
      <c r="I646" s="3" t="str">
        <f t="shared" si="66"/>
        <v>Kalthafen</v>
      </c>
      <c r="J646" s="3" t="str">
        <f t="shared" si="67"/>
        <v>Coldharbour</v>
      </c>
      <c r="K646" s="3" t="str">
        <f t="shared" si="68"/>
        <v>Havreglace</v>
      </c>
      <c r="L646" s="21">
        <f t="shared" si="64"/>
        <v>1008</v>
      </c>
      <c r="M646" s="21">
        <f t="shared" si="65"/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 t="shared" si="63"/>
        <v/>
      </c>
      <c r="I647" s="3" t="str">
        <f t="shared" si="66"/>
        <v>Bangkorai</v>
      </c>
      <c r="J647" s="3" t="str">
        <f t="shared" si="67"/>
        <v>Bangkorai</v>
      </c>
      <c r="K647" s="3" t="str">
        <f t="shared" si="68"/>
        <v>Bangkoraï</v>
      </c>
      <c r="L647" s="21">
        <f t="shared" si="64"/>
        <v>1009</v>
      </c>
      <c r="M647" s="21">
        <f t="shared" si="65"/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 t="shared" si="63"/>
        <v/>
      </c>
      <c r="I648" s="3" t="str">
        <f t="shared" si="66"/>
        <v>Sturmhafen</v>
      </c>
      <c r="J648" s="3" t="str">
        <f t="shared" si="67"/>
        <v>Stormhaven</v>
      </c>
      <c r="K648" s="3" t="str">
        <f t="shared" si="68"/>
        <v>Havre-tempête</v>
      </c>
      <c r="L648" s="21">
        <f t="shared" si="64"/>
        <v>1010</v>
      </c>
      <c r="M648" s="21">
        <f t="shared" si="65"/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 t="shared" si="63"/>
        <v>X</v>
      </c>
      <c r="I649" s="3" t="str">
        <f t="shared" si="66"/>
        <v/>
      </c>
      <c r="J649" s="3" t="str">
        <f t="shared" si="67"/>
        <v/>
      </c>
      <c r="K649" s="3" t="str">
        <f t="shared" si="68"/>
        <v/>
      </c>
      <c r="L649" s="21">
        <f t="shared" si="64"/>
        <v>1011</v>
      </c>
      <c r="M649" s="21">
        <f t="shared" si="65"/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 t="shared" si="63"/>
        <v/>
      </c>
      <c r="I650" s="3" t="str">
        <f t="shared" si="66"/>
        <v>Auridon</v>
      </c>
      <c r="J650" s="3" t="str">
        <f t="shared" si="67"/>
        <v>Auridon</v>
      </c>
      <c r="K650" s="3" t="str">
        <f t="shared" si="68"/>
        <v>Auridia</v>
      </c>
      <c r="L650" s="21">
        <f t="shared" si="64"/>
        <v>1012</v>
      </c>
      <c r="M650" s="21">
        <f t="shared" si="65"/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 t="shared" si="63"/>
        <v/>
      </c>
      <c r="I651" s="3" t="str">
        <f t="shared" si="66"/>
        <v>Sommersend</v>
      </c>
      <c r="J651" s="3" t="str">
        <f t="shared" si="67"/>
        <v>Summerset</v>
      </c>
      <c r="K651" s="3" t="str">
        <f t="shared" si="68"/>
        <v>Le Couchant</v>
      </c>
      <c r="L651" s="21">
        <f t="shared" si="64"/>
        <v>1013</v>
      </c>
      <c r="M651" s="21">
        <f t="shared" si="65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 t="shared" si="63"/>
        <v/>
      </c>
      <c r="I652" s="3" t="str">
        <f t="shared" si="66"/>
        <v>Sommersend</v>
      </c>
      <c r="J652" s="3" t="str">
        <f t="shared" si="67"/>
        <v>Summerset</v>
      </c>
      <c r="K652" s="3" t="str">
        <f t="shared" si="68"/>
        <v>Le Couchant</v>
      </c>
      <c r="L652" s="21">
        <f t="shared" si="64"/>
        <v>1014</v>
      </c>
      <c r="M652" s="21">
        <f t="shared" si="65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 t="shared" si="63"/>
        <v/>
      </c>
      <c r="I653" s="3" t="str">
        <f t="shared" si="66"/>
        <v>Sommersend</v>
      </c>
      <c r="J653" s="3" t="str">
        <f t="shared" si="67"/>
        <v>Summerset</v>
      </c>
      <c r="K653" s="3" t="str">
        <f t="shared" si="68"/>
        <v>Le Couchant</v>
      </c>
      <c r="L653" s="21">
        <f t="shared" si="64"/>
        <v>1015</v>
      </c>
      <c r="M653" s="21">
        <f t="shared" si="65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 t="shared" si="63"/>
        <v/>
      </c>
      <c r="I654" s="3" t="str">
        <f t="shared" si="66"/>
        <v>Sommersend</v>
      </c>
      <c r="J654" s="3" t="str">
        <f t="shared" si="67"/>
        <v>Summerset</v>
      </c>
      <c r="K654" s="3" t="str">
        <f t="shared" si="68"/>
        <v>Le Couchant</v>
      </c>
      <c r="L654" s="21">
        <f t="shared" si="64"/>
        <v>1016</v>
      </c>
      <c r="M654" s="21">
        <f t="shared" si="65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 t="shared" si="63"/>
        <v/>
      </c>
      <c r="I655" s="3" t="str">
        <f t="shared" si="66"/>
        <v>Sommersend</v>
      </c>
      <c r="J655" s="3" t="str">
        <f t="shared" si="67"/>
        <v>Summerset</v>
      </c>
      <c r="K655" s="3" t="str">
        <f t="shared" si="68"/>
        <v>Le Couchant</v>
      </c>
      <c r="L655" s="21">
        <f t="shared" si="64"/>
        <v>1017</v>
      </c>
      <c r="M655" s="21">
        <f t="shared" si="65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 t="shared" si="63"/>
        <v/>
      </c>
      <c r="I656" s="3" t="str">
        <f t="shared" si="66"/>
        <v>Sommersend</v>
      </c>
      <c r="J656" s="3" t="str">
        <f t="shared" si="67"/>
        <v>Summerset</v>
      </c>
      <c r="K656" s="3" t="str">
        <f t="shared" si="68"/>
        <v>Le Couchant</v>
      </c>
      <c r="L656" s="21">
        <f t="shared" si="64"/>
        <v>1018</v>
      </c>
      <c r="M656" s="21">
        <f t="shared" si="65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 t="shared" si="63"/>
        <v/>
      </c>
      <c r="I657" s="3" t="str">
        <f t="shared" si="66"/>
        <v>Sommersend</v>
      </c>
      <c r="J657" s="3" t="str">
        <f t="shared" si="67"/>
        <v>Summerset</v>
      </c>
      <c r="K657" s="3" t="str">
        <f t="shared" si="68"/>
        <v>Le Couchant</v>
      </c>
      <c r="L657" s="21">
        <f t="shared" si="64"/>
        <v>1019</v>
      </c>
      <c r="M657" s="21">
        <f t="shared" si="65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 t="shared" si="63"/>
        <v/>
      </c>
      <c r="I658" s="3" t="str">
        <f t="shared" si="66"/>
        <v>Sommersend</v>
      </c>
      <c r="J658" s="3" t="str">
        <f t="shared" si="67"/>
        <v>Summerset</v>
      </c>
      <c r="K658" s="3" t="str">
        <f t="shared" si="68"/>
        <v>Le Couchant</v>
      </c>
      <c r="L658" s="21">
        <f t="shared" si="64"/>
        <v>1020</v>
      </c>
      <c r="M658" s="21">
        <f t="shared" si="65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 t="shared" si="63"/>
        <v/>
      </c>
      <c r="I659" s="3" t="str">
        <f t="shared" si="66"/>
        <v>Sommersend</v>
      </c>
      <c r="J659" s="3" t="str">
        <f t="shared" si="67"/>
        <v>Summerset</v>
      </c>
      <c r="K659" s="3" t="str">
        <f t="shared" si="68"/>
        <v>Le Couchant</v>
      </c>
      <c r="L659" s="21">
        <f t="shared" si="64"/>
        <v>1021</v>
      </c>
      <c r="M659" s="21">
        <f t="shared" si="65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 t="shared" si="63"/>
        <v/>
      </c>
      <c r="I660" s="3" t="str">
        <f t="shared" si="66"/>
        <v>Sommersend</v>
      </c>
      <c r="J660" s="3" t="str">
        <f t="shared" si="67"/>
        <v>Summerset</v>
      </c>
      <c r="K660" s="3" t="str">
        <f t="shared" si="68"/>
        <v>Le Couchant</v>
      </c>
      <c r="L660" s="21">
        <f t="shared" si="64"/>
        <v>1022</v>
      </c>
      <c r="M660" s="21">
        <f t="shared" si="65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 t="shared" si="63"/>
        <v/>
      </c>
      <c r="I661" s="3" t="str">
        <f t="shared" si="66"/>
        <v>Sommersend</v>
      </c>
      <c r="J661" s="3" t="str">
        <f t="shared" si="67"/>
        <v>Summerset</v>
      </c>
      <c r="K661" s="3" t="str">
        <f t="shared" si="68"/>
        <v>Le Couchant</v>
      </c>
      <c r="L661" s="21">
        <f t="shared" si="64"/>
        <v>1023</v>
      </c>
      <c r="M661" s="21">
        <f t="shared" si="65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 t="shared" si="63"/>
        <v/>
      </c>
      <c r="I662" s="3" t="str">
        <f t="shared" si="66"/>
        <v>Sommersend</v>
      </c>
      <c r="J662" s="3" t="str">
        <f t="shared" si="67"/>
        <v>Summerset</v>
      </c>
      <c r="K662" s="3" t="str">
        <f t="shared" si="68"/>
        <v>Le Couchant</v>
      </c>
      <c r="L662" s="21">
        <f t="shared" si="64"/>
        <v>1024</v>
      </c>
      <c r="M662" s="21">
        <f t="shared" si="65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 t="shared" si="63"/>
        <v/>
      </c>
      <c r="I663" s="3" t="str">
        <f t="shared" si="66"/>
        <v>Sommersend</v>
      </c>
      <c r="J663" s="3" t="str">
        <f t="shared" si="67"/>
        <v>Summerset</v>
      </c>
      <c r="K663" s="3" t="str">
        <f t="shared" si="68"/>
        <v>Le Couchant</v>
      </c>
      <c r="L663" s="21">
        <f t="shared" si="64"/>
        <v>1025</v>
      </c>
      <c r="M663" s="21">
        <f t="shared" si="65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 t="shared" si="63"/>
        <v/>
      </c>
      <c r="I664" s="3" t="str">
        <f t="shared" si="66"/>
        <v>Sommersend</v>
      </c>
      <c r="J664" s="3" t="str">
        <f t="shared" si="67"/>
        <v>Summerset</v>
      </c>
      <c r="K664" s="3" t="str">
        <f t="shared" si="68"/>
        <v>Le Couchant</v>
      </c>
      <c r="L664" s="21">
        <f t="shared" si="64"/>
        <v>1026</v>
      </c>
      <c r="M664" s="21">
        <f t="shared" si="65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 t="shared" si="63"/>
        <v/>
      </c>
      <c r="I665" s="3" t="str">
        <f t="shared" si="66"/>
        <v>Sommersend</v>
      </c>
      <c r="J665" s="3" t="str">
        <f t="shared" si="67"/>
        <v>Summerset</v>
      </c>
      <c r="K665" s="3" t="str">
        <f t="shared" si="68"/>
        <v>Le Couchant</v>
      </c>
      <c r="L665" s="21">
        <f t="shared" si="64"/>
        <v>1027</v>
      </c>
      <c r="M665" s="21">
        <f t="shared" si="65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 t="shared" si="63"/>
        <v/>
      </c>
      <c r="I666" s="3" t="str">
        <f t="shared" si="66"/>
        <v>Sommersend</v>
      </c>
      <c r="J666" s="3" t="str">
        <f t="shared" si="67"/>
        <v>Summerset</v>
      </c>
      <c r="K666" s="3" t="str">
        <f t="shared" si="68"/>
        <v>Le Couchant</v>
      </c>
      <c r="L666" s="21">
        <f t="shared" si="64"/>
        <v>1028</v>
      </c>
      <c r="M666" s="21">
        <f t="shared" si="65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 t="shared" si="63"/>
        <v/>
      </c>
      <c r="I667" s="3" t="str">
        <f t="shared" si="66"/>
        <v>Sommersend</v>
      </c>
      <c r="J667" s="3" t="str">
        <f t="shared" si="67"/>
        <v>Summerset</v>
      </c>
      <c r="K667" s="3" t="str">
        <f t="shared" si="68"/>
        <v>Le Couchant</v>
      </c>
      <c r="L667" s="21">
        <f t="shared" si="64"/>
        <v>1029</v>
      </c>
      <c r="M667" s="21">
        <f t="shared" si="65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 t="shared" si="63"/>
        <v/>
      </c>
      <c r="I668" s="3" t="str">
        <f t="shared" si="66"/>
        <v>Sommersend</v>
      </c>
      <c r="J668" s="3" t="str">
        <f t="shared" si="67"/>
        <v>Summerset</v>
      </c>
      <c r="K668" s="3" t="str">
        <f t="shared" si="68"/>
        <v>Le Couchant</v>
      </c>
      <c r="L668" s="21">
        <f t="shared" si="64"/>
        <v>1030</v>
      </c>
      <c r="M668" s="21">
        <f t="shared" si="65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 t="shared" si="63"/>
        <v/>
      </c>
      <c r="I669" s="3" t="str">
        <f t="shared" si="66"/>
        <v>Sommersend</v>
      </c>
      <c r="J669" s="3" t="str">
        <f t="shared" si="67"/>
        <v>Summerset</v>
      </c>
      <c r="K669" s="3" t="str">
        <f t="shared" si="68"/>
        <v>Le Couchant</v>
      </c>
      <c r="L669" s="21">
        <f t="shared" si="64"/>
        <v>1031</v>
      </c>
      <c r="M669" s="21">
        <f t="shared" si="65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 t="shared" si="63"/>
        <v/>
      </c>
      <c r="I670" s="3" t="str">
        <f t="shared" si="66"/>
        <v>Sommersend</v>
      </c>
      <c r="J670" s="3" t="str">
        <f t="shared" si="67"/>
        <v>Summerset</v>
      </c>
      <c r="K670" s="3" t="str">
        <f t="shared" si="68"/>
        <v>Le Couchant</v>
      </c>
      <c r="L670" s="21">
        <f t="shared" si="64"/>
        <v>1032</v>
      </c>
      <c r="M670" s="21">
        <f t="shared" si="65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 t="shared" si="63"/>
        <v/>
      </c>
      <c r="I671" s="3" t="str">
        <f t="shared" si="66"/>
        <v>Sommersend</v>
      </c>
      <c r="J671" s="3" t="str">
        <f t="shared" si="67"/>
        <v>Summerset</v>
      </c>
      <c r="K671" s="3" t="str">
        <f t="shared" si="68"/>
        <v>Le Couchant</v>
      </c>
      <c r="L671" s="21">
        <f t="shared" si="64"/>
        <v>1033</v>
      </c>
      <c r="M671" s="21">
        <f t="shared" si="65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 t="shared" si="63"/>
        <v/>
      </c>
      <c r="I672" s="3" t="str">
        <f t="shared" si="66"/>
        <v>Sommersend</v>
      </c>
      <c r="J672" s="3" t="str">
        <f t="shared" si="67"/>
        <v>Summerset</v>
      </c>
      <c r="K672" s="3" t="str">
        <f t="shared" si="68"/>
        <v>Le Couchant</v>
      </c>
      <c r="L672" s="21">
        <f t="shared" si="64"/>
        <v>1034</v>
      </c>
      <c r="M672" s="21">
        <f t="shared" si="65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 t="shared" si="63"/>
        <v/>
      </c>
      <c r="I673" s="3" t="str">
        <f t="shared" si="66"/>
        <v>Sommersend</v>
      </c>
      <c r="J673" s="3" t="str">
        <f t="shared" si="67"/>
        <v>Summerset</v>
      </c>
      <c r="K673" s="3" t="str">
        <f t="shared" si="68"/>
        <v>Le Couchant</v>
      </c>
      <c r="L673" s="21">
        <f t="shared" si="64"/>
        <v>1035</v>
      </c>
      <c r="M673" s="21">
        <f t="shared" si="65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 t="shared" si="63"/>
        <v/>
      </c>
      <c r="I674" s="3" t="str">
        <f t="shared" si="66"/>
        <v>Sommersend</v>
      </c>
      <c r="J674" s="3" t="str">
        <f t="shared" si="67"/>
        <v>Summerset</v>
      </c>
      <c r="K674" s="3" t="str">
        <f t="shared" si="68"/>
        <v>Le Couchant</v>
      </c>
      <c r="L674" s="21">
        <f t="shared" si="64"/>
        <v>1036</v>
      </c>
      <c r="M674" s="21">
        <f t="shared" si="65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 t="shared" si="63"/>
        <v/>
      </c>
      <c r="I675" s="3" t="str">
        <f t="shared" si="66"/>
        <v>Sommersend</v>
      </c>
      <c r="J675" s="3" t="str">
        <f t="shared" si="67"/>
        <v>Summerset</v>
      </c>
      <c r="K675" s="3" t="str">
        <f t="shared" si="68"/>
        <v>Le Couchant</v>
      </c>
      <c r="L675" s="21">
        <f t="shared" si="64"/>
        <v>1037</v>
      </c>
      <c r="M675" s="21">
        <f t="shared" si="65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 t="shared" si="63"/>
        <v/>
      </c>
      <c r="I676" s="3" t="str">
        <f t="shared" si="66"/>
        <v>Sommersend</v>
      </c>
      <c r="J676" s="3" t="str">
        <f t="shared" si="67"/>
        <v>Summerset</v>
      </c>
      <c r="K676" s="3" t="str">
        <f t="shared" si="68"/>
        <v>Le Couchant</v>
      </c>
      <c r="L676" s="21">
        <f t="shared" si="64"/>
        <v>1038</v>
      </c>
      <c r="M676" s="21">
        <f t="shared" si="65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 t="shared" si="63"/>
        <v/>
      </c>
      <c r="I677" s="3" t="str">
        <f t="shared" si="66"/>
        <v>Sommersend</v>
      </c>
      <c r="J677" s="3" t="str">
        <f t="shared" si="67"/>
        <v>Summerset</v>
      </c>
      <c r="K677" s="3" t="str">
        <f t="shared" si="68"/>
        <v>Le Couchant</v>
      </c>
      <c r="L677" s="21">
        <f t="shared" si="64"/>
        <v>1039</v>
      </c>
      <c r="M677" s="21">
        <f t="shared" si="65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 t="shared" si="63"/>
        <v/>
      </c>
      <c r="I678" s="3" t="str">
        <f t="shared" si="66"/>
        <v>Sommersend</v>
      </c>
      <c r="J678" s="3" t="str">
        <f t="shared" si="67"/>
        <v>Summerset</v>
      </c>
      <c r="K678" s="3" t="str">
        <f t="shared" si="68"/>
        <v>Le Couchant</v>
      </c>
      <c r="L678" s="21">
        <f t="shared" si="64"/>
        <v>1040</v>
      </c>
      <c r="M678" s="21">
        <f t="shared" si="65"/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 t="shared" si="63"/>
        <v/>
      </c>
      <c r="I679" s="3" t="str">
        <f t="shared" si="66"/>
        <v>Wrothgar</v>
      </c>
      <c r="J679" s="3" t="str">
        <f t="shared" si="67"/>
        <v>Wrothgar</v>
      </c>
      <c r="K679" s="3" t="str">
        <f t="shared" si="68"/>
        <v>Wrothgar</v>
      </c>
      <c r="L679" s="21">
        <f t="shared" si="64"/>
        <v>1042</v>
      </c>
      <c r="M679" s="21">
        <f t="shared" si="65"/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 t="shared" si="63"/>
        <v/>
      </c>
      <c r="I680" s="3" t="str">
        <f t="shared" si="66"/>
        <v>Die Stadt der Uhrwerke</v>
      </c>
      <c r="J680" s="3" t="str">
        <f t="shared" si="67"/>
        <v>Clockwork City</v>
      </c>
      <c r="K680" s="3" t="str">
        <f t="shared" si="68"/>
        <v>La Cité mécanique</v>
      </c>
      <c r="L680" s="21">
        <f t="shared" si="64"/>
        <v>1043</v>
      </c>
      <c r="M680" s="21">
        <f t="shared" si="65"/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 t="shared" si="63"/>
        <v/>
      </c>
      <c r="I681" s="3" t="str">
        <f t="shared" si="66"/>
        <v>Die Goldküste</v>
      </c>
      <c r="J681" s="3" t="str">
        <f t="shared" si="67"/>
        <v>Gold Coast</v>
      </c>
      <c r="K681" s="3" t="str">
        <f t="shared" si="68"/>
        <v>La Côte d'or</v>
      </c>
      <c r="L681" s="21">
        <f t="shared" si="64"/>
        <v>1044</v>
      </c>
      <c r="M681" s="21">
        <f t="shared" si="65"/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 t="shared" si="63"/>
        <v/>
      </c>
      <c r="I682" s="3" t="str">
        <f t="shared" si="66"/>
        <v>Hews Fluch</v>
      </c>
      <c r="J682" s="3" t="str">
        <f t="shared" si="67"/>
        <v>Hew's Bane</v>
      </c>
      <c r="K682" s="3" t="str">
        <f t="shared" si="68"/>
        <v>Le Trépas des Cognées</v>
      </c>
      <c r="L682" s="21">
        <f t="shared" si="64"/>
        <v>1045</v>
      </c>
      <c r="M682" s="21">
        <f t="shared" si="65"/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 t="shared" si="63"/>
        <v/>
      </c>
      <c r="I683" s="3" t="str">
        <f t="shared" si="66"/>
        <v>Sommersend</v>
      </c>
      <c r="J683" s="3" t="str">
        <f t="shared" si="67"/>
        <v>Summerset</v>
      </c>
      <c r="K683" s="3" t="str">
        <f t="shared" si="68"/>
        <v>Le Couchant</v>
      </c>
      <c r="L683" s="21">
        <f t="shared" si="64"/>
        <v>1046</v>
      </c>
      <c r="M683" s="21">
        <f t="shared" si="65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 t="shared" si="63"/>
        <v/>
      </c>
      <c r="I684" s="3" t="str">
        <f t="shared" si="66"/>
        <v>Sommersend</v>
      </c>
      <c r="J684" s="3" t="str">
        <f t="shared" si="67"/>
        <v>Summerset</v>
      </c>
      <c r="K684" s="3" t="str">
        <f t="shared" si="68"/>
        <v>Le Couchant</v>
      </c>
      <c r="L684" s="21">
        <f t="shared" si="64"/>
        <v>1047</v>
      </c>
      <c r="M684" s="21">
        <f t="shared" si="65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 t="shared" si="63"/>
        <v/>
      </c>
      <c r="I685" s="3" t="str">
        <f t="shared" si="66"/>
        <v>Sommersend</v>
      </c>
      <c r="J685" s="3" t="str">
        <f t="shared" si="67"/>
        <v>Summerset</v>
      </c>
      <c r="K685" s="3" t="str">
        <f t="shared" si="68"/>
        <v>Le Couchant</v>
      </c>
      <c r="L685" s="21">
        <f t="shared" si="64"/>
        <v>1048</v>
      </c>
      <c r="M685" s="21">
        <f t="shared" si="65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 t="shared" si="63"/>
        <v/>
      </c>
      <c r="I686" s="3" t="str">
        <f t="shared" si="66"/>
        <v>Sommersend</v>
      </c>
      <c r="J686" s="3" t="str">
        <f t="shared" si="67"/>
        <v>Summerset</v>
      </c>
      <c r="K686" s="3" t="str">
        <f t="shared" si="68"/>
        <v>Le Couchant</v>
      </c>
      <c r="L686" s="21">
        <f t="shared" si="64"/>
        <v>1051</v>
      </c>
      <c r="M686" s="21">
        <f t="shared" si="65"/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 t="shared" si="63"/>
        <v/>
      </c>
      <c r="I687" s="3" t="str">
        <f t="shared" si="66"/>
        <v>Schnittermark</v>
      </c>
      <c r="J687" s="3" t="str">
        <f t="shared" si="67"/>
        <v>Reaper's March</v>
      </c>
      <c r="K687" s="3" t="str">
        <f t="shared" si="68"/>
        <v>La marche de la Camarde</v>
      </c>
      <c r="L687" s="21">
        <f t="shared" si="64"/>
        <v>1052</v>
      </c>
      <c r="M687" s="21">
        <f t="shared" si="65"/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 t="shared" si="63"/>
        <v/>
      </c>
      <c r="I688" s="3" t="str">
        <f t="shared" si="66"/>
        <v>Grünschatten</v>
      </c>
      <c r="J688" s="3" t="str">
        <f t="shared" si="67"/>
        <v>Greenshade</v>
      </c>
      <c r="K688" s="3" t="str">
        <f t="shared" si="68"/>
        <v>Prasin</v>
      </c>
      <c r="L688" s="21">
        <f t="shared" si="64"/>
        <v>1055</v>
      </c>
      <c r="M688" s="21">
        <f t="shared" si="65"/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 t="shared" si="63"/>
        <v/>
      </c>
      <c r="I689" s="3" t="str">
        <f t="shared" si="66"/>
        <v>Sommersend</v>
      </c>
      <c r="J689" s="3" t="str">
        <f t="shared" si="67"/>
        <v>Summerset</v>
      </c>
      <c r="K689" s="3" t="str">
        <f t="shared" si="68"/>
        <v>Le Couchant</v>
      </c>
      <c r="L689" s="21">
        <f t="shared" si="64"/>
        <v>1059</v>
      </c>
      <c r="M689" s="21">
        <f t="shared" si="65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 t="shared" si="63"/>
        <v/>
      </c>
      <c r="I690" s="3" t="str">
        <f t="shared" si="66"/>
        <v>Sommersend</v>
      </c>
      <c r="J690" s="3" t="str">
        <f t="shared" si="67"/>
        <v>Summerset</v>
      </c>
      <c r="K690" s="3" t="str">
        <f t="shared" si="68"/>
        <v>Le Couchant</v>
      </c>
      <c r="L690" s="21">
        <f t="shared" si="64"/>
        <v>1060</v>
      </c>
      <c r="M690" s="21">
        <f t="shared" si="65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 t="shared" si="63"/>
        <v/>
      </c>
      <c r="I691" s="3" t="str">
        <f t="shared" si="66"/>
        <v>Sommersend</v>
      </c>
      <c r="J691" s="3" t="str">
        <f t="shared" si="67"/>
        <v>Summerset</v>
      </c>
      <c r="K691" s="3" t="str">
        <f t="shared" si="68"/>
        <v>Le Couchant</v>
      </c>
      <c r="L691" s="21">
        <f t="shared" si="64"/>
        <v>1061</v>
      </c>
      <c r="M691" s="21">
        <f t="shared" si="65"/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 t="shared" si="63"/>
        <v/>
      </c>
      <c r="I692" s="3" t="str">
        <f t="shared" si="66"/>
        <v>Artaeum</v>
      </c>
      <c r="J692" s="3" t="str">
        <f t="shared" si="67"/>
        <v>Artaeum</v>
      </c>
      <c r="K692" s="3" t="str">
        <f t="shared" si="68"/>
        <v>Artæum</v>
      </c>
      <c r="L692" s="21">
        <f t="shared" si="64"/>
        <v>1063</v>
      </c>
      <c r="M692" s="21">
        <f t="shared" si="65"/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 t="shared" si="63"/>
        <v/>
      </c>
      <c r="I693" s="3" t="str">
        <f t="shared" si="66"/>
        <v>Rift</v>
      </c>
      <c r="J693" s="3" t="str">
        <f t="shared" si="67"/>
        <v>The Rift</v>
      </c>
      <c r="K693" s="3" t="str">
        <f t="shared" si="68"/>
        <v>La Brèche</v>
      </c>
      <c r="L693" s="21">
        <f t="shared" si="64"/>
        <v>1064</v>
      </c>
      <c r="M693" s="21">
        <f t="shared" si="65"/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 t="shared" si="63"/>
        <v/>
      </c>
      <c r="I694" s="3" t="str">
        <f t="shared" si="66"/>
        <v>Trübmoor</v>
      </c>
      <c r="J694" s="3" t="str">
        <f t="shared" si="67"/>
        <v>Murkmire</v>
      </c>
      <c r="K694" s="3" t="str">
        <f t="shared" si="68"/>
        <v>Tourbevase</v>
      </c>
      <c r="L694" s="21">
        <f t="shared" si="64"/>
        <v>1065</v>
      </c>
      <c r="M694" s="21">
        <f t="shared" si="65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 t="shared" si="63"/>
        <v/>
      </c>
      <c r="I695" s="3" t="str">
        <f t="shared" si="66"/>
        <v>Trübmoor</v>
      </c>
      <c r="J695" s="3" t="str">
        <f t="shared" si="67"/>
        <v>Murkmire</v>
      </c>
      <c r="K695" s="3" t="str">
        <f t="shared" si="68"/>
        <v>Tourbevase</v>
      </c>
      <c r="L695" s="21">
        <f t="shared" si="64"/>
        <v>1066</v>
      </c>
      <c r="M695" s="21">
        <f t="shared" si="65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 t="shared" si="63"/>
        <v/>
      </c>
      <c r="I696" s="3" t="str">
        <f t="shared" si="66"/>
        <v>Trübmoor</v>
      </c>
      <c r="J696" s="3" t="str">
        <f t="shared" si="67"/>
        <v>Murkmire</v>
      </c>
      <c r="K696" s="3" t="str">
        <f t="shared" si="68"/>
        <v>Tourbevase</v>
      </c>
      <c r="L696" s="21">
        <f t="shared" si="64"/>
        <v>1067</v>
      </c>
      <c r="M696" s="21">
        <f t="shared" si="65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 t="shared" si="63"/>
        <v/>
      </c>
      <c r="I697" s="3" t="str">
        <f t="shared" si="66"/>
        <v>Trübmoor</v>
      </c>
      <c r="J697" s="3" t="str">
        <f t="shared" si="67"/>
        <v>Murkmire</v>
      </c>
      <c r="K697" s="3" t="str">
        <f t="shared" si="68"/>
        <v>Tourbevase</v>
      </c>
      <c r="L697" s="21">
        <f t="shared" si="64"/>
        <v>1068</v>
      </c>
      <c r="M697" s="21">
        <f t="shared" si="65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 t="shared" si="63"/>
        <v/>
      </c>
      <c r="I698" s="3" t="str">
        <f t="shared" si="66"/>
        <v>Trübmoor</v>
      </c>
      <c r="J698" s="3" t="str">
        <f t="shared" si="67"/>
        <v>Murkmire</v>
      </c>
      <c r="K698" s="3" t="str">
        <f t="shared" si="68"/>
        <v>Tourbevase</v>
      </c>
      <c r="L698" s="21">
        <f t="shared" si="64"/>
        <v>1069</v>
      </c>
      <c r="M698" s="21">
        <f t="shared" si="65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 t="shared" si="63"/>
        <v/>
      </c>
      <c r="I699" s="3" t="str">
        <f t="shared" si="66"/>
        <v>Trübmoor</v>
      </c>
      <c r="J699" s="3" t="str">
        <f t="shared" si="67"/>
        <v>Murkmire</v>
      </c>
      <c r="K699" s="3" t="str">
        <f t="shared" si="68"/>
        <v>Tourbevase</v>
      </c>
      <c r="L699" s="21">
        <f t="shared" si="64"/>
        <v>1070</v>
      </c>
      <c r="M699" s="21">
        <f t="shared" si="65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 t="shared" si="63"/>
        <v/>
      </c>
      <c r="I700" s="3" t="str">
        <f t="shared" si="66"/>
        <v>Trübmoor</v>
      </c>
      <c r="J700" s="3" t="str">
        <f t="shared" si="67"/>
        <v>Murkmire</v>
      </c>
      <c r="K700" s="3" t="str">
        <f t="shared" si="68"/>
        <v>Tourbevase</v>
      </c>
      <c r="L700" s="21">
        <f t="shared" si="64"/>
        <v>1071</v>
      </c>
      <c r="M700" s="21">
        <f t="shared" si="65"/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 t="shared" si="63"/>
        <v/>
      </c>
      <c r="I701" s="3" t="str">
        <f t="shared" si="66"/>
        <v>Schattenfenn</v>
      </c>
      <c r="J701" s="3" t="str">
        <f t="shared" si="67"/>
        <v>Shadowfen</v>
      </c>
      <c r="K701" s="3" t="str">
        <f t="shared" si="68"/>
        <v>Fangeombre</v>
      </c>
      <c r="L701" s="21">
        <f t="shared" si="64"/>
        <v>1072</v>
      </c>
      <c r="M701" s="21">
        <f t="shared" si="65"/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 t="shared" si="63"/>
        <v/>
      </c>
      <c r="I702" s="3" t="str">
        <f t="shared" si="66"/>
        <v>Trübmoor</v>
      </c>
      <c r="J702" s="3" t="str">
        <f t="shared" si="67"/>
        <v>Murkmire</v>
      </c>
      <c r="K702" s="3" t="str">
        <f t="shared" si="68"/>
        <v>Tourbevase</v>
      </c>
      <c r="L702" s="21">
        <f t="shared" si="64"/>
        <v>1073</v>
      </c>
      <c r="M702" s="21">
        <f t="shared" si="65"/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 t="shared" si="63"/>
        <v/>
      </c>
      <c r="I703" s="3" t="str">
        <f t="shared" si="66"/>
        <v>Steinfälle</v>
      </c>
      <c r="J703" s="3" t="str">
        <f t="shared" si="67"/>
        <v>Stonefalls</v>
      </c>
      <c r="K703" s="3" t="str">
        <f t="shared" si="68"/>
        <v>Les Éboulis</v>
      </c>
      <c r="L703" s="21">
        <f t="shared" si="64"/>
        <v>1074</v>
      </c>
      <c r="M703" s="21">
        <f t="shared" si="65"/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 t="shared" si="63"/>
        <v/>
      </c>
      <c r="I704" s="3" t="str">
        <f t="shared" si="66"/>
        <v>Auridon</v>
      </c>
      <c r="J704" s="3" t="str">
        <f t="shared" si="67"/>
        <v>Auridon</v>
      </c>
      <c r="K704" s="3" t="str">
        <f t="shared" si="68"/>
        <v>Auridia</v>
      </c>
      <c r="L704" s="21">
        <f t="shared" si="64"/>
        <v>1075</v>
      </c>
      <c r="M704" s="21">
        <f t="shared" si="65"/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 t="shared" si="63"/>
        <v/>
      </c>
      <c r="I705" s="3" t="str">
        <f t="shared" si="66"/>
        <v>Glenumbra</v>
      </c>
      <c r="J705" s="3" t="str">
        <f t="shared" si="67"/>
        <v>Glenumbra</v>
      </c>
      <c r="K705" s="3" t="str">
        <f t="shared" si="68"/>
        <v>La Glénumbrie</v>
      </c>
      <c r="L705" s="21">
        <f t="shared" si="64"/>
        <v>1076</v>
      </c>
      <c r="M705" s="21">
        <f t="shared" si="65"/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 t="shared" ref="H706:H750" si="69">IF(EXACT(A706,C706),"X","")</f>
        <v/>
      </c>
      <c r="I706" s="3" t="str">
        <f t="shared" si="66"/>
        <v>Trübmoor</v>
      </c>
      <c r="J706" s="3" t="str">
        <f t="shared" si="67"/>
        <v>Murkmire</v>
      </c>
      <c r="K706" s="3" t="str">
        <f t="shared" si="68"/>
        <v>Tourbevase</v>
      </c>
      <c r="L706" s="21">
        <f t="shared" ref="L706:L750" si="70">A706</f>
        <v>1077</v>
      </c>
      <c r="M706" s="21">
        <f t="shared" ref="M706:M750" si="71"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 t="shared" si="69"/>
        <v/>
      </c>
      <c r="I707" s="3" t="str">
        <f t="shared" si="66"/>
        <v>Trübmoor</v>
      </c>
      <c r="J707" s="3" t="str">
        <f t="shared" si="67"/>
        <v>Murkmire</v>
      </c>
      <c r="K707" s="3" t="str">
        <f t="shared" si="68"/>
        <v>Tourbevase</v>
      </c>
      <c r="L707" s="21">
        <f t="shared" si="70"/>
        <v>1078</v>
      </c>
      <c r="M707" s="21">
        <f t="shared" si="71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 t="shared" si="69"/>
        <v/>
      </c>
      <c r="I708" s="3" t="str">
        <f t="shared" si="66"/>
        <v>Trübmoor</v>
      </c>
      <c r="J708" s="3" t="str">
        <f t="shared" si="67"/>
        <v>Murkmire</v>
      </c>
      <c r="K708" s="3" t="str">
        <f t="shared" si="68"/>
        <v>Tourbevase</v>
      </c>
      <c r="L708" s="21">
        <f t="shared" si="70"/>
        <v>1079</v>
      </c>
      <c r="M708" s="21">
        <f t="shared" si="71"/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 t="shared" si="69"/>
        <v/>
      </c>
      <c r="I709" s="3" t="str">
        <f t="shared" ref="I709:I750" si="72">IF(A709&lt;&gt;C709,VLOOKUP(C709,$A$3:$D$9999,4,FALSE),"")</f>
        <v>Ostmarsch</v>
      </c>
      <c r="J709" s="3" t="str">
        <f t="shared" ref="J709:J750" si="73">IF(A709&lt;&gt;C709,VLOOKUP(C709,$A$3:$E$9999,5,FALSE),"")</f>
        <v>Eastmarch</v>
      </c>
      <c r="K709" s="3" t="str">
        <f t="shared" ref="K709:K750" si="74">IF(A709&lt;&gt;C709,VLOOKUP(C709,$A$3:$F$9999,6,FALSE),"")</f>
        <v>Estemarche</v>
      </c>
      <c r="L709" s="21">
        <f t="shared" si="70"/>
        <v>1080</v>
      </c>
      <c r="M709" s="21">
        <f t="shared" si="71"/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 t="shared" si="69"/>
        <v/>
      </c>
      <c r="I710" s="3" t="str">
        <f t="shared" si="72"/>
        <v>Die Goldküste</v>
      </c>
      <c r="J710" s="3" t="str">
        <f t="shared" si="73"/>
        <v>Gold Coast</v>
      </c>
      <c r="K710" s="3" t="str">
        <f t="shared" si="74"/>
        <v>La Côte d'or</v>
      </c>
      <c r="L710" s="21">
        <f t="shared" si="70"/>
        <v>1081</v>
      </c>
      <c r="M710" s="21">
        <f t="shared" si="71"/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 t="shared" si="69"/>
        <v/>
      </c>
      <c r="I711" s="3" t="str">
        <f t="shared" si="72"/>
        <v>Trübmoor</v>
      </c>
      <c r="J711" s="3" t="str">
        <f t="shared" si="73"/>
        <v>Murkmire</v>
      </c>
      <c r="K711" s="3" t="str">
        <f t="shared" si="74"/>
        <v>Tourbevase</v>
      </c>
      <c r="L711" s="21">
        <f t="shared" si="70"/>
        <v>1082</v>
      </c>
      <c r="M711" s="21">
        <f t="shared" si="71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 t="shared" si="69"/>
        <v/>
      </c>
      <c r="I712" s="3" t="str">
        <f t="shared" si="72"/>
        <v>Trübmoor</v>
      </c>
      <c r="J712" s="3" t="str">
        <f t="shared" si="73"/>
        <v>Murkmire</v>
      </c>
      <c r="K712" s="3" t="str">
        <f t="shared" si="74"/>
        <v>Tourbevase</v>
      </c>
      <c r="L712" s="21">
        <f t="shared" si="70"/>
        <v>1083</v>
      </c>
      <c r="M712" s="21">
        <f t="shared" si="71"/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 t="shared" si="69"/>
        <v>X</v>
      </c>
      <c r="I713" s="3" t="str">
        <f t="shared" si="72"/>
        <v/>
      </c>
      <c r="J713" s="3" t="str">
        <f t="shared" si="73"/>
        <v/>
      </c>
      <c r="K713" s="3" t="str">
        <f t="shared" si="74"/>
        <v/>
      </c>
      <c r="L713" s="21">
        <f t="shared" si="70"/>
        <v>1085</v>
      </c>
      <c r="M713" s="21">
        <f t="shared" si="71"/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 t="shared" si="69"/>
        <v>X</v>
      </c>
      <c r="I714" s="3" t="str">
        <f t="shared" si="72"/>
        <v/>
      </c>
      <c r="J714" s="3" t="str">
        <f t="shared" si="73"/>
        <v/>
      </c>
      <c r="K714" s="3" t="str">
        <f t="shared" si="74"/>
        <v/>
      </c>
      <c r="L714" s="21">
        <f t="shared" si="70"/>
        <v>1086</v>
      </c>
      <c r="M714" s="21">
        <f t="shared" si="71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 t="shared" si="69"/>
        <v/>
      </c>
      <c r="I715" s="3" t="str">
        <f t="shared" si="72"/>
        <v>Das nördliche Elsweyr</v>
      </c>
      <c r="J715" s="3" t="str">
        <f t="shared" si="73"/>
        <v>Northern Elsweyr</v>
      </c>
      <c r="K715" s="3" t="str">
        <f t="shared" si="74"/>
        <v>Le Nord d'Elsweyr</v>
      </c>
      <c r="L715" s="21">
        <f t="shared" si="70"/>
        <v>1088</v>
      </c>
      <c r="M715" s="21">
        <f t="shared" si="71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 t="shared" si="69"/>
        <v/>
      </c>
      <c r="I716" s="3" t="str">
        <f t="shared" si="72"/>
        <v>Das nördliche Elsweyr</v>
      </c>
      <c r="J716" s="3" t="str">
        <f t="shared" si="73"/>
        <v>Northern Elsweyr</v>
      </c>
      <c r="K716" s="3" t="str">
        <f t="shared" si="74"/>
        <v>Le Nord d'Elsweyr</v>
      </c>
      <c r="L716" s="21">
        <f t="shared" si="70"/>
        <v>1089</v>
      </c>
      <c r="M716" s="21">
        <f t="shared" si="71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 t="shared" si="69"/>
        <v/>
      </c>
      <c r="I717" s="3" t="str">
        <f t="shared" si="72"/>
        <v>Das nördliche Elsweyr</v>
      </c>
      <c r="J717" s="3" t="str">
        <f t="shared" si="73"/>
        <v>Northern Elsweyr</v>
      </c>
      <c r="K717" s="3" t="str">
        <f t="shared" si="74"/>
        <v>Le Nord d'Elsweyr</v>
      </c>
      <c r="L717" s="21">
        <f t="shared" si="70"/>
        <v>1090</v>
      </c>
      <c r="M717" s="21">
        <f t="shared" si="71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 t="shared" si="69"/>
        <v/>
      </c>
      <c r="I718" s="3" t="str">
        <f t="shared" si="72"/>
        <v>Das nördliche Elsweyr</v>
      </c>
      <c r="J718" s="3" t="str">
        <f t="shared" si="73"/>
        <v>Northern Elsweyr</v>
      </c>
      <c r="K718" s="3" t="str">
        <f t="shared" si="74"/>
        <v>Le Nord d'Elsweyr</v>
      </c>
      <c r="L718" s="21">
        <f t="shared" si="70"/>
        <v>1091</v>
      </c>
      <c r="M718" s="21">
        <f t="shared" si="71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 t="shared" si="69"/>
        <v/>
      </c>
      <c r="I719" s="3" t="str">
        <f t="shared" si="72"/>
        <v>Das nördliche Elsweyr</v>
      </c>
      <c r="J719" s="3" t="str">
        <f t="shared" si="73"/>
        <v>Northern Elsweyr</v>
      </c>
      <c r="K719" s="3" t="str">
        <f t="shared" si="74"/>
        <v>Le Nord d'Elsweyr</v>
      </c>
      <c r="L719" s="21">
        <f t="shared" si="70"/>
        <v>1092</v>
      </c>
      <c r="M719" s="21">
        <f t="shared" si="71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 t="shared" si="69"/>
        <v/>
      </c>
      <c r="I720" s="3" t="str">
        <f t="shared" si="72"/>
        <v>Das nördliche Elsweyr</v>
      </c>
      <c r="J720" s="3" t="str">
        <f t="shared" si="73"/>
        <v>Northern Elsweyr</v>
      </c>
      <c r="K720" s="3" t="str">
        <f t="shared" si="74"/>
        <v>Le Nord d'Elsweyr</v>
      </c>
      <c r="L720" s="21">
        <f t="shared" si="70"/>
        <v>1094</v>
      </c>
      <c r="M720" s="21">
        <f t="shared" si="71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 t="shared" si="69"/>
        <v/>
      </c>
      <c r="I721" s="3" t="str">
        <f t="shared" si="72"/>
        <v>Das nördliche Elsweyr</v>
      </c>
      <c r="J721" s="3" t="str">
        <f t="shared" si="73"/>
        <v>Northern Elsweyr</v>
      </c>
      <c r="K721" s="3" t="str">
        <f t="shared" si="74"/>
        <v>Le Nord d'Elsweyr</v>
      </c>
      <c r="L721" s="21">
        <f t="shared" si="70"/>
        <v>1095</v>
      </c>
      <c r="M721" s="21">
        <f t="shared" si="71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 t="shared" si="69"/>
        <v/>
      </c>
      <c r="I722" s="3" t="str">
        <f t="shared" si="72"/>
        <v>Das nördliche Elsweyr</v>
      </c>
      <c r="J722" s="3" t="str">
        <f t="shared" si="73"/>
        <v>Northern Elsweyr</v>
      </c>
      <c r="K722" s="3" t="str">
        <f t="shared" si="74"/>
        <v>Le Nord d'Elsweyr</v>
      </c>
      <c r="L722" s="21">
        <f t="shared" si="70"/>
        <v>1096</v>
      </c>
      <c r="M722" s="21">
        <f t="shared" si="71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 t="shared" si="69"/>
        <v/>
      </c>
      <c r="I723" s="3" t="str">
        <f t="shared" si="72"/>
        <v>Das nördliche Elsweyr</v>
      </c>
      <c r="J723" s="3" t="str">
        <f t="shared" si="73"/>
        <v>Northern Elsweyr</v>
      </c>
      <c r="K723" s="3" t="str">
        <f t="shared" si="74"/>
        <v>Le Nord d'Elsweyr</v>
      </c>
      <c r="L723" s="21">
        <f t="shared" si="70"/>
        <v>1097</v>
      </c>
      <c r="M723" s="21">
        <f t="shared" si="71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 t="shared" si="69"/>
        <v/>
      </c>
      <c r="I724" s="3" t="str">
        <f t="shared" si="72"/>
        <v>Das nördliche Elsweyr</v>
      </c>
      <c r="J724" s="3" t="str">
        <f t="shared" si="73"/>
        <v>Northern Elsweyr</v>
      </c>
      <c r="K724" s="3" t="str">
        <f t="shared" si="74"/>
        <v>Le Nord d'Elsweyr</v>
      </c>
      <c r="L724" s="21">
        <f t="shared" si="70"/>
        <v>1098</v>
      </c>
      <c r="M724" s="21">
        <f t="shared" si="71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 t="shared" si="69"/>
        <v/>
      </c>
      <c r="I725" s="3" t="str">
        <f t="shared" si="72"/>
        <v>Das nördliche Elsweyr</v>
      </c>
      <c r="J725" s="3" t="str">
        <f t="shared" si="73"/>
        <v>Northern Elsweyr</v>
      </c>
      <c r="K725" s="3" t="str">
        <f t="shared" si="74"/>
        <v>Le Nord d'Elsweyr</v>
      </c>
      <c r="L725" s="21">
        <f t="shared" si="70"/>
        <v>1099</v>
      </c>
      <c r="M725" s="21">
        <f t="shared" si="71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 t="shared" si="69"/>
        <v/>
      </c>
      <c r="I726" s="3" t="str">
        <f t="shared" si="72"/>
        <v>Das nördliche Elsweyr</v>
      </c>
      <c r="J726" s="3" t="str">
        <f t="shared" si="73"/>
        <v>Northern Elsweyr</v>
      </c>
      <c r="K726" s="3" t="str">
        <f t="shared" si="74"/>
        <v>Le Nord d'Elsweyr</v>
      </c>
      <c r="L726" s="21">
        <f t="shared" si="70"/>
        <v>1101</v>
      </c>
      <c r="M726" s="21">
        <f t="shared" si="71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 t="shared" si="69"/>
        <v/>
      </c>
      <c r="I727" s="3" t="str">
        <f t="shared" si="72"/>
        <v>Das nördliche Elsweyr</v>
      </c>
      <c r="J727" s="3" t="str">
        <f t="shared" si="73"/>
        <v>Northern Elsweyr</v>
      </c>
      <c r="K727" s="3" t="str">
        <f t="shared" si="74"/>
        <v>Le Nord d'Elsweyr</v>
      </c>
      <c r="L727" s="21">
        <f t="shared" si="70"/>
        <v>1102</v>
      </c>
      <c r="M727" s="21">
        <f t="shared" si="71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 t="shared" si="69"/>
        <v/>
      </c>
      <c r="I728" s="3" t="str">
        <f t="shared" si="72"/>
        <v>Das nördliche Elsweyr</v>
      </c>
      <c r="J728" s="3" t="str">
        <f t="shared" si="73"/>
        <v>Northern Elsweyr</v>
      </c>
      <c r="K728" s="3" t="str">
        <f t="shared" si="74"/>
        <v>Le Nord d'Elsweyr</v>
      </c>
      <c r="L728" s="21">
        <f t="shared" si="70"/>
        <v>1103</v>
      </c>
      <c r="M728" s="21">
        <f t="shared" si="71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 t="shared" si="69"/>
        <v/>
      </c>
      <c r="I729" s="3" t="str">
        <f t="shared" si="72"/>
        <v>Das nördliche Elsweyr</v>
      </c>
      <c r="J729" s="3" t="str">
        <f t="shared" si="73"/>
        <v>Northern Elsweyr</v>
      </c>
      <c r="K729" s="3" t="str">
        <f t="shared" si="74"/>
        <v>Le Nord d'Elsweyr</v>
      </c>
      <c r="L729" s="21">
        <f t="shared" si="70"/>
        <v>1105</v>
      </c>
      <c r="M729" s="21">
        <f t="shared" si="71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 t="shared" si="69"/>
        <v/>
      </c>
      <c r="I730" s="3" t="str">
        <f t="shared" si="72"/>
        <v>Das nördliche Elsweyr</v>
      </c>
      <c r="J730" s="3" t="str">
        <f t="shared" si="73"/>
        <v>Northern Elsweyr</v>
      </c>
      <c r="K730" s="3" t="str">
        <f t="shared" si="74"/>
        <v>Le Nord d'Elsweyr</v>
      </c>
      <c r="L730" s="21">
        <f t="shared" si="70"/>
        <v>1106</v>
      </c>
      <c r="M730" s="21">
        <f t="shared" si="71"/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 t="shared" si="69"/>
        <v>X</v>
      </c>
      <c r="I731" s="3" t="str">
        <f t="shared" si="72"/>
        <v/>
      </c>
      <c r="J731" s="3" t="str">
        <f t="shared" si="73"/>
        <v/>
      </c>
      <c r="K731" s="3" t="str">
        <f t="shared" si="74"/>
        <v/>
      </c>
      <c r="L731" s="21">
        <f t="shared" si="70"/>
        <v>1107</v>
      </c>
      <c r="M731" s="21">
        <f t="shared" si="71"/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 t="shared" si="69"/>
        <v>X</v>
      </c>
      <c r="I732" s="3" t="str">
        <f t="shared" si="72"/>
        <v/>
      </c>
      <c r="J732" s="3" t="str">
        <f t="shared" si="73"/>
        <v/>
      </c>
      <c r="K732" s="3" t="str">
        <f t="shared" si="74"/>
        <v/>
      </c>
      <c r="L732" s="21">
        <f t="shared" si="70"/>
        <v>1108</v>
      </c>
      <c r="M732" s="21">
        <f t="shared" si="71"/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 t="shared" si="69"/>
        <v>X</v>
      </c>
      <c r="I733" s="3" t="str">
        <f t="shared" si="72"/>
        <v/>
      </c>
      <c r="J733" s="3" t="str">
        <f t="shared" si="73"/>
        <v/>
      </c>
      <c r="K733" s="3" t="str">
        <f t="shared" si="74"/>
        <v/>
      </c>
      <c r="L733" s="21">
        <f t="shared" si="70"/>
        <v>1109</v>
      </c>
      <c r="M733" s="21">
        <f t="shared" si="71"/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 t="shared" si="69"/>
        <v/>
      </c>
      <c r="I734" s="3" t="str">
        <f t="shared" si="72"/>
        <v>Das nördliche Elsweyr</v>
      </c>
      <c r="J734" s="3" t="str">
        <f t="shared" si="73"/>
        <v>Northern Elsweyr</v>
      </c>
      <c r="K734" s="3" t="str">
        <f t="shared" si="74"/>
        <v>Le Nord d'Elsweyr</v>
      </c>
      <c r="L734" s="21">
        <f t="shared" si="70"/>
        <v>1110</v>
      </c>
      <c r="M734" s="21">
        <f t="shared" si="71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 t="shared" si="69"/>
        <v/>
      </c>
      <c r="I735" s="3" t="str">
        <f t="shared" si="72"/>
        <v>Das nördliche Elsweyr</v>
      </c>
      <c r="J735" s="3" t="str">
        <f t="shared" si="73"/>
        <v>Northern Elsweyr</v>
      </c>
      <c r="K735" s="3" t="str">
        <f t="shared" si="74"/>
        <v>Le Nord d'Elsweyr</v>
      </c>
      <c r="L735" s="21">
        <f t="shared" si="70"/>
        <v>1111</v>
      </c>
      <c r="M735" s="21">
        <f t="shared" si="71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 t="shared" si="69"/>
        <v/>
      </c>
      <c r="I736" s="3" t="str">
        <f t="shared" si="72"/>
        <v>Das nördliche Elsweyr</v>
      </c>
      <c r="J736" s="3" t="str">
        <f t="shared" si="73"/>
        <v>Northern Elsweyr</v>
      </c>
      <c r="K736" s="3" t="str">
        <f t="shared" si="74"/>
        <v>Le Nord d'Elsweyr</v>
      </c>
      <c r="L736" s="21">
        <f t="shared" si="70"/>
        <v>1112</v>
      </c>
      <c r="M736" s="21">
        <f t="shared" si="71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 t="shared" si="69"/>
        <v/>
      </c>
      <c r="I737" s="3" t="str">
        <f t="shared" si="72"/>
        <v>Das nördliche Elsweyr</v>
      </c>
      <c r="J737" s="3" t="str">
        <f t="shared" si="73"/>
        <v>Northern Elsweyr</v>
      </c>
      <c r="K737" s="3" t="str">
        <f t="shared" si="74"/>
        <v>Le Nord d'Elsweyr</v>
      </c>
      <c r="L737" s="21">
        <f t="shared" si="70"/>
        <v>1113</v>
      </c>
      <c r="M737" s="21">
        <f t="shared" si="71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 t="shared" si="69"/>
        <v/>
      </c>
      <c r="I738" s="3" t="str">
        <f t="shared" si="72"/>
        <v>Das nördliche Elsweyr</v>
      </c>
      <c r="J738" s="3" t="str">
        <f t="shared" si="73"/>
        <v>Northern Elsweyr</v>
      </c>
      <c r="K738" s="3" t="str">
        <f t="shared" si="74"/>
        <v>Le Nord d'Elsweyr</v>
      </c>
      <c r="L738" s="21">
        <f t="shared" si="70"/>
        <v>1114</v>
      </c>
      <c r="M738" s="21">
        <f t="shared" si="71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 t="shared" si="69"/>
        <v/>
      </c>
      <c r="I739" s="3" t="str">
        <f t="shared" si="72"/>
        <v>Das nördliche Elsweyr</v>
      </c>
      <c r="J739" s="3" t="str">
        <f t="shared" si="73"/>
        <v>Northern Elsweyr</v>
      </c>
      <c r="K739" s="3" t="str">
        <f t="shared" si="74"/>
        <v>Le Nord d'Elsweyr</v>
      </c>
      <c r="L739" s="21">
        <f t="shared" si="70"/>
        <v>1115</v>
      </c>
      <c r="M739" s="21">
        <f t="shared" si="71"/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 t="shared" si="69"/>
        <v>X</v>
      </c>
      <c r="I740" s="3" t="str">
        <f t="shared" si="72"/>
        <v/>
      </c>
      <c r="J740" s="3" t="str">
        <f t="shared" si="73"/>
        <v/>
      </c>
      <c r="K740" s="3" t="str">
        <f t="shared" si="74"/>
        <v/>
      </c>
      <c r="L740" s="21">
        <f t="shared" si="70"/>
        <v>1116</v>
      </c>
      <c r="M740" s="21">
        <f t="shared" si="71"/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 t="shared" si="69"/>
        <v/>
      </c>
      <c r="I741" s="3" t="str">
        <f t="shared" si="72"/>
        <v>Das nördliche Elsweyr</v>
      </c>
      <c r="J741" s="3" t="str">
        <f t="shared" si="73"/>
        <v>Northern Elsweyr</v>
      </c>
      <c r="K741" s="3" t="str">
        <f t="shared" si="74"/>
        <v>Le Nord d'Elsweyr</v>
      </c>
      <c r="L741" s="21">
        <f t="shared" si="70"/>
        <v>1117</v>
      </c>
      <c r="M741" s="21">
        <f t="shared" si="71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 t="shared" si="69"/>
        <v/>
      </c>
      <c r="I742" s="3" t="str">
        <f t="shared" si="72"/>
        <v>Das nördliche Elsweyr</v>
      </c>
      <c r="J742" s="3" t="str">
        <f t="shared" si="73"/>
        <v>Northern Elsweyr</v>
      </c>
      <c r="K742" s="3" t="str">
        <f t="shared" si="74"/>
        <v>Le Nord d'Elsweyr</v>
      </c>
      <c r="L742" s="21">
        <f t="shared" si="70"/>
        <v>1118</v>
      </c>
      <c r="M742" s="21">
        <f t="shared" si="71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 t="shared" si="69"/>
        <v/>
      </c>
      <c r="I743" s="3" t="str">
        <f t="shared" si="72"/>
        <v>Das nördliche Elsweyr</v>
      </c>
      <c r="J743" s="3" t="str">
        <f t="shared" si="73"/>
        <v>Northern Elsweyr</v>
      </c>
      <c r="K743" s="3" t="str">
        <f t="shared" si="74"/>
        <v>Le Nord d'Elsweyr</v>
      </c>
      <c r="L743" s="21">
        <f t="shared" si="70"/>
        <v>1119</v>
      </c>
      <c r="M743" s="21">
        <f t="shared" si="71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 t="shared" si="69"/>
        <v/>
      </c>
      <c r="I744" s="3" t="str">
        <f t="shared" si="72"/>
        <v>Das nördliche Elsweyr</v>
      </c>
      <c r="J744" s="3" t="str">
        <f t="shared" si="73"/>
        <v>Northern Elsweyr</v>
      </c>
      <c r="K744" s="3" t="str">
        <f t="shared" si="74"/>
        <v>Le Nord d'Elsweyr</v>
      </c>
      <c r="L744" s="21">
        <f t="shared" si="70"/>
        <v>1120</v>
      </c>
      <c r="M744" s="21">
        <f t="shared" si="71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 t="shared" si="69"/>
        <v/>
      </c>
      <c r="I745" s="3" t="str">
        <f t="shared" si="72"/>
        <v>Das nördliche Elsweyr</v>
      </c>
      <c r="J745" s="3" t="str">
        <f t="shared" si="73"/>
        <v>Northern Elsweyr</v>
      </c>
      <c r="K745" s="3" t="str">
        <f t="shared" si="74"/>
        <v>Le Nord d'Elsweyr</v>
      </c>
      <c r="L745" s="21">
        <f t="shared" si="70"/>
        <v>1121</v>
      </c>
      <c r="M745" s="21">
        <f t="shared" si="71"/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 t="shared" si="69"/>
        <v/>
      </c>
      <c r="I746" s="3" t="str">
        <f t="shared" si="72"/>
        <v>Ostmarsch</v>
      </c>
      <c r="J746" s="3" t="str">
        <f t="shared" si="73"/>
        <v>Eastmarch</v>
      </c>
      <c r="K746" s="3" t="str">
        <f t="shared" si="74"/>
        <v>Estemarche</v>
      </c>
      <c r="L746" s="21">
        <f t="shared" si="70"/>
        <v>1125</v>
      </c>
      <c r="M746" s="21">
        <f t="shared" si="71"/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 t="shared" si="69"/>
        <v/>
      </c>
      <c r="I747" s="3" t="str">
        <f t="shared" si="72"/>
        <v>Kargstein</v>
      </c>
      <c r="J747" s="3" t="str">
        <f t="shared" si="73"/>
        <v>Craglorn</v>
      </c>
      <c r="K747" s="3" t="str">
        <f t="shared" si="74"/>
        <v>Raidelorn</v>
      </c>
      <c r="L747" s="21">
        <f t="shared" si="70"/>
        <v>1126</v>
      </c>
      <c r="M747" s="21">
        <f t="shared" si="71"/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 t="shared" si="69"/>
        <v/>
      </c>
      <c r="I748" s="3" t="str">
        <f t="shared" si="72"/>
        <v>Das nördliche Elsweyr</v>
      </c>
      <c r="J748" s="3" t="str">
        <f t="shared" si="73"/>
        <v>Northern Elsweyr</v>
      </c>
      <c r="K748" s="3" t="str">
        <f t="shared" si="74"/>
        <v>Le Nord d'Elsweyr</v>
      </c>
      <c r="L748" s="21">
        <f t="shared" si="70"/>
        <v>1128</v>
      </c>
      <c r="M748" s="21">
        <f t="shared" si="71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 t="shared" si="69"/>
        <v/>
      </c>
      <c r="I749" s="3" t="str">
        <f t="shared" si="72"/>
        <v>Das nördliche Elsweyr</v>
      </c>
      <c r="J749" s="3" t="str">
        <f t="shared" si="73"/>
        <v>Northern Elsweyr</v>
      </c>
      <c r="K749" s="3" t="str">
        <f t="shared" si="74"/>
        <v>Le Nord d'Elsweyr</v>
      </c>
      <c r="L749" s="21">
        <f t="shared" si="70"/>
        <v>1129</v>
      </c>
      <c r="M749" s="21">
        <f t="shared" si="71"/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 t="shared" si="69"/>
        <v>X</v>
      </c>
      <c r="I750" s="3" t="str">
        <f t="shared" si="72"/>
        <v/>
      </c>
      <c r="J750" s="3" t="str">
        <f t="shared" si="73"/>
        <v/>
      </c>
      <c r="K750" s="3" t="str">
        <f t="shared" si="74"/>
        <v/>
      </c>
      <c r="L750" s="21">
        <f t="shared" si="70"/>
        <v>1130</v>
      </c>
      <c r="M750" s="21">
        <f t="shared" si="71"/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4062</v>
      </c>
      <c r="B1" s="5" t="s">
        <v>4114</v>
      </c>
      <c r="C1" s="5" t="s">
        <v>4115</v>
      </c>
      <c r="D1" t="s">
        <v>81</v>
      </c>
      <c r="E1" t="s">
        <v>82</v>
      </c>
      <c r="F1" t="s">
        <v>89</v>
      </c>
    </row>
    <row r="2" spans="1:6" s="34" customFormat="1" ht="14.25" customHeight="1" x14ac:dyDescent="0.25">
      <c r="A2" s="34">
        <v>1</v>
      </c>
      <c r="B2" s="34">
        <v>1</v>
      </c>
      <c r="C2" s="34">
        <v>1</v>
      </c>
      <c r="D2" s="34" t="s">
        <v>4264</v>
      </c>
      <c r="E2" s="34" t="s">
        <v>4264</v>
      </c>
      <c r="F2" s="34" t="s">
        <v>4264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2883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3564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2885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2884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3574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3578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2890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3593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3594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2887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2892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2891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2886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2894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2889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3597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3598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3599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3600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3601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3602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3603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3604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3605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3606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3607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3608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3609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3610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3611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3612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3613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3614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3615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3616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3092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3617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3618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3619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3620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3621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3622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3623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3624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3625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3626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3627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3628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3629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3630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3631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3632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3633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3634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3635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3636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3637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3638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3639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3640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3641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3642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3643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3644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3645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3646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3647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3648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3649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3650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3651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3652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3653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3654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3655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3656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3657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3658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3659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3660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3661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3662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3663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3664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3665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3666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3667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3668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3669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3670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3671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3672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2897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3673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3674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3675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3676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3677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3678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3679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3680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3681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3682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3683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3684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3685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3686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3687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3688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3689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3690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3691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3692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3693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3694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3695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3696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3697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3698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3699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3700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3701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3702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3703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3704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3705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3706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3707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3708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2898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3709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3710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3711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3712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3713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3714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3715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3716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3717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3718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3719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3720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3721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3722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3723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3724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3725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3726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3727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3728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3729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3730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2893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2895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2888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3731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3732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3733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3734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3735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3736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3737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3738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3739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3740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3741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3742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3743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3744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3745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3746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3747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3748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3749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3750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3751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3752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3753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3754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3755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3756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3757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3758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3759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3760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3761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3762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3763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3764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3765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3766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3767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3768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3769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3770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3771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3772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3773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3774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3775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3776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3777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3778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3779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3780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3781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3782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3783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3784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3785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3786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3787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3788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3789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3790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3791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3792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3793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3794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3795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3796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3797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3798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3799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3800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3801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3802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3803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3804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3805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3806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3807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3808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3809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3810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3811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3812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3813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3814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3815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3816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3817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3818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3819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3820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3821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3822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3823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3824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3825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3826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3827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3828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3829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3830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3831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3832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4254</v>
      </c>
      <c r="F297" t="s">
        <v>3619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3833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3834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3835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3836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3837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2896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3838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3839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3840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3841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3842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3843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3844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3845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3846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3847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3848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3849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3850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3851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3852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3853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3753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3854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3855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3856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3752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3857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3858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3859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3860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3861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3862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3863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3864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3865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3866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3867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3868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2900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3869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3870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3871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3872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3873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3874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3875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3876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3634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3877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3878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3879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3880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3881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3882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3872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3883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3884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3885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3886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3887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3888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3889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3890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3620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3891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3892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3893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3118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3894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3895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3896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3897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3898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3899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3900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3901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3902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3903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3904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3905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3906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3907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3908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3909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3910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3911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3912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3913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3914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3915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3916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3917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3867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3918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3919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2906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3920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3921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3922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3923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3924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3925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3926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3927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3928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3929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3930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3931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3932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3933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3934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3935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3936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3937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3938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3939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3940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3941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3942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3943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3944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3945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4081</v>
      </c>
      <c r="E435" t="s">
        <v>4255</v>
      </c>
      <c r="F435" t="s">
        <v>4226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3946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3870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3947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3948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3949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3950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2901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3951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3952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3953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3954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3955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2902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3956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3957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3958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3959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3960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3961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3962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3963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3964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3965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3966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3967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3968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3969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3970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3971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3972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3973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3161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3170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3552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3166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3551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3174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3167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3158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3160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3169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3172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3164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3165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3173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3171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3162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3159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3168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3163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3179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3176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3181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3180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3177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3175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3182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3553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3178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3183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3185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2899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3976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3977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3978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3979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3980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3981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3982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3983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3984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3985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3986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3987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3988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4082</v>
      </c>
      <c r="E552" t="s">
        <v>665</v>
      </c>
      <c r="F552" t="s">
        <v>3989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3990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3991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3992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3993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3995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3996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3997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3998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3999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4000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4001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4002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4003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4004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4005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4006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4007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4008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4009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4010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4011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4012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3151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3150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4013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3152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3154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3153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3156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3155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3157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4014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4015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4016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4017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4018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4019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4020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4021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4022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4023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4024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4025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4026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4027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4028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4029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4030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4031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4032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4033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4034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3189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4036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4028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2903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4037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4038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4039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4040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4041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4042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4043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4044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4045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4046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3191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3192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3193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3569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3202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4049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3199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3198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3201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3200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4050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4051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2904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4047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4052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4053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4054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4055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4056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4057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4058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4059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4060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4061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3555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3556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4048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2905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3557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3558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3559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3560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3561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3562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3563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4047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3565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3566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3567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3568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3569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3570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3203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3218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3217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4035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3571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3572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3220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3573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3994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3575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3576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3577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3579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3228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3975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3580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3581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3582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3583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3584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3585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3586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3586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3586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3587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3588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3589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3590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3974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3234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3591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3592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4083</v>
      </c>
      <c r="E714" t="s">
        <v>4228</v>
      </c>
      <c r="F714" t="s">
        <v>4199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4084</v>
      </c>
      <c r="E715" t="s">
        <v>4256</v>
      </c>
      <c r="F715" t="s">
        <v>4227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4085</v>
      </c>
      <c r="E716" t="s">
        <v>4229</v>
      </c>
      <c r="F716" t="s">
        <v>4200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4086</v>
      </c>
      <c r="E717" t="s">
        <v>4230</v>
      </c>
      <c r="F717" t="s">
        <v>4201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4087</v>
      </c>
      <c r="E718" t="s">
        <v>4231</v>
      </c>
      <c r="F718" t="s">
        <v>4202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4088</v>
      </c>
      <c r="E719" t="s">
        <v>4232</v>
      </c>
      <c r="F719" t="s">
        <v>4203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4089</v>
      </c>
      <c r="E720" t="s">
        <v>4233</v>
      </c>
      <c r="F720" t="s">
        <v>4204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4090</v>
      </c>
      <c r="E721" t="s">
        <v>4234</v>
      </c>
      <c r="F721" t="s">
        <v>4205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4091</v>
      </c>
      <c r="E722" t="s">
        <v>4235</v>
      </c>
      <c r="F722" t="s">
        <v>4206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4092</v>
      </c>
      <c r="E723" t="s">
        <v>4236</v>
      </c>
      <c r="F723" t="s">
        <v>4207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4093</v>
      </c>
      <c r="E724" t="s">
        <v>4237</v>
      </c>
      <c r="F724" t="s">
        <v>4208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4094</v>
      </c>
      <c r="E725" t="s">
        <v>4238</v>
      </c>
      <c r="F725" t="s">
        <v>4209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4095</v>
      </c>
      <c r="E726" t="s">
        <v>4239</v>
      </c>
      <c r="F726" t="s">
        <v>4210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4096</v>
      </c>
      <c r="E727" t="s">
        <v>4240</v>
      </c>
      <c r="F727" t="s">
        <v>4211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4097</v>
      </c>
      <c r="E728" t="s">
        <v>4241</v>
      </c>
      <c r="F728" t="s">
        <v>4212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4098</v>
      </c>
      <c r="E729" t="s">
        <v>4242</v>
      </c>
      <c r="F729" t="s">
        <v>4213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4099</v>
      </c>
      <c r="E730" t="s">
        <v>4243</v>
      </c>
      <c r="F730" t="s">
        <v>4214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3595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3235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4100</v>
      </c>
      <c r="E734" t="s">
        <v>4244</v>
      </c>
      <c r="F734" t="s">
        <v>4215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4101</v>
      </c>
      <c r="E735" t="s">
        <v>4245</v>
      </c>
      <c r="F735" t="s">
        <v>4216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4102</v>
      </c>
      <c r="E736" t="s">
        <v>4246</v>
      </c>
      <c r="F736" t="s">
        <v>4217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4103</v>
      </c>
      <c r="E737" t="s">
        <v>4247</v>
      </c>
      <c r="F737" t="s">
        <v>4218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4104</v>
      </c>
      <c r="E738" t="s">
        <v>4248</v>
      </c>
      <c r="F738" t="s">
        <v>4219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4105</v>
      </c>
      <c r="E739" t="s">
        <v>4249</v>
      </c>
      <c r="F739" t="s">
        <v>4220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4106</v>
      </c>
      <c r="E740" t="s">
        <v>4106</v>
      </c>
      <c r="F740" t="s">
        <v>4106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4107</v>
      </c>
      <c r="E741" t="s">
        <v>4250</v>
      </c>
      <c r="F741" t="s">
        <v>4221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4108</v>
      </c>
      <c r="E742" t="s">
        <v>4251</v>
      </c>
      <c r="F742" t="s">
        <v>4222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4109</v>
      </c>
      <c r="E743" t="s">
        <v>4252</v>
      </c>
      <c r="F743" t="s">
        <v>4223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4110</v>
      </c>
      <c r="E744" t="s">
        <v>4253</v>
      </c>
      <c r="F744" t="s">
        <v>4224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2540</v>
      </c>
      <c r="E745" t="s">
        <v>2529</v>
      </c>
      <c r="F745" t="s">
        <v>4225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3239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3596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4111</v>
      </c>
      <c r="E748" t="s">
        <v>4193</v>
      </c>
      <c r="F748" t="s">
        <v>4141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4112</v>
      </c>
      <c r="E749" t="s">
        <v>4196</v>
      </c>
      <c r="F749" t="s">
        <v>4144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4113</v>
      </c>
      <c r="E750" t="s">
        <v>4197</v>
      </c>
      <c r="F750" t="s">
        <v>4145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2588</v>
      </c>
      <c r="B1" s="6" t="s">
        <v>2589</v>
      </c>
      <c r="C1" s="1" t="s">
        <v>2590</v>
      </c>
      <c r="D1" s="1" t="s">
        <v>2609</v>
      </c>
      <c r="E1" s="1" t="s">
        <v>2610</v>
      </c>
      <c r="F1" s="6" t="s">
        <v>139</v>
      </c>
      <c r="G1" s="3" t="s">
        <v>148</v>
      </c>
      <c r="H1" s="3" t="s">
        <v>2879</v>
      </c>
      <c r="I1" s="3" t="s">
        <v>2880</v>
      </c>
      <c r="J1" s="3" t="s">
        <v>2881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2883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2884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2885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2621</v>
      </c>
      <c r="D5" t="s">
        <v>159</v>
      </c>
      <c r="E5" t="s">
        <v>2886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2887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2888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2889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2890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2891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2892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2893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2894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2895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2896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2897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2898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2899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2900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2901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2902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2903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2904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2905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2906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358" activePane="bottomRight" state="frozen"/>
      <selection pane="topRight" activeCell="F1" sqref="F1"/>
      <selection pane="bottomLeft" activeCell="A2" sqref="A2"/>
      <selection pane="bottomRight" activeCell="D373" sqref="D373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2466</v>
      </c>
      <c r="B1" s="6" t="s">
        <v>2588</v>
      </c>
      <c r="C1" s="6" t="s">
        <v>2589</v>
      </c>
      <c r="D1" s="1" t="s">
        <v>2590</v>
      </c>
      <c r="E1" s="1" t="s">
        <v>2609</v>
      </c>
      <c r="F1" s="1" t="s">
        <v>3241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2882</v>
      </c>
      <c r="L1" s="6" t="s">
        <v>2593</v>
      </c>
      <c r="M1" s="1" t="s">
        <v>2587</v>
      </c>
      <c r="N1" s="1" t="s">
        <v>2591</v>
      </c>
      <c r="O1" s="1" t="s">
        <v>2592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hidden="1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1138</v>
      </c>
      <c r="E196" t="s">
        <v>39</v>
      </c>
      <c r="F196" t="s">
        <v>2900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1138</v>
      </c>
      <c r="E197" t="s">
        <v>39</v>
      </c>
      <c r="F197" t="s">
        <v>2900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1138</v>
      </c>
      <c r="E198" t="s">
        <v>39</v>
      </c>
      <c r="F198" t="s">
        <v>2900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hidden="1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Star Haven Wayshrine"/>
      </filters>
    </filterColumn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4198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2611</v>
      </c>
      <c r="C2" t="s">
        <v>3242</v>
      </c>
      <c r="D2" t="s">
        <v>2907</v>
      </c>
    </row>
    <row r="3" spans="1:4" x14ac:dyDescent="0.25">
      <c r="A3" s="5">
        <v>2</v>
      </c>
      <c r="B3" t="s">
        <v>2612</v>
      </c>
      <c r="C3" t="s">
        <v>3243</v>
      </c>
      <c r="D3" t="s">
        <v>2908</v>
      </c>
    </row>
    <row r="4" spans="1:4" x14ac:dyDescent="0.25">
      <c r="A4" s="5">
        <v>3</v>
      </c>
      <c r="B4" t="s">
        <v>2613</v>
      </c>
      <c r="C4" t="s">
        <v>3244</v>
      </c>
      <c r="D4" t="s">
        <v>2909</v>
      </c>
    </row>
    <row r="5" spans="1:4" x14ac:dyDescent="0.25">
      <c r="A5" s="5">
        <v>4</v>
      </c>
      <c r="B5" t="s">
        <v>2614</v>
      </c>
      <c r="C5" t="s">
        <v>3245</v>
      </c>
      <c r="D5" t="s">
        <v>2910</v>
      </c>
    </row>
    <row r="6" spans="1:4" x14ac:dyDescent="0.25">
      <c r="A6" s="5">
        <v>5</v>
      </c>
      <c r="B6" t="s">
        <v>2615</v>
      </c>
      <c r="C6" t="s">
        <v>3246</v>
      </c>
      <c r="D6" t="s">
        <v>2911</v>
      </c>
    </row>
    <row r="7" spans="1:4" x14ac:dyDescent="0.25">
      <c r="A7" s="5">
        <v>6</v>
      </c>
      <c r="B7" t="s">
        <v>2616</v>
      </c>
      <c r="C7" t="s">
        <v>3247</v>
      </c>
      <c r="D7" t="s">
        <v>2912</v>
      </c>
    </row>
    <row r="8" spans="1:4" x14ac:dyDescent="0.25">
      <c r="A8" s="5">
        <v>7</v>
      </c>
      <c r="B8" t="s">
        <v>2617</v>
      </c>
      <c r="C8" t="s">
        <v>3248</v>
      </c>
      <c r="D8" t="s">
        <v>2913</v>
      </c>
    </row>
    <row r="9" spans="1:4" x14ac:dyDescent="0.25">
      <c r="A9" s="5">
        <v>8</v>
      </c>
      <c r="B9" t="s">
        <v>2618</v>
      </c>
      <c r="C9" t="s">
        <v>3249</v>
      </c>
      <c r="D9" t="s">
        <v>2914</v>
      </c>
    </row>
    <row r="10" spans="1:4" x14ac:dyDescent="0.25">
      <c r="A10" s="5">
        <v>9</v>
      </c>
      <c r="B10" t="s">
        <v>2709</v>
      </c>
      <c r="C10" t="s">
        <v>3250</v>
      </c>
      <c r="D10" t="s">
        <v>2915</v>
      </c>
    </row>
    <row r="11" spans="1:4" x14ac:dyDescent="0.25">
      <c r="A11" s="5">
        <v>10</v>
      </c>
      <c r="B11" t="s">
        <v>2780</v>
      </c>
      <c r="C11" t="s">
        <v>3251</v>
      </c>
      <c r="D11" t="s">
        <v>2916</v>
      </c>
    </row>
    <row r="12" spans="1:4" x14ac:dyDescent="0.25">
      <c r="A12" s="5">
        <v>11</v>
      </c>
      <c r="B12" t="s">
        <v>2779</v>
      </c>
      <c r="C12" t="s">
        <v>3252</v>
      </c>
      <c r="D12" t="s">
        <v>2917</v>
      </c>
    </row>
    <row r="13" spans="1:4" x14ac:dyDescent="0.25">
      <c r="A13" s="5">
        <v>12</v>
      </c>
      <c r="B13" t="s">
        <v>2710</v>
      </c>
      <c r="C13" t="s">
        <v>3253</v>
      </c>
      <c r="D13" t="s">
        <v>2918</v>
      </c>
    </row>
    <row r="14" spans="1:4" x14ac:dyDescent="0.25">
      <c r="A14" s="5">
        <v>13</v>
      </c>
      <c r="B14" t="s">
        <v>2711</v>
      </c>
      <c r="C14" t="s">
        <v>3254</v>
      </c>
      <c r="D14" t="s">
        <v>2919</v>
      </c>
    </row>
    <row r="15" spans="1:4" x14ac:dyDescent="0.25">
      <c r="A15" s="5">
        <v>14</v>
      </c>
      <c r="B15" t="s">
        <v>2712</v>
      </c>
      <c r="C15" t="s">
        <v>3255</v>
      </c>
      <c r="D15" t="s">
        <v>2920</v>
      </c>
    </row>
    <row r="16" spans="1:4" x14ac:dyDescent="0.25">
      <c r="A16" s="5">
        <v>15</v>
      </c>
      <c r="B16" t="s">
        <v>2713</v>
      </c>
      <c r="C16" t="s">
        <v>3256</v>
      </c>
      <c r="D16" t="s">
        <v>2921</v>
      </c>
    </row>
    <row r="17" spans="1:4" x14ac:dyDescent="0.25">
      <c r="A17" s="5">
        <v>16</v>
      </c>
      <c r="B17" t="s">
        <v>2714</v>
      </c>
      <c r="C17" t="s">
        <v>3257</v>
      </c>
      <c r="D17" t="s">
        <v>2922</v>
      </c>
    </row>
    <row r="18" spans="1:4" x14ac:dyDescent="0.25">
      <c r="A18" s="5">
        <v>17</v>
      </c>
      <c r="B18" t="s">
        <v>2715</v>
      </c>
      <c r="C18" t="s">
        <v>3258</v>
      </c>
      <c r="D18" t="s">
        <v>2923</v>
      </c>
    </row>
    <row r="19" spans="1:4" x14ac:dyDescent="0.25">
      <c r="A19" s="5">
        <v>18</v>
      </c>
      <c r="B19" t="s">
        <v>2716</v>
      </c>
      <c r="C19" t="s">
        <v>3259</v>
      </c>
      <c r="D19" t="s">
        <v>2924</v>
      </c>
    </row>
    <row r="20" spans="1:4" x14ac:dyDescent="0.25">
      <c r="A20" s="5">
        <v>19</v>
      </c>
      <c r="B20" t="s">
        <v>2717</v>
      </c>
      <c r="C20" t="s">
        <v>3260</v>
      </c>
      <c r="D20" t="s">
        <v>2925</v>
      </c>
    </row>
    <row r="21" spans="1:4" x14ac:dyDescent="0.25">
      <c r="A21" s="5">
        <v>20</v>
      </c>
      <c r="B21" t="s">
        <v>2619</v>
      </c>
      <c r="C21" t="s">
        <v>3261</v>
      </c>
      <c r="D21" t="s">
        <v>2926</v>
      </c>
    </row>
    <row r="22" spans="1:4" x14ac:dyDescent="0.25">
      <c r="A22" s="5">
        <v>21</v>
      </c>
      <c r="B22" t="s">
        <v>2781</v>
      </c>
      <c r="C22" t="s">
        <v>3262</v>
      </c>
      <c r="D22" t="s">
        <v>2927</v>
      </c>
    </row>
    <row r="23" spans="1:4" x14ac:dyDescent="0.25">
      <c r="A23" s="5">
        <v>22</v>
      </c>
      <c r="B23" t="s">
        <v>2718</v>
      </c>
      <c r="C23" t="s">
        <v>3263</v>
      </c>
      <c r="D23" t="s">
        <v>2928</v>
      </c>
    </row>
    <row r="24" spans="1:4" x14ac:dyDescent="0.25">
      <c r="A24" s="5">
        <v>23</v>
      </c>
      <c r="B24" t="s">
        <v>2719</v>
      </c>
      <c r="C24" t="s">
        <v>3264</v>
      </c>
      <c r="D24" t="s">
        <v>2929</v>
      </c>
    </row>
    <row r="25" spans="1:4" x14ac:dyDescent="0.25">
      <c r="A25" s="5">
        <v>24</v>
      </c>
      <c r="B25" t="s">
        <v>2602</v>
      </c>
      <c r="C25" t="s">
        <v>3265</v>
      </c>
      <c r="D25" t="s">
        <v>2930</v>
      </c>
    </row>
    <row r="26" spans="1:4" x14ac:dyDescent="0.25">
      <c r="A26" s="5">
        <v>25</v>
      </c>
      <c r="B26" t="s">
        <v>2601</v>
      </c>
      <c r="C26" t="s">
        <v>3266</v>
      </c>
      <c r="D26" t="s">
        <v>2931</v>
      </c>
    </row>
    <row r="27" spans="1:4" x14ac:dyDescent="0.25">
      <c r="A27" s="5">
        <v>26</v>
      </c>
      <c r="B27" t="s">
        <v>2603</v>
      </c>
      <c r="C27" t="s">
        <v>3267</v>
      </c>
      <c r="D27" t="s">
        <v>2932</v>
      </c>
    </row>
    <row r="28" spans="1:4" x14ac:dyDescent="0.25">
      <c r="A28" s="5">
        <v>27</v>
      </c>
      <c r="B28" t="s">
        <v>2604</v>
      </c>
      <c r="C28" t="s">
        <v>3268</v>
      </c>
      <c r="D28" t="s">
        <v>2933</v>
      </c>
    </row>
    <row r="29" spans="1:4" x14ac:dyDescent="0.25">
      <c r="A29" s="5">
        <v>28</v>
      </c>
      <c r="B29" t="s">
        <v>2605</v>
      </c>
      <c r="C29" t="s">
        <v>3269</v>
      </c>
      <c r="D29" t="s">
        <v>2934</v>
      </c>
    </row>
    <row r="30" spans="1:4" x14ac:dyDescent="0.25">
      <c r="A30" s="5">
        <v>29</v>
      </c>
      <c r="B30" t="s">
        <v>2606</v>
      </c>
      <c r="C30" t="s">
        <v>3270</v>
      </c>
      <c r="D30" t="s">
        <v>2935</v>
      </c>
    </row>
    <row r="31" spans="1:4" x14ac:dyDescent="0.25">
      <c r="A31" s="5">
        <v>30</v>
      </c>
      <c r="B31" t="s">
        <v>2607</v>
      </c>
      <c r="C31" t="s">
        <v>3271</v>
      </c>
      <c r="D31" t="s">
        <v>2936</v>
      </c>
    </row>
    <row r="32" spans="1:4" x14ac:dyDescent="0.25">
      <c r="A32" s="5">
        <v>31</v>
      </c>
      <c r="B32" t="s">
        <v>2753</v>
      </c>
      <c r="C32" t="s">
        <v>3272</v>
      </c>
      <c r="D32" t="s">
        <v>2937</v>
      </c>
    </row>
    <row r="33" spans="1:4" x14ac:dyDescent="0.25">
      <c r="A33" s="5">
        <v>32</v>
      </c>
      <c r="B33" t="s">
        <v>2594</v>
      </c>
      <c r="C33" t="s">
        <v>3273</v>
      </c>
      <c r="D33" t="s">
        <v>2938</v>
      </c>
    </row>
    <row r="34" spans="1:4" x14ac:dyDescent="0.25">
      <c r="A34" s="5">
        <v>33</v>
      </c>
      <c r="B34" t="s">
        <v>3512</v>
      </c>
      <c r="C34" t="s">
        <v>3526</v>
      </c>
      <c r="D34" t="s">
        <v>3539</v>
      </c>
    </row>
    <row r="35" spans="1:4" x14ac:dyDescent="0.25">
      <c r="A35" s="5">
        <v>34</v>
      </c>
      <c r="B35" t="s">
        <v>3513</v>
      </c>
      <c r="C35" t="s">
        <v>3527</v>
      </c>
      <c r="D35" t="s">
        <v>3540</v>
      </c>
    </row>
    <row r="36" spans="1:4" x14ac:dyDescent="0.25">
      <c r="A36" s="5">
        <v>35</v>
      </c>
      <c r="B36" t="s">
        <v>3514</v>
      </c>
      <c r="C36" t="s">
        <v>3528</v>
      </c>
      <c r="D36" t="s">
        <v>3541</v>
      </c>
    </row>
    <row r="37" spans="1:4" x14ac:dyDescent="0.25">
      <c r="A37" s="5">
        <v>36</v>
      </c>
      <c r="B37" t="s">
        <v>3515</v>
      </c>
      <c r="C37" t="s">
        <v>3529</v>
      </c>
      <c r="D37" t="s">
        <v>3542</v>
      </c>
    </row>
    <row r="38" spans="1:4" x14ac:dyDescent="0.25">
      <c r="A38" s="5">
        <v>37</v>
      </c>
      <c r="B38" t="s">
        <v>3516</v>
      </c>
      <c r="C38" t="s">
        <v>3530</v>
      </c>
      <c r="D38" t="s">
        <v>3543</v>
      </c>
    </row>
    <row r="39" spans="1:4" x14ac:dyDescent="0.25">
      <c r="A39" s="5">
        <v>38</v>
      </c>
      <c r="B39" t="s">
        <v>3517</v>
      </c>
      <c r="C39" t="s">
        <v>3531</v>
      </c>
      <c r="D39" t="s">
        <v>3544</v>
      </c>
    </row>
    <row r="40" spans="1:4" x14ac:dyDescent="0.25">
      <c r="A40" s="5">
        <v>39</v>
      </c>
      <c r="B40" t="s">
        <v>3518</v>
      </c>
      <c r="C40" t="s">
        <v>3532</v>
      </c>
      <c r="D40" t="s">
        <v>3545</v>
      </c>
    </row>
    <row r="41" spans="1:4" x14ac:dyDescent="0.25">
      <c r="A41" s="5">
        <v>40</v>
      </c>
      <c r="B41" t="s">
        <v>3519</v>
      </c>
      <c r="C41" t="s">
        <v>3533</v>
      </c>
      <c r="D41" t="s">
        <v>3546</v>
      </c>
    </row>
    <row r="42" spans="1:4" x14ac:dyDescent="0.25">
      <c r="A42" s="5">
        <v>41</v>
      </c>
      <c r="B42" t="s">
        <v>2620</v>
      </c>
      <c r="C42" t="s">
        <v>3274</v>
      </c>
      <c r="D42" t="s">
        <v>2939</v>
      </c>
    </row>
    <row r="43" spans="1:4" x14ac:dyDescent="0.25">
      <c r="A43" s="5">
        <v>42</v>
      </c>
      <c r="B43" t="s">
        <v>2622</v>
      </c>
      <c r="C43" t="s">
        <v>3275</v>
      </c>
      <c r="D43" t="s">
        <v>2940</v>
      </c>
    </row>
    <row r="44" spans="1:4" x14ac:dyDescent="0.25">
      <c r="A44" s="5">
        <v>43</v>
      </c>
      <c r="B44" t="s">
        <v>2623</v>
      </c>
      <c r="C44" t="s">
        <v>3276</v>
      </c>
      <c r="D44" t="s">
        <v>2941</v>
      </c>
    </row>
    <row r="45" spans="1:4" x14ac:dyDescent="0.25">
      <c r="A45" s="5">
        <v>44</v>
      </c>
      <c r="B45" t="s">
        <v>2624</v>
      </c>
      <c r="C45" t="s">
        <v>3277</v>
      </c>
      <c r="D45" t="s">
        <v>2942</v>
      </c>
    </row>
    <row r="46" spans="1:4" x14ac:dyDescent="0.25">
      <c r="A46" s="5">
        <v>45</v>
      </c>
      <c r="B46" t="s">
        <v>2625</v>
      </c>
      <c r="C46" t="s">
        <v>3278</v>
      </c>
      <c r="D46" t="s">
        <v>2943</v>
      </c>
    </row>
    <row r="47" spans="1:4" x14ac:dyDescent="0.25">
      <c r="A47" s="5">
        <v>46</v>
      </c>
      <c r="B47" t="s">
        <v>2626</v>
      </c>
      <c r="C47" t="s">
        <v>3279</v>
      </c>
      <c r="D47" t="s">
        <v>2944</v>
      </c>
    </row>
    <row r="48" spans="1:4" x14ac:dyDescent="0.25">
      <c r="A48" s="5">
        <v>47</v>
      </c>
      <c r="B48" t="s">
        <v>2627</v>
      </c>
      <c r="C48" t="s">
        <v>3280</v>
      </c>
      <c r="D48" t="s">
        <v>2945</v>
      </c>
    </row>
    <row r="49" spans="1:4" x14ac:dyDescent="0.25">
      <c r="A49" s="5">
        <v>48</v>
      </c>
      <c r="B49" t="s">
        <v>2628</v>
      </c>
      <c r="C49" t="s">
        <v>3281</v>
      </c>
      <c r="D49" t="s">
        <v>2946</v>
      </c>
    </row>
    <row r="50" spans="1:4" x14ac:dyDescent="0.25">
      <c r="A50" s="5">
        <v>49</v>
      </c>
      <c r="B50" t="s">
        <v>2629</v>
      </c>
      <c r="C50" t="s">
        <v>3282</v>
      </c>
      <c r="D50" t="s">
        <v>2947</v>
      </c>
    </row>
    <row r="51" spans="1:4" x14ac:dyDescent="0.25">
      <c r="A51" s="5">
        <v>50</v>
      </c>
      <c r="B51" t="s">
        <v>2630</v>
      </c>
      <c r="C51" t="s">
        <v>3283</v>
      </c>
      <c r="D51" t="s">
        <v>2948</v>
      </c>
    </row>
    <row r="52" spans="1:4" x14ac:dyDescent="0.25">
      <c r="A52" s="5">
        <v>51</v>
      </c>
      <c r="B52" t="s">
        <v>2631</v>
      </c>
      <c r="C52" t="s">
        <v>3284</v>
      </c>
      <c r="D52" t="s">
        <v>2949</v>
      </c>
    </row>
    <row r="53" spans="1:4" x14ac:dyDescent="0.25">
      <c r="A53" s="5">
        <v>52</v>
      </c>
      <c r="B53" t="s">
        <v>2632</v>
      </c>
      <c r="C53" t="s">
        <v>3285</v>
      </c>
      <c r="D53" t="s">
        <v>2950</v>
      </c>
    </row>
    <row r="54" spans="1:4" x14ac:dyDescent="0.25">
      <c r="A54" s="5">
        <v>53</v>
      </c>
      <c r="B54" t="s">
        <v>2633</v>
      </c>
      <c r="C54" t="s">
        <v>3286</v>
      </c>
      <c r="D54" t="s">
        <v>2951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2720</v>
      </c>
      <c r="C56" t="s">
        <v>3287</v>
      </c>
      <c r="D56" t="s">
        <v>2952</v>
      </c>
    </row>
    <row r="57" spans="1:4" x14ac:dyDescent="0.25">
      <c r="A57" s="5">
        <v>56</v>
      </c>
      <c r="B57" t="s">
        <v>2721</v>
      </c>
      <c r="C57" t="s">
        <v>3288</v>
      </c>
      <c r="D57" t="s">
        <v>2953</v>
      </c>
    </row>
    <row r="58" spans="1:4" x14ac:dyDescent="0.25">
      <c r="A58" s="5">
        <v>57</v>
      </c>
      <c r="B58" t="s">
        <v>2634</v>
      </c>
      <c r="C58" t="s">
        <v>3289</v>
      </c>
      <c r="D58" t="s">
        <v>2954</v>
      </c>
    </row>
    <row r="59" spans="1:4" x14ac:dyDescent="0.25">
      <c r="A59" s="5">
        <v>58</v>
      </c>
      <c r="B59" t="s">
        <v>2635</v>
      </c>
      <c r="C59" t="s">
        <v>3290</v>
      </c>
      <c r="D59" t="s">
        <v>2955</v>
      </c>
    </row>
    <row r="60" spans="1:4" x14ac:dyDescent="0.25">
      <c r="A60" s="5">
        <v>59</v>
      </c>
      <c r="B60" t="s">
        <v>2636</v>
      </c>
      <c r="C60" t="s">
        <v>3291</v>
      </c>
      <c r="D60" t="s">
        <v>2956</v>
      </c>
    </row>
    <row r="61" spans="1:4" x14ac:dyDescent="0.25">
      <c r="A61" s="5">
        <v>60</v>
      </c>
      <c r="B61" t="s">
        <v>2637</v>
      </c>
      <c r="C61" t="s">
        <v>3292</v>
      </c>
      <c r="D61" t="s">
        <v>2957</v>
      </c>
    </row>
    <row r="62" spans="1:4" x14ac:dyDescent="0.25">
      <c r="A62" s="5">
        <v>61</v>
      </c>
      <c r="B62" t="s">
        <v>2638</v>
      </c>
      <c r="C62" t="s">
        <v>3293</v>
      </c>
      <c r="D62" t="s">
        <v>2958</v>
      </c>
    </row>
    <row r="63" spans="1:4" x14ac:dyDescent="0.25">
      <c r="A63" s="5">
        <v>62</v>
      </c>
      <c r="B63" t="s">
        <v>2639</v>
      </c>
      <c r="C63" t="s">
        <v>3294</v>
      </c>
      <c r="D63" t="s">
        <v>2959</v>
      </c>
    </row>
    <row r="64" spans="1:4" x14ac:dyDescent="0.25">
      <c r="A64" s="5">
        <v>63</v>
      </c>
      <c r="B64" t="s">
        <v>3520</v>
      </c>
      <c r="C64" t="s">
        <v>3534</v>
      </c>
      <c r="D64" t="s">
        <v>3547</v>
      </c>
    </row>
    <row r="65" spans="1:4" x14ac:dyDescent="0.25">
      <c r="A65" s="5">
        <v>64</v>
      </c>
      <c r="B65" t="s">
        <v>2640</v>
      </c>
      <c r="C65" t="s">
        <v>3295</v>
      </c>
      <c r="D65" t="s">
        <v>2960</v>
      </c>
    </row>
    <row r="66" spans="1:4" x14ac:dyDescent="0.25">
      <c r="A66" s="5">
        <v>65</v>
      </c>
      <c r="B66" t="s">
        <v>2662</v>
      </c>
      <c r="C66" t="s">
        <v>3296</v>
      </c>
      <c r="D66" t="s">
        <v>2961</v>
      </c>
    </row>
    <row r="67" spans="1:4" x14ac:dyDescent="0.25">
      <c r="A67" s="5">
        <v>66</v>
      </c>
      <c r="B67" t="s">
        <v>2698</v>
      </c>
      <c r="C67" t="s">
        <v>3297</v>
      </c>
      <c r="D67" t="s">
        <v>2962</v>
      </c>
    </row>
    <row r="68" spans="1:4" x14ac:dyDescent="0.25">
      <c r="A68" s="5">
        <v>67</v>
      </c>
      <c r="B68" t="s">
        <v>2664</v>
      </c>
      <c r="C68" t="s">
        <v>3298</v>
      </c>
      <c r="D68" t="s">
        <v>2963</v>
      </c>
    </row>
    <row r="69" spans="1:4" x14ac:dyDescent="0.25">
      <c r="A69" s="5">
        <v>68</v>
      </c>
      <c r="B69" t="s">
        <v>2665</v>
      </c>
      <c r="C69" t="s">
        <v>3299</v>
      </c>
      <c r="D69" t="s">
        <v>2964</v>
      </c>
    </row>
    <row r="70" spans="1:4" x14ac:dyDescent="0.25">
      <c r="A70" s="5">
        <v>69</v>
      </c>
      <c r="B70" t="s">
        <v>2666</v>
      </c>
      <c r="C70" t="s">
        <v>3300</v>
      </c>
      <c r="D70" t="s">
        <v>2965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2667</v>
      </c>
      <c r="C72" t="s">
        <v>3301</v>
      </c>
      <c r="D72" t="s">
        <v>2966</v>
      </c>
    </row>
    <row r="73" spans="1:4" x14ac:dyDescent="0.25">
      <c r="A73" s="5">
        <v>72</v>
      </c>
      <c r="B73" t="s">
        <v>2668</v>
      </c>
      <c r="C73" t="s">
        <v>3302</v>
      </c>
      <c r="D73" t="s">
        <v>2967</v>
      </c>
    </row>
    <row r="74" spans="1:4" x14ac:dyDescent="0.25">
      <c r="A74" s="5">
        <v>73</v>
      </c>
      <c r="B74" t="s">
        <v>2669</v>
      </c>
      <c r="C74" t="s">
        <v>3303</v>
      </c>
      <c r="D74" t="s">
        <v>2968</v>
      </c>
    </row>
    <row r="75" spans="1:4" x14ac:dyDescent="0.25">
      <c r="A75" s="5">
        <v>74</v>
      </c>
      <c r="B75" t="s">
        <v>2670</v>
      </c>
      <c r="C75" t="s">
        <v>3304</v>
      </c>
      <c r="D75" t="s">
        <v>2969</v>
      </c>
    </row>
    <row r="76" spans="1:4" x14ac:dyDescent="0.25">
      <c r="A76" s="5">
        <v>75</v>
      </c>
      <c r="B76" t="s">
        <v>2671</v>
      </c>
      <c r="C76" t="s">
        <v>3305</v>
      </c>
      <c r="D76" t="s">
        <v>2970</v>
      </c>
    </row>
    <row r="77" spans="1:4" x14ac:dyDescent="0.25">
      <c r="A77" s="5">
        <v>76</v>
      </c>
      <c r="B77" t="s">
        <v>2672</v>
      </c>
      <c r="C77" t="s">
        <v>3306</v>
      </c>
      <c r="D77" t="s">
        <v>2971</v>
      </c>
    </row>
    <row r="78" spans="1:4" x14ac:dyDescent="0.25">
      <c r="A78" s="5">
        <v>77</v>
      </c>
      <c r="B78" t="s">
        <v>2673</v>
      </c>
      <c r="C78" t="s">
        <v>3307</v>
      </c>
      <c r="D78" t="s">
        <v>2972</v>
      </c>
    </row>
    <row r="79" spans="1:4" x14ac:dyDescent="0.25">
      <c r="A79" s="5">
        <v>78</v>
      </c>
      <c r="B79" t="s">
        <v>2674</v>
      </c>
      <c r="C79" t="s">
        <v>3308</v>
      </c>
      <c r="D79" t="s">
        <v>2973</v>
      </c>
    </row>
    <row r="80" spans="1:4" x14ac:dyDescent="0.25">
      <c r="A80" s="5">
        <v>79</v>
      </c>
      <c r="B80" t="s">
        <v>2598</v>
      </c>
      <c r="C80" t="s">
        <v>3309</v>
      </c>
      <c r="D80" t="s">
        <v>2974</v>
      </c>
    </row>
    <row r="81" spans="1:4" x14ac:dyDescent="0.25">
      <c r="A81" s="5">
        <v>80</v>
      </c>
      <c r="B81" t="s">
        <v>2599</v>
      </c>
      <c r="C81" t="s">
        <v>3310</v>
      </c>
      <c r="D81" t="s">
        <v>2975</v>
      </c>
    </row>
    <row r="82" spans="1:4" x14ac:dyDescent="0.25">
      <c r="A82" s="5">
        <v>81</v>
      </c>
      <c r="B82" t="s">
        <v>2600</v>
      </c>
      <c r="C82" t="s">
        <v>3311</v>
      </c>
      <c r="D82" t="s">
        <v>2976</v>
      </c>
    </row>
    <row r="83" spans="1:4" x14ac:dyDescent="0.25">
      <c r="A83" s="5">
        <v>82</v>
      </c>
      <c r="B83" t="s">
        <v>2723</v>
      </c>
      <c r="C83" t="s">
        <v>3312</v>
      </c>
      <c r="D83" t="s">
        <v>2977</v>
      </c>
    </row>
    <row r="84" spans="1:4" x14ac:dyDescent="0.25">
      <c r="A84" s="5">
        <v>83</v>
      </c>
      <c r="B84" t="s">
        <v>2724</v>
      </c>
      <c r="C84" t="s">
        <v>3313</v>
      </c>
      <c r="D84" t="s">
        <v>2978</v>
      </c>
    </row>
    <row r="85" spans="1:4" x14ac:dyDescent="0.25">
      <c r="A85" s="5">
        <v>84</v>
      </c>
      <c r="B85" t="s">
        <v>2725</v>
      </c>
      <c r="C85" t="s">
        <v>3314</v>
      </c>
      <c r="D85" t="s">
        <v>2979</v>
      </c>
    </row>
    <row r="86" spans="1:4" x14ac:dyDescent="0.25">
      <c r="A86" s="5">
        <v>85</v>
      </c>
      <c r="B86" t="s">
        <v>2675</v>
      </c>
      <c r="C86" t="s">
        <v>3315</v>
      </c>
      <c r="D86" t="s">
        <v>2980</v>
      </c>
    </row>
    <row r="87" spans="1:4" x14ac:dyDescent="0.25">
      <c r="A87" s="5">
        <v>86</v>
      </c>
      <c r="B87" t="s">
        <v>2751</v>
      </c>
      <c r="C87" t="s">
        <v>3316</v>
      </c>
      <c r="D87" t="s">
        <v>2981</v>
      </c>
    </row>
    <row r="88" spans="1:4" x14ac:dyDescent="0.25">
      <c r="A88" s="5">
        <v>87</v>
      </c>
      <c r="B88" t="s">
        <v>2782</v>
      </c>
      <c r="C88" t="s">
        <v>3317</v>
      </c>
      <c r="D88" t="s">
        <v>2982</v>
      </c>
    </row>
    <row r="89" spans="1:4" x14ac:dyDescent="0.25">
      <c r="A89" s="5">
        <v>88</v>
      </c>
      <c r="B89" t="s">
        <v>2783</v>
      </c>
      <c r="C89" t="s">
        <v>3318</v>
      </c>
      <c r="D89" t="s">
        <v>2983</v>
      </c>
    </row>
    <row r="90" spans="1:4" x14ac:dyDescent="0.25">
      <c r="A90" s="5">
        <v>89</v>
      </c>
      <c r="B90" t="s">
        <v>2784</v>
      </c>
      <c r="C90" t="s">
        <v>3319</v>
      </c>
      <c r="D90" t="s">
        <v>2984</v>
      </c>
    </row>
    <row r="91" spans="1:4" x14ac:dyDescent="0.25">
      <c r="A91" s="5">
        <v>90</v>
      </c>
      <c r="B91" t="s">
        <v>2785</v>
      </c>
      <c r="C91" t="s">
        <v>3320</v>
      </c>
      <c r="D91" t="s">
        <v>2985</v>
      </c>
    </row>
    <row r="92" spans="1:4" x14ac:dyDescent="0.25">
      <c r="A92" s="5">
        <v>91</v>
      </c>
      <c r="B92" t="s">
        <v>2786</v>
      </c>
      <c r="C92" t="s">
        <v>3321</v>
      </c>
      <c r="D92" t="s">
        <v>2986</v>
      </c>
    </row>
    <row r="93" spans="1:4" x14ac:dyDescent="0.25">
      <c r="A93" s="5">
        <v>92</v>
      </c>
      <c r="B93" t="s">
        <v>2787</v>
      </c>
      <c r="C93" t="s">
        <v>3322</v>
      </c>
      <c r="D93" t="s">
        <v>2987</v>
      </c>
    </row>
    <row r="94" spans="1:4" x14ac:dyDescent="0.25">
      <c r="A94" s="5">
        <v>93</v>
      </c>
      <c r="B94" t="s">
        <v>2788</v>
      </c>
      <c r="C94" t="s">
        <v>3323</v>
      </c>
      <c r="D94" t="s">
        <v>2988</v>
      </c>
    </row>
    <row r="95" spans="1:4" x14ac:dyDescent="0.25">
      <c r="A95" s="5">
        <v>94</v>
      </c>
      <c r="B95" t="s">
        <v>2789</v>
      </c>
      <c r="C95" t="s">
        <v>3324</v>
      </c>
      <c r="D95" t="s">
        <v>2989</v>
      </c>
    </row>
    <row r="96" spans="1:4" x14ac:dyDescent="0.25">
      <c r="A96" s="5">
        <v>95</v>
      </c>
      <c r="B96" t="s">
        <v>2790</v>
      </c>
      <c r="C96" t="s">
        <v>3325</v>
      </c>
      <c r="D96" t="s">
        <v>2990</v>
      </c>
    </row>
    <row r="97" spans="1:4" x14ac:dyDescent="0.25">
      <c r="A97" s="5">
        <v>96</v>
      </c>
      <c r="B97" t="s">
        <v>2791</v>
      </c>
      <c r="C97" t="s">
        <v>3326</v>
      </c>
      <c r="D97" t="s">
        <v>2991</v>
      </c>
    </row>
    <row r="98" spans="1:4" x14ac:dyDescent="0.25">
      <c r="A98" s="5">
        <v>97</v>
      </c>
      <c r="B98" t="s">
        <v>2792</v>
      </c>
      <c r="C98" t="s">
        <v>3327</v>
      </c>
      <c r="D98" t="s">
        <v>2992</v>
      </c>
    </row>
    <row r="99" spans="1:4" x14ac:dyDescent="0.25">
      <c r="A99" s="5">
        <v>98</v>
      </c>
      <c r="B99" t="s">
        <v>2686</v>
      </c>
      <c r="C99" t="s">
        <v>3328</v>
      </c>
      <c r="D99" t="s">
        <v>2993</v>
      </c>
    </row>
    <row r="100" spans="1:4" x14ac:dyDescent="0.25">
      <c r="A100" s="5">
        <v>99</v>
      </c>
      <c r="B100" t="s">
        <v>2746</v>
      </c>
      <c r="C100" t="s">
        <v>3329</v>
      </c>
      <c r="D100" t="s">
        <v>2994</v>
      </c>
    </row>
    <row r="101" spans="1:4" x14ac:dyDescent="0.25">
      <c r="A101" s="5">
        <v>100</v>
      </c>
      <c r="B101" t="s">
        <v>2745</v>
      </c>
      <c r="C101" t="s">
        <v>3330</v>
      </c>
      <c r="D101" t="s">
        <v>2995</v>
      </c>
    </row>
    <row r="102" spans="1:4" x14ac:dyDescent="0.25">
      <c r="A102" s="5">
        <v>101</v>
      </c>
      <c r="B102" t="s">
        <v>2744</v>
      </c>
      <c r="C102" t="s">
        <v>3331</v>
      </c>
      <c r="D102" t="s">
        <v>2996</v>
      </c>
    </row>
    <row r="103" spans="1:4" x14ac:dyDescent="0.25">
      <c r="A103" s="5">
        <v>102</v>
      </c>
      <c r="B103" t="s">
        <v>2743</v>
      </c>
      <c r="C103" t="s">
        <v>3332</v>
      </c>
      <c r="D103" t="s">
        <v>2997</v>
      </c>
    </row>
    <row r="104" spans="1:4" x14ac:dyDescent="0.25">
      <c r="A104" s="5">
        <v>103</v>
      </c>
      <c r="B104" t="s">
        <v>2742</v>
      </c>
      <c r="C104" t="s">
        <v>3333</v>
      </c>
      <c r="D104" t="s">
        <v>2998</v>
      </c>
    </row>
    <row r="105" spans="1:4" x14ac:dyDescent="0.25">
      <c r="A105" s="5">
        <v>104</v>
      </c>
      <c r="B105" t="s">
        <v>2726</v>
      </c>
      <c r="C105" t="s">
        <v>3334</v>
      </c>
      <c r="D105" t="s">
        <v>2999</v>
      </c>
    </row>
    <row r="106" spans="1:4" x14ac:dyDescent="0.25">
      <c r="A106" s="5">
        <v>105</v>
      </c>
      <c r="B106" t="s">
        <v>2741</v>
      </c>
      <c r="C106" t="s">
        <v>3335</v>
      </c>
      <c r="D106" t="s">
        <v>3000</v>
      </c>
    </row>
    <row r="107" spans="1:4" x14ac:dyDescent="0.25">
      <c r="A107" s="5">
        <v>106</v>
      </c>
      <c r="B107" t="s">
        <v>2740</v>
      </c>
      <c r="C107" t="s">
        <v>3336</v>
      </c>
      <c r="D107" t="s">
        <v>3001</v>
      </c>
    </row>
    <row r="108" spans="1:4" x14ac:dyDescent="0.25">
      <c r="A108" s="5">
        <v>107</v>
      </c>
      <c r="B108" t="s">
        <v>2739</v>
      </c>
      <c r="C108" t="s">
        <v>3337</v>
      </c>
      <c r="D108" t="s">
        <v>3002</v>
      </c>
    </row>
    <row r="109" spans="1:4" x14ac:dyDescent="0.25">
      <c r="A109" s="5">
        <v>108</v>
      </c>
      <c r="B109" t="s">
        <v>2694</v>
      </c>
      <c r="C109" t="s">
        <v>3338</v>
      </c>
      <c r="D109" t="s">
        <v>3003</v>
      </c>
    </row>
    <row r="110" spans="1:4" x14ac:dyDescent="0.25">
      <c r="A110" s="5">
        <v>109</v>
      </c>
      <c r="B110" t="s">
        <v>2793</v>
      </c>
      <c r="C110" t="s">
        <v>3339</v>
      </c>
      <c r="D110" t="s">
        <v>3004</v>
      </c>
    </row>
    <row r="111" spans="1:4" x14ac:dyDescent="0.25">
      <c r="A111" s="5">
        <v>110</v>
      </c>
      <c r="B111" t="s">
        <v>2794</v>
      </c>
      <c r="C111" t="s">
        <v>3340</v>
      </c>
      <c r="D111" t="s">
        <v>3005</v>
      </c>
    </row>
    <row r="112" spans="1:4" x14ac:dyDescent="0.25">
      <c r="A112" s="5">
        <v>111</v>
      </c>
      <c r="B112" t="s">
        <v>2795</v>
      </c>
      <c r="C112" t="s">
        <v>3341</v>
      </c>
      <c r="D112" t="s">
        <v>3006</v>
      </c>
    </row>
    <row r="113" spans="1:4" x14ac:dyDescent="0.25">
      <c r="A113" s="5">
        <v>112</v>
      </c>
      <c r="B113" t="s">
        <v>2796</v>
      </c>
      <c r="C113" t="s">
        <v>3342</v>
      </c>
      <c r="D113" t="s">
        <v>3007</v>
      </c>
    </row>
    <row r="114" spans="1:4" x14ac:dyDescent="0.25">
      <c r="A114" s="5">
        <v>113</v>
      </c>
      <c r="B114" t="s">
        <v>2797</v>
      </c>
      <c r="C114" t="s">
        <v>3343</v>
      </c>
      <c r="D114" t="s">
        <v>3008</v>
      </c>
    </row>
    <row r="115" spans="1:4" x14ac:dyDescent="0.25">
      <c r="A115" s="5">
        <v>114</v>
      </c>
      <c r="B115" t="s">
        <v>2798</v>
      </c>
      <c r="C115" t="s">
        <v>3344</v>
      </c>
      <c r="D115" t="s">
        <v>3009</v>
      </c>
    </row>
    <row r="116" spans="1:4" x14ac:dyDescent="0.25">
      <c r="A116" s="5">
        <v>115</v>
      </c>
      <c r="B116" t="s">
        <v>2799</v>
      </c>
      <c r="C116" t="s">
        <v>3345</v>
      </c>
      <c r="D116" t="s">
        <v>3010</v>
      </c>
    </row>
    <row r="117" spans="1:4" x14ac:dyDescent="0.25">
      <c r="A117" s="5">
        <v>116</v>
      </c>
      <c r="B117" t="s">
        <v>2800</v>
      </c>
      <c r="C117" t="s">
        <v>3346</v>
      </c>
      <c r="D117" t="s">
        <v>3011</v>
      </c>
    </row>
    <row r="118" spans="1:4" x14ac:dyDescent="0.25">
      <c r="A118" s="5">
        <v>117</v>
      </c>
      <c r="B118" t="s">
        <v>2801</v>
      </c>
      <c r="C118" t="s">
        <v>3347</v>
      </c>
      <c r="D118" t="s">
        <v>3012</v>
      </c>
    </row>
    <row r="119" spans="1:4" x14ac:dyDescent="0.25">
      <c r="A119" s="5">
        <v>118</v>
      </c>
      <c r="B119" t="s">
        <v>2802</v>
      </c>
      <c r="C119" t="s">
        <v>3348</v>
      </c>
      <c r="D119" t="s">
        <v>3013</v>
      </c>
    </row>
    <row r="120" spans="1:4" x14ac:dyDescent="0.25">
      <c r="A120" s="5">
        <v>119</v>
      </c>
      <c r="B120" t="s">
        <v>2803</v>
      </c>
      <c r="C120" t="s">
        <v>3349</v>
      </c>
      <c r="D120" t="s">
        <v>3014</v>
      </c>
    </row>
    <row r="121" spans="1:4" x14ac:dyDescent="0.25">
      <c r="A121" s="5">
        <v>120</v>
      </c>
      <c r="B121" t="s">
        <v>2804</v>
      </c>
      <c r="C121" t="s">
        <v>3350</v>
      </c>
      <c r="D121" t="s">
        <v>3015</v>
      </c>
    </row>
    <row r="122" spans="1:4" x14ac:dyDescent="0.25">
      <c r="A122" s="5">
        <v>121</v>
      </c>
      <c r="B122" t="s">
        <v>2702</v>
      </c>
      <c r="C122" t="s">
        <v>3351</v>
      </c>
      <c r="D122" t="s">
        <v>3016</v>
      </c>
    </row>
    <row r="123" spans="1:4" x14ac:dyDescent="0.25">
      <c r="A123" s="5">
        <v>122</v>
      </c>
      <c r="B123" t="s">
        <v>2703</v>
      </c>
      <c r="C123" t="s">
        <v>3352</v>
      </c>
      <c r="D123" t="s">
        <v>3017</v>
      </c>
    </row>
    <row r="124" spans="1:4" x14ac:dyDescent="0.25">
      <c r="A124" s="5">
        <v>123</v>
      </c>
      <c r="B124" t="s">
        <v>2679</v>
      </c>
      <c r="C124" t="s">
        <v>3353</v>
      </c>
      <c r="D124" t="s">
        <v>3018</v>
      </c>
    </row>
    <row r="125" spans="1:4" x14ac:dyDescent="0.25">
      <c r="A125" s="5">
        <v>124</v>
      </c>
      <c r="B125" t="s">
        <v>2692</v>
      </c>
      <c r="C125" t="s">
        <v>3354</v>
      </c>
      <c r="D125" t="s">
        <v>3019</v>
      </c>
    </row>
    <row r="126" spans="1:4" x14ac:dyDescent="0.25">
      <c r="A126" s="5">
        <v>125</v>
      </c>
      <c r="B126" t="s">
        <v>2854</v>
      </c>
      <c r="C126" t="s">
        <v>3355</v>
      </c>
      <c r="D126" t="s">
        <v>3020</v>
      </c>
    </row>
    <row r="127" spans="1:4" x14ac:dyDescent="0.25">
      <c r="A127" s="5">
        <v>126</v>
      </c>
      <c r="B127" t="s">
        <v>2855</v>
      </c>
      <c r="C127" t="s">
        <v>3356</v>
      </c>
      <c r="D127" t="s">
        <v>3021</v>
      </c>
    </row>
    <row r="128" spans="1:4" x14ac:dyDescent="0.25">
      <c r="A128" s="5">
        <v>127</v>
      </c>
      <c r="B128" t="s">
        <v>2693</v>
      </c>
      <c r="C128" t="s">
        <v>3357</v>
      </c>
      <c r="D128" t="s">
        <v>3022</v>
      </c>
    </row>
    <row r="129" spans="1:4" x14ac:dyDescent="0.25">
      <c r="A129" s="5">
        <v>128</v>
      </c>
      <c r="B129" t="s">
        <v>2856</v>
      </c>
      <c r="C129" t="s">
        <v>3358</v>
      </c>
      <c r="D129" t="s">
        <v>3023</v>
      </c>
    </row>
    <row r="130" spans="1:4" x14ac:dyDescent="0.25">
      <c r="A130" s="5">
        <v>129</v>
      </c>
      <c r="B130" t="s">
        <v>2857</v>
      </c>
      <c r="C130" t="s">
        <v>3359</v>
      </c>
      <c r="D130" t="s">
        <v>3024</v>
      </c>
    </row>
    <row r="131" spans="1:4" x14ac:dyDescent="0.25">
      <c r="A131" s="5">
        <v>130</v>
      </c>
      <c r="B131" t="s">
        <v>2858</v>
      </c>
      <c r="C131" t="s">
        <v>3360</v>
      </c>
      <c r="D131" t="s">
        <v>3025</v>
      </c>
    </row>
    <row r="132" spans="1:4" x14ac:dyDescent="0.25">
      <c r="A132" s="5">
        <v>131</v>
      </c>
      <c r="B132" t="s">
        <v>2859</v>
      </c>
      <c r="C132" t="s">
        <v>3361</v>
      </c>
      <c r="D132" t="s">
        <v>3026</v>
      </c>
    </row>
    <row r="133" spans="1:4" x14ac:dyDescent="0.25">
      <c r="A133" s="5">
        <v>132</v>
      </c>
      <c r="B133" t="s">
        <v>2860</v>
      </c>
      <c r="C133" t="s">
        <v>3362</v>
      </c>
      <c r="D133" t="s">
        <v>3027</v>
      </c>
    </row>
    <row r="134" spans="1:4" x14ac:dyDescent="0.25">
      <c r="A134" s="5">
        <v>133</v>
      </c>
      <c r="B134" t="s">
        <v>2861</v>
      </c>
      <c r="C134" t="s">
        <v>3363</v>
      </c>
      <c r="D134" t="s">
        <v>3028</v>
      </c>
    </row>
    <row r="135" spans="1:4" x14ac:dyDescent="0.25">
      <c r="A135" s="5">
        <v>134</v>
      </c>
      <c r="B135" t="s">
        <v>2862</v>
      </c>
      <c r="C135" t="s">
        <v>3364</v>
      </c>
      <c r="D135" t="s">
        <v>3029</v>
      </c>
    </row>
    <row r="136" spans="1:4" x14ac:dyDescent="0.25">
      <c r="A136" s="5">
        <v>135</v>
      </c>
      <c r="B136" t="s">
        <v>2863</v>
      </c>
      <c r="C136" t="s">
        <v>3365</v>
      </c>
      <c r="D136" t="s">
        <v>3030</v>
      </c>
    </row>
    <row r="137" spans="1:4" x14ac:dyDescent="0.25">
      <c r="A137" s="5">
        <v>136</v>
      </c>
      <c r="B137" t="s">
        <v>2864</v>
      </c>
      <c r="C137" t="s">
        <v>3366</v>
      </c>
      <c r="D137" t="s">
        <v>3031</v>
      </c>
    </row>
    <row r="138" spans="1:4" x14ac:dyDescent="0.25">
      <c r="A138" s="5">
        <v>137</v>
      </c>
      <c r="B138" t="s">
        <v>2646</v>
      </c>
      <c r="C138" t="s">
        <v>3367</v>
      </c>
      <c r="D138" t="s">
        <v>3032</v>
      </c>
    </row>
    <row r="139" spans="1:4" x14ac:dyDescent="0.25">
      <c r="A139" s="5">
        <v>138</v>
      </c>
      <c r="B139" t="s">
        <v>2647</v>
      </c>
      <c r="C139" t="s">
        <v>3368</v>
      </c>
      <c r="D139" t="s">
        <v>3033</v>
      </c>
    </row>
    <row r="140" spans="1:4" x14ac:dyDescent="0.25">
      <c r="A140" s="5">
        <v>139</v>
      </c>
      <c r="B140" t="s">
        <v>2865</v>
      </c>
      <c r="C140" t="s">
        <v>3369</v>
      </c>
      <c r="D140" t="s">
        <v>3034</v>
      </c>
    </row>
    <row r="141" spans="1:4" x14ac:dyDescent="0.25">
      <c r="A141" s="5">
        <v>140</v>
      </c>
      <c r="B141" t="s">
        <v>2866</v>
      </c>
      <c r="C141" t="s">
        <v>3370</v>
      </c>
      <c r="D141" t="s">
        <v>3035</v>
      </c>
    </row>
    <row r="142" spans="1:4" x14ac:dyDescent="0.25">
      <c r="A142" s="5">
        <v>141</v>
      </c>
      <c r="B142" t="s">
        <v>2805</v>
      </c>
      <c r="C142" t="s">
        <v>3371</v>
      </c>
      <c r="D142" t="s">
        <v>3036</v>
      </c>
    </row>
    <row r="143" spans="1:4" x14ac:dyDescent="0.25">
      <c r="A143" s="5">
        <v>142</v>
      </c>
      <c r="B143" t="s">
        <v>2806</v>
      </c>
      <c r="C143" t="s">
        <v>3372</v>
      </c>
      <c r="D143" t="s">
        <v>3037</v>
      </c>
    </row>
    <row r="144" spans="1:4" x14ac:dyDescent="0.25">
      <c r="A144" s="5">
        <v>143</v>
      </c>
      <c r="B144" t="s">
        <v>2729</v>
      </c>
      <c r="C144" t="s">
        <v>3373</v>
      </c>
      <c r="D144" t="s">
        <v>3038</v>
      </c>
    </row>
    <row r="145" spans="1:4" x14ac:dyDescent="0.25">
      <c r="A145" s="5">
        <v>144</v>
      </c>
      <c r="B145" t="s">
        <v>2807</v>
      </c>
      <c r="C145" t="s">
        <v>3374</v>
      </c>
      <c r="D145" t="s">
        <v>3039</v>
      </c>
    </row>
    <row r="146" spans="1:4" x14ac:dyDescent="0.25">
      <c r="A146" s="5">
        <v>145</v>
      </c>
      <c r="B146" t="s">
        <v>2867</v>
      </c>
      <c r="C146" t="s">
        <v>3375</v>
      </c>
      <c r="D146" t="s">
        <v>3040</v>
      </c>
    </row>
    <row r="147" spans="1:4" x14ac:dyDescent="0.25">
      <c r="A147" s="5">
        <v>146</v>
      </c>
      <c r="B147" t="s">
        <v>2868</v>
      </c>
      <c r="C147" t="s">
        <v>3376</v>
      </c>
      <c r="D147" t="s">
        <v>3041</v>
      </c>
    </row>
    <row r="148" spans="1:4" x14ac:dyDescent="0.25">
      <c r="A148" s="5">
        <v>147</v>
      </c>
      <c r="B148" t="s">
        <v>2730</v>
      </c>
      <c r="C148" t="s">
        <v>3377</v>
      </c>
      <c r="D148" t="s">
        <v>3042</v>
      </c>
    </row>
    <row r="149" spans="1:4" x14ac:dyDescent="0.25">
      <c r="A149" s="5">
        <v>148</v>
      </c>
      <c r="B149" t="s">
        <v>2731</v>
      </c>
      <c r="C149" t="s">
        <v>3378</v>
      </c>
      <c r="D149" t="s">
        <v>3043</v>
      </c>
    </row>
    <row r="150" spans="1:4" x14ac:dyDescent="0.25">
      <c r="A150" s="5">
        <v>149</v>
      </c>
      <c r="B150" t="s">
        <v>2732</v>
      </c>
      <c r="C150" t="s">
        <v>3379</v>
      </c>
      <c r="D150" t="s">
        <v>3044</v>
      </c>
    </row>
    <row r="151" spans="1:4" x14ac:dyDescent="0.25">
      <c r="A151" s="5">
        <v>150</v>
      </c>
      <c r="B151" t="s">
        <v>2733</v>
      </c>
      <c r="C151" t="s">
        <v>3380</v>
      </c>
      <c r="D151" t="s">
        <v>3045</v>
      </c>
    </row>
    <row r="152" spans="1:4" x14ac:dyDescent="0.25">
      <c r="A152" s="5">
        <v>151</v>
      </c>
      <c r="B152" t="s">
        <v>2734</v>
      </c>
      <c r="C152" t="s">
        <v>3381</v>
      </c>
      <c r="D152" t="s">
        <v>3046</v>
      </c>
    </row>
    <row r="153" spans="1:4" x14ac:dyDescent="0.25">
      <c r="A153" s="5">
        <v>152</v>
      </c>
      <c r="B153" t="s">
        <v>2735</v>
      </c>
      <c r="C153" t="s">
        <v>3382</v>
      </c>
      <c r="D153" t="s">
        <v>3047</v>
      </c>
    </row>
    <row r="154" spans="1:4" x14ac:dyDescent="0.25">
      <c r="A154" s="5">
        <v>153</v>
      </c>
      <c r="B154" t="s">
        <v>2736</v>
      </c>
      <c r="C154" t="s">
        <v>3383</v>
      </c>
      <c r="D154" t="s">
        <v>3048</v>
      </c>
    </row>
    <row r="155" spans="1:4" x14ac:dyDescent="0.25">
      <c r="A155" s="5">
        <v>154</v>
      </c>
      <c r="B155" t="s">
        <v>2737</v>
      </c>
      <c r="C155" t="s">
        <v>3384</v>
      </c>
      <c r="D155" t="s">
        <v>3049</v>
      </c>
    </row>
    <row r="156" spans="1:4" x14ac:dyDescent="0.25">
      <c r="A156" s="5">
        <v>155</v>
      </c>
      <c r="B156" t="s">
        <v>2649</v>
      </c>
      <c r="C156" t="s">
        <v>3385</v>
      </c>
      <c r="D156" t="s">
        <v>3050</v>
      </c>
    </row>
    <row r="157" spans="1:4" x14ac:dyDescent="0.25">
      <c r="A157" s="5">
        <v>156</v>
      </c>
      <c r="B157" t="s">
        <v>2808</v>
      </c>
      <c r="C157" t="s">
        <v>3386</v>
      </c>
      <c r="D157" t="s">
        <v>3051</v>
      </c>
    </row>
    <row r="158" spans="1:4" x14ac:dyDescent="0.25">
      <c r="A158" s="5">
        <v>157</v>
      </c>
      <c r="B158" t="s">
        <v>2809</v>
      </c>
      <c r="C158" t="s">
        <v>3387</v>
      </c>
      <c r="D158" t="s">
        <v>3052</v>
      </c>
    </row>
    <row r="159" spans="1:4" x14ac:dyDescent="0.25">
      <c r="A159" s="5">
        <v>158</v>
      </c>
      <c r="B159" t="s">
        <v>2810</v>
      </c>
      <c r="C159" t="s">
        <v>3388</v>
      </c>
      <c r="D159" t="s">
        <v>3053</v>
      </c>
    </row>
    <row r="160" spans="1:4" x14ac:dyDescent="0.25">
      <c r="A160" s="5">
        <v>159</v>
      </c>
      <c r="B160" t="s">
        <v>2811</v>
      </c>
      <c r="C160" t="s">
        <v>3389</v>
      </c>
      <c r="D160" t="s">
        <v>3054</v>
      </c>
    </row>
    <row r="161" spans="1:4" x14ac:dyDescent="0.25">
      <c r="A161" s="5">
        <v>160</v>
      </c>
      <c r="B161" t="s">
        <v>2812</v>
      </c>
      <c r="C161" t="s">
        <v>3390</v>
      </c>
      <c r="D161" t="s">
        <v>3055</v>
      </c>
    </row>
    <row r="162" spans="1:4" x14ac:dyDescent="0.25">
      <c r="A162" s="5">
        <v>161</v>
      </c>
      <c r="B162" t="s">
        <v>2813</v>
      </c>
      <c r="C162" t="s">
        <v>3391</v>
      </c>
      <c r="D162" t="s">
        <v>3056</v>
      </c>
    </row>
    <row r="163" spans="1:4" x14ac:dyDescent="0.25">
      <c r="A163" s="5">
        <v>162</v>
      </c>
      <c r="B163" t="s">
        <v>2814</v>
      </c>
      <c r="C163" t="s">
        <v>3392</v>
      </c>
      <c r="D163" t="s">
        <v>3057</v>
      </c>
    </row>
    <row r="164" spans="1:4" x14ac:dyDescent="0.25">
      <c r="A164" s="5">
        <v>163</v>
      </c>
      <c r="B164" t="s">
        <v>2815</v>
      </c>
      <c r="C164" t="s">
        <v>3393</v>
      </c>
      <c r="D164" t="s">
        <v>3058</v>
      </c>
    </row>
    <row r="165" spans="1:4" x14ac:dyDescent="0.25">
      <c r="A165" s="5">
        <v>164</v>
      </c>
      <c r="B165" t="s">
        <v>2816</v>
      </c>
      <c r="C165" t="s">
        <v>3394</v>
      </c>
      <c r="D165" t="s">
        <v>3059</v>
      </c>
    </row>
    <row r="166" spans="1:4" x14ac:dyDescent="0.25">
      <c r="A166" s="5">
        <v>165</v>
      </c>
      <c r="B166" t="s">
        <v>2817</v>
      </c>
      <c r="C166" t="s">
        <v>3395</v>
      </c>
      <c r="D166" t="s">
        <v>3060</v>
      </c>
    </row>
    <row r="167" spans="1:4" x14ac:dyDescent="0.25">
      <c r="A167" s="5">
        <v>166</v>
      </c>
      <c r="B167" t="s">
        <v>2818</v>
      </c>
      <c r="C167" t="s">
        <v>3396</v>
      </c>
      <c r="D167" t="s">
        <v>3061</v>
      </c>
    </row>
    <row r="168" spans="1:4" x14ac:dyDescent="0.25">
      <c r="A168" s="5">
        <v>167</v>
      </c>
      <c r="B168" t="s">
        <v>2819</v>
      </c>
      <c r="C168" t="s">
        <v>3397</v>
      </c>
      <c r="D168" t="s">
        <v>3062</v>
      </c>
    </row>
    <row r="169" spans="1:4" x14ac:dyDescent="0.25">
      <c r="A169" s="5">
        <v>168</v>
      </c>
      <c r="B169" t="s">
        <v>2820</v>
      </c>
      <c r="C169" t="s">
        <v>3398</v>
      </c>
      <c r="D169" t="s">
        <v>3063</v>
      </c>
    </row>
    <row r="170" spans="1:4" x14ac:dyDescent="0.25">
      <c r="A170" s="5">
        <v>169</v>
      </c>
      <c r="B170" t="s">
        <v>2821</v>
      </c>
      <c r="C170" t="s">
        <v>3399</v>
      </c>
      <c r="D170" t="s">
        <v>3064</v>
      </c>
    </row>
    <row r="171" spans="1:4" x14ac:dyDescent="0.25">
      <c r="A171" s="5">
        <v>170</v>
      </c>
      <c r="B171" t="s">
        <v>4146</v>
      </c>
      <c r="C171" t="s">
        <v>4168</v>
      </c>
      <c r="D171" t="s">
        <v>4116</v>
      </c>
    </row>
    <row r="172" spans="1:4" x14ac:dyDescent="0.25">
      <c r="A172" s="5">
        <v>171</v>
      </c>
      <c r="B172" t="s">
        <v>2653</v>
      </c>
      <c r="C172" t="s">
        <v>3400</v>
      </c>
      <c r="D172" t="s">
        <v>3065</v>
      </c>
    </row>
    <row r="173" spans="1:4" x14ac:dyDescent="0.25">
      <c r="A173" s="5">
        <v>172</v>
      </c>
      <c r="B173" t="s">
        <v>2869</v>
      </c>
      <c r="C173" t="s">
        <v>3401</v>
      </c>
      <c r="D173" t="s">
        <v>3066</v>
      </c>
    </row>
    <row r="174" spans="1:4" x14ac:dyDescent="0.25">
      <c r="A174" s="5">
        <v>173</v>
      </c>
      <c r="B174" t="s">
        <v>2870</v>
      </c>
      <c r="C174" t="s">
        <v>3402</v>
      </c>
      <c r="D174" t="s">
        <v>3067</v>
      </c>
    </row>
    <row r="175" spans="1:4" x14ac:dyDescent="0.25">
      <c r="A175" s="5">
        <v>174</v>
      </c>
      <c r="B175" t="s">
        <v>2654</v>
      </c>
      <c r="C175" t="s">
        <v>3403</v>
      </c>
      <c r="D175" t="s">
        <v>3068</v>
      </c>
    </row>
    <row r="176" spans="1:4" x14ac:dyDescent="0.25">
      <c r="A176" s="5">
        <v>175</v>
      </c>
      <c r="B176" t="s">
        <v>2655</v>
      </c>
      <c r="C176" t="s">
        <v>3404</v>
      </c>
      <c r="D176" t="s">
        <v>3069</v>
      </c>
    </row>
    <row r="177" spans="1:4" x14ac:dyDescent="0.25">
      <c r="A177" s="5">
        <v>176</v>
      </c>
      <c r="B177" t="s">
        <v>2656</v>
      </c>
      <c r="C177" t="s">
        <v>3405</v>
      </c>
      <c r="D177" t="s">
        <v>3070</v>
      </c>
    </row>
    <row r="178" spans="1:4" x14ac:dyDescent="0.25">
      <c r="A178" s="5">
        <v>177</v>
      </c>
      <c r="B178" t="s">
        <v>2701</v>
      </c>
      <c r="C178" t="s">
        <v>3406</v>
      </c>
      <c r="D178" t="s">
        <v>3071</v>
      </c>
    </row>
    <row r="179" spans="1:4" x14ac:dyDescent="0.25">
      <c r="A179" s="5">
        <v>178</v>
      </c>
      <c r="B179" t="s">
        <v>2657</v>
      </c>
      <c r="C179" t="s">
        <v>3407</v>
      </c>
      <c r="D179" t="s">
        <v>3072</v>
      </c>
    </row>
    <row r="180" spans="1:4" x14ac:dyDescent="0.25">
      <c r="A180" s="5">
        <v>179</v>
      </c>
      <c r="B180" t="s">
        <v>2658</v>
      </c>
      <c r="C180" t="s">
        <v>3408</v>
      </c>
      <c r="D180" t="s">
        <v>3073</v>
      </c>
    </row>
    <row r="181" spans="1:4" x14ac:dyDescent="0.25">
      <c r="A181" s="5">
        <v>180</v>
      </c>
      <c r="B181" t="s">
        <v>2699</v>
      </c>
      <c r="C181" t="s">
        <v>3409</v>
      </c>
      <c r="D181" t="s">
        <v>3074</v>
      </c>
    </row>
    <row r="182" spans="1:4" x14ac:dyDescent="0.25">
      <c r="A182" s="5">
        <v>181</v>
      </c>
      <c r="B182" t="s">
        <v>4147</v>
      </c>
      <c r="C182" t="s">
        <v>4169</v>
      </c>
      <c r="D182" t="s">
        <v>4117</v>
      </c>
    </row>
    <row r="183" spans="1:4" x14ac:dyDescent="0.25">
      <c r="A183" s="5">
        <v>182</v>
      </c>
      <c r="B183" t="s">
        <v>4148</v>
      </c>
      <c r="C183" t="s">
        <v>4170</v>
      </c>
      <c r="D183" t="s">
        <v>4118</v>
      </c>
    </row>
    <row r="184" spans="1:4" x14ac:dyDescent="0.25">
      <c r="A184" s="5">
        <v>183</v>
      </c>
      <c r="B184" t="s">
        <v>4149</v>
      </c>
      <c r="C184" t="s">
        <v>4171</v>
      </c>
      <c r="D184" t="s">
        <v>4119</v>
      </c>
    </row>
    <row r="185" spans="1:4" x14ac:dyDescent="0.25">
      <c r="A185" s="5">
        <v>184</v>
      </c>
      <c r="B185" t="s">
        <v>2871</v>
      </c>
      <c r="C185" t="s">
        <v>3410</v>
      </c>
      <c r="D185" t="s">
        <v>3075</v>
      </c>
    </row>
    <row r="186" spans="1:4" x14ac:dyDescent="0.25">
      <c r="A186" s="5">
        <v>185</v>
      </c>
      <c r="B186" t="s">
        <v>2822</v>
      </c>
      <c r="C186" t="s">
        <v>3411</v>
      </c>
      <c r="D186" t="s">
        <v>3076</v>
      </c>
    </row>
    <row r="187" spans="1:4" x14ac:dyDescent="0.25">
      <c r="A187" s="5">
        <v>186</v>
      </c>
      <c r="B187" t="s">
        <v>3521</v>
      </c>
      <c r="C187" t="s">
        <v>3535</v>
      </c>
      <c r="D187" t="s">
        <v>3548</v>
      </c>
    </row>
    <row r="188" spans="1:4" x14ac:dyDescent="0.25">
      <c r="A188" s="5">
        <v>187</v>
      </c>
      <c r="B188" t="s">
        <v>2823</v>
      </c>
      <c r="C188" t="s">
        <v>3412</v>
      </c>
      <c r="D188" t="s">
        <v>3077</v>
      </c>
    </row>
    <row r="189" spans="1:4" x14ac:dyDescent="0.25">
      <c r="A189" s="5">
        <v>188</v>
      </c>
      <c r="B189" t="s">
        <v>2748</v>
      </c>
      <c r="C189" t="s">
        <v>3413</v>
      </c>
      <c r="D189" t="s">
        <v>3078</v>
      </c>
    </row>
    <row r="190" spans="1:4" x14ac:dyDescent="0.25">
      <c r="A190" s="5">
        <v>189</v>
      </c>
      <c r="B190" t="s">
        <v>2749</v>
      </c>
      <c r="C190" t="s">
        <v>3414</v>
      </c>
      <c r="D190" t="s">
        <v>3079</v>
      </c>
    </row>
    <row r="191" spans="1:4" x14ac:dyDescent="0.25">
      <c r="A191" s="5">
        <v>190</v>
      </c>
      <c r="B191" t="s">
        <v>2750</v>
      </c>
      <c r="C191" t="s">
        <v>3415</v>
      </c>
      <c r="D191" t="s">
        <v>3080</v>
      </c>
    </row>
    <row r="192" spans="1:4" x14ac:dyDescent="0.25">
      <c r="A192" s="5">
        <v>191</v>
      </c>
      <c r="B192" t="s">
        <v>2824</v>
      </c>
      <c r="C192" t="s">
        <v>3416</v>
      </c>
      <c r="D192" t="s">
        <v>3081</v>
      </c>
    </row>
    <row r="193" spans="1:4" x14ac:dyDescent="0.25">
      <c r="A193" s="5">
        <v>192</v>
      </c>
      <c r="B193" t="s">
        <v>2661</v>
      </c>
      <c r="C193" t="s">
        <v>3417</v>
      </c>
      <c r="D193" t="s">
        <v>3082</v>
      </c>
    </row>
    <row r="194" spans="1:4" x14ac:dyDescent="0.25">
      <c r="A194" s="5">
        <v>193</v>
      </c>
      <c r="B194" t="s">
        <v>2678</v>
      </c>
      <c r="C194" t="s">
        <v>3418</v>
      </c>
      <c r="D194" t="s">
        <v>3083</v>
      </c>
    </row>
    <row r="195" spans="1:4" x14ac:dyDescent="0.25">
      <c r="A195" s="5">
        <v>194</v>
      </c>
      <c r="B195" t="s">
        <v>2663</v>
      </c>
      <c r="C195" t="s">
        <v>3419</v>
      </c>
      <c r="D195" t="s">
        <v>3084</v>
      </c>
    </row>
    <row r="196" spans="1:4" x14ac:dyDescent="0.25">
      <c r="A196" s="5">
        <v>195</v>
      </c>
      <c r="B196" t="s">
        <v>2825</v>
      </c>
      <c r="C196" t="s">
        <v>3420</v>
      </c>
      <c r="D196" t="s">
        <v>3085</v>
      </c>
    </row>
    <row r="197" spans="1:4" x14ac:dyDescent="0.25">
      <c r="A197" s="5">
        <v>196</v>
      </c>
      <c r="B197" t="s">
        <v>2680</v>
      </c>
      <c r="C197" t="s">
        <v>3421</v>
      </c>
      <c r="D197" t="s">
        <v>3086</v>
      </c>
    </row>
    <row r="198" spans="1:4" x14ac:dyDescent="0.25">
      <c r="A198" s="5">
        <v>197</v>
      </c>
      <c r="B198" t="s">
        <v>2752</v>
      </c>
      <c r="C198" t="s">
        <v>3422</v>
      </c>
      <c r="D198" t="s">
        <v>3087</v>
      </c>
    </row>
    <row r="199" spans="1:4" x14ac:dyDescent="0.25">
      <c r="A199" s="5">
        <v>198</v>
      </c>
      <c r="B199" t="s">
        <v>2595</v>
      </c>
      <c r="C199" t="s">
        <v>3423</v>
      </c>
      <c r="D199" t="s">
        <v>3088</v>
      </c>
    </row>
    <row r="200" spans="1:4" x14ac:dyDescent="0.25">
      <c r="A200" s="5">
        <v>199</v>
      </c>
      <c r="B200" t="s">
        <v>4150</v>
      </c>
      <c r="C200" t="s">
        <v>4172</v>
      </c>
      <c r="D200" t="s">
        <v>4120</v>
      </c>
    </row>
    <row r="201" spans="1:4" x14ac:dyDescent="0.25">
      <c r="A201" s="5">
        <v>200</v>
      </c>
      <c r="B201" t="s">
        <v>4151</v>
      </c>
      <c r="C201" t="s">
        <v>4173</v>
      </c>
      <c r="D201" t="s">
        <v>4121</v>
      </c>
    </row>
    <row r="202" spans="1:4" x14ac:dyDescent="0.25">
      <c r="A202" s="5">
        <v>201</v>
      </c>
      <c r="B202" t="s">
        <v>4152</v>
      </c>
      <c r="C202" t="s">
        <v>4174</v>
      </c>
      <c r="D202" t="s">
        <v>4122</v>
      </c>
    </row>
    <row r="203" spans="1:4" x14ac:dyDescent="0.25">
      <c r="A203" s="5">
        <v>202</v>
      </c>
      <c r="B203" t="s">
        <v>4153</v>
      </c>
      <c r="C203" t="s">
        <v>4175</v>
      </c>
      <c r="D203" t="s">
        <v>4123</v>
      </c>
    </row>
    <row r="204" spans="1:4" x14ac:dyDescent="0.25">
      <c r="A204" s="5">
        <v>203</v>
      </c>
      <c r="B204" t="s">
        <v>4154</v>
      </c>
      <c r="C204" t="s">
        <v>4176</v>
      </c>
      <c r="D204" t="s">
        <v>4124</v>
      </c>
    </row>
    <row r="205" spans="1:4" x14ac:dyDescent="0.25">
      <c r="A205" s="5">
        <v>204</v>
      </c>
      <c r="B205" t="s">
        <v>3522</v>
      </c>
      <c r="C205" t="s">
        <v>3536</v>
      </c>
      <c r="D205" t="s">
        <v>3549</v>
      </c>
    </row>
    <row r="206" spans="1:4" x14ac:dyDescent="0.25">
      <c r="A206" s="5">
        <v>205</v>
      </c>
      <c r="B206" t="s">
        <v>2597</v>
      </c>
      <c r="C206" t="s">
        <v>3424</v>
      </c>
      <c r="D206" t="s">
        <v>3089</v>
      </c>
    </row>
    <row r="207" spans="1:4" x14ac:dyDescent="0.25">
      <c r="A207" s="5">
        <v>206</v>
      </c>
      <c r="B207" t="s">
        <v>3523</v>
      </c>
      <c r="C207" t="s">
        <v>3537</v>
      </c>
      <c r="D207" t="s">
        <v>3550</v>
      </c>
    </row>
    <row r="208" spans="1:4" x14ac:dyDescent="0.25">
      <c r="A208" s="5">
        <v>207</v>
      </c>
      <c r="B208" t="s">
        <v>2826</v>
      </c>
      <c r="C208" t="s">
        <v>3425</v>
      </c>
      <c r="D208" t="s">
        <v>3090</v>
      </c>
    </row>
    <row r="209" spans="1:4" x14ac:dyDescent="0.25">
      <c r="A209" s="5">
        <v>208</v>
      </c>
      <c r="B209" t="s">
        <v>2755</v>
      </c>
      <c r="C209" t="s">
        <v>3426</v>
      </c>
      <c r="D209" t="s">
        <v>3091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3092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3092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3092</v>
      </c>
    </row>
    <row r="214" spans="1:4" x14ac:dyDescent="0.25">
      <c r="A214" s="5">
        <v>213</v>
      </c>
      <c r="B214" t="s">
        <v>2827</v>
      </c>
      <c r="C214" t="s">
        <v>3427</v>
      </c>
      <c r="D214" t="s">
        <v>3093</v>
      </c>
    </row>
    <row r="215" spans="1:4" x14ac:dyDescent="0.25">
      <c r="A215" s="5">
        <v>214</v>
      </c>
      <c r="B215" t="s">
        <v>2828</v>
      </c>
      <c r="C215" t="s">
        <v>3428</v>
      </c>
      <c r="D215" t="s">
        <v>3094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3663</v>
      </c>
    </row>
    <row r="217" spans="1:4" x14ac:dyDescent="0.25">
      <c r="A217" s="5">
        <v>216</v>
      </c>
      <c r="B217" t="s">
        <v>2676</v>
      </c>
      <c r="C217" t="s">
        <v>3429</v>
      </c>
      <c r="D217" t="s">
        <v>3095</v>
      </c>
    </row>
    <row r="218" spans="1:4" x14ac:dyDescent="0.25">
      <c r="A218" s="5">
        <v>217</v>
      </c>
      <c r="B218" t="s">
        <v>2756</v>
      </c>
      <c r="C218" t="s">
        <v>3430</v>
      </c>
      <c r="D218" t="s">
        <v>3096</v>
      </c>
    </row>
    <row r="219" spans="1:4" x14ac:dyDescent="0.25">
      <c r="A219" s="5">
        <v>218</v>
      </c>
      <c r="B219" t="s">
        <v>2757</v>
      </c>
      <c r="C219" t="s">
        <v>3431</v>
      </c>
      <c r="D219" t="s">
        <v>3097</v>
      </c>
    </row>
    <row r="220" spans="1:4" x14ac:dyDescent="0.25">
      <c r="A220" s="5">
        <v>219</v>
      </c>
      <c r="B220" t="s">
        <v>2758</v>
      </c>
      <c r="C220" t="s">
        <v>3432</v>
      </c>
      <c r="D220" t="s">
        <v>3098</v>
      </c>
    </row>
    <row r="221" spans="1:4" x14ac:dyDescent="0.25">
      <c r="A221" s="5">
        <v>220</v>
      </c>
      <c r="B221" t="s">
        <v>2759</v>
      </c>
      <c r="C221" t="s">
        <v>3433</v>
      </c>
      <c r="D221" t="s">
        <v>3099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3620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2761</v>
      </c>
      <c r="C226" t="s">
        <v>3434</v>
      </c>
      <c r="D226" t="s">
        <v>3100</v>
      </c>
    </row>
    <row r="227" spans="1:4" x14ac:dyDescent="0.25">
      <c r="A227" s="5">
        <v>226</v>
      </c>
      <c r="B227" t="s">
        <v>2762</v>
      </c>
      <c r="C227" t="s">
        <v>3435</v>
      </c>
      <c r="D227" t="s">
        <v>3101</v>
      </c>
    </row>
    <row r="228" spans="1:4" x14ac:dyDescent="0.25">
      <c r="A228" s="5">
        <v>227</v>
      </c>
      <c r="B228" t="s">
        <v>2763</v>
      </c>
      <c r="C228" t="s">
        <v>3436</v>
      </c>
      <c r="D228" t="s">
        <v>3102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2765</v>
      </c>
      <c r="C230" t="s">
        <v>3437</v>
      </c>
      <c r="D230" t="s">
        <v>3103</v>
      </c>
    </row>
    <row r="231" spans="1:4" x14ac:dyDescent="0.25">
      <c r="A231" s="5">
        <v>230</v>
      </c>
      <c r="B231" t="s">
        <v>4155</v>
      </c>
      <c r="C231" t="s">
        <v>4177</v>
      </c>
      <c r="D231" t="s">
        <v>4125</v>
      </c>
    </row>
    <row r="232" spans="1:4" x14ac:dyDescent="0.25">
      <c r="A232" s="5">
        <v>231</v>
      </c>
      <c r="B232" t="s">
        <v>4156</v>
      </c>
      <c r="C232" t="s">
        <v>4178</v>
      </c>
      <c r="D232" t="s">
        <v>4126</v>
      </c>
    </row>
    <row r="233" spans="1:4" x14ac:dyDescent="0.25">
      <c r="A233" s="5">
        <v>232</v>
      </c>
      <c r="B233" t="s">
        <v>4157</v>
      </c>
      <c r="C233" t="s">
        <v>4179</v>
      </c>
      <c r="D233" t="s">
        <v>4127</v>
      </c>
    </row>
    <row r="234" spans="1:4" x14ac:dyDescent="0.25">
      <c r="A234" s="5">
        <v>233</v>
      </c>
      <c r="B234" t="s">
        <v>2766</v>
      </c>
      <c r="C234" t="s">
        <v>3438</v>
      </c>
      <c r="D234" t="s">
        <v>3104</v>
      </c>
    </row>
    <row r="235" spans="1:4" x14ac:dyDescent="0.25">
      <c r="A235" s="5">
        <v>234</v>
      </c>
      <c r="B235" t="s">
        <v>2767</v>
      </c>
      <c r="C235" t="s">
        <v>3439</v>
      </c>
      <c r="D235" t="s">
        <v>3105</v>
      </c>
    </row>
    <row r="236" spans="1:4" x14ac:dyDescent="0.25">
      <c r="A236" s="5">
        <v>235</v>
      </c>
      <c r="B236" t="s">
        <v>2768</v>
      </c>
      <c r="C236" t="s">
        <v>3440</v>
      </c>
      <c r="D236" t="s">
        <v>3106</v>
      </c>
    </row>
    <row r="237" spans="1:4" x14ac:dyDescent="0.25">
      <c r="A237" s="5">
        <v>236</v>
      </c>
      <c r="B237" t="s">
        <v>4158</v>
      </c>
      <c r="C237" t="s">
        <v>4180</v>
      </c>
      <c r="D237" t="s">
        <v>4128</v>
      </c>
    </row>
    <row r="238" spans="1:4" x14ac:dyDescent="0.25">
      <c r="A238" s="5">
        <v>237</v>
      </c>
      <c r="B238" t="s">
        <v>2769</v>
      </c>
      <c r="C238" t="s">
        <v>3441</v>
      </c>
      <c r="D238" t="s">
        <v>3107</v>
      </c>
    </row>
    <row r="239" spans="1:4" x14ac:dyDescent="0.25">
      <c r="A239" s="5">
        <v>238</v>
      </c>
      <c r="B239" t="s">
        <v>2770</v>
      </c>
      <c r="C239" t="s">
        <v>3442</v>
      </c>
      <c r="D239" t="s">
        <v>3108</v>
      </c>
    </row>
    <row r="240" spans="1:4" x14ac:dyDescent="0.25">
      <c r="A240" s="5">
        <v>239</v>
      </c>
      <c r="B240" t="s">
        <v>2771</v>
      </c>
      <c r="C240" t="s">
        <v>3443</v>
      </c>
      <c r="D240" t="s">
        <v>3109</v>
      </c>
    </row>
    <row r="241" spans="1:4" x14ac:dyDescent="0.25">
      <c r="A241" s="5">
        <v>240</v>
      </c>
      <c r="B241" t="s">
        <v>2772</v>
      </c>
      <c r="C241" t="s">
        <v>3444</v>
      </c>
      <c r="D241" t="s">
        <v>3110</v>
      </c>
    </row>
    <row r="242" spans="1:4" x14ac:dyDescent="0.25">
      <c r="A242" s="5">
        <v>241</v>
      </c>
      <c r="B242" t="s">
        <v>2773</v>
      </c>
      <c r="C242" t="s">
        <v>3445</v>
      </c>
      <c r="D242" t="s">
        <v>3111</v>
      </c>
    </row>
    <row r="243" spans="1:4" x14ac:dyDescent="0.25">
      <c r="A243" s="5">
        <v>242</v>
      </c>
      <c r="B243" t="s">
        <v>2774</v>
      </c>
      <c r="C243" t="s">
        <v>3446</v>
      </c>
      <c r="D243" t="s">
        <v>3112</v>
      </c>
    </row>
    <row r="244" spans="1:4" x14ac:dyDescent="0.25">
      <c r="A244" s="5">
        <v>243</v>
      </c>
      <c r="B244" t="s">
        <v>2775</v>
      </c>
      <c r="C244" t="s">
        <v>3447</v>
      </c>
      <c r="D244" t="s">
        <v>3113</v>
      </c>
    </row>
    <row r="245" spans="1:4" x14ac:dyDescent="0.25">
      <c r="A245" s="5">
        <v>244</v>
      </c>
      <c r="B245" t="s">
        <v>2776</v>
      </c>
      <c r="C245" t="s">
        <v>3448</v>
      </c>
      <c r="D245" t="s">
        <v>3114</v>
      </c>
    </row>
    <row r="246" spans="1:4" x14ac:dyDescent="0.25">
      <c r="A246" s="5">
        <v>245</v>
      </c>
      <c r="B246" t="s">
        <v>2777</v>
      </c>
      <c r="C246" t="s">
        <v>3449</v>
      </c>
      <c r="D246" t="s">
        <v>3115</v>
      </c>
    </row>
    <row r="247" spans="1:4" x14ac:dyDescent="0.25">
      <c r="A247" s="5">
        <v>246</v>
      </c>
      <c r="B247" t="s">
        <v>2778</v>
      </c>
      <c r="C247" t="s">
        <v>3450</v>
      </c>
      <c r="D247" t="s">
        <v>3116</v>
      </c>
    </row>
    <row r="248" spans="1:4" x14ac:dyDescent="0.25">
      <c r="A248" s="5">
        <v>247</v>
      </c>
      <c r="B248" t="s">
        <v>4159</v>
      </c>
      <c r="C248" t="s">
        <v>4181</v>
      </c>
      <c r="D248" t="s">
        <v>4129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3117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3118</v>
      </c>
    </row>
    <row r="252" spans="1:4" x14ac:dyDescent="0.25">
      <c r="A252" s="5">
        <v>251</v>
      </c>
      <c r="B252" t="s">
        <v>2704</v>
      </c>
      <c r="C252" t="s">
        <v>3451</v>
      </c>
      <c r="D252" t="s">
        <v>3119</v>
      </c>
    </row>
    <row r="253" spans="1:4" x14ac:dyDescent="0.25">
      <c r="A253" s="5">
        <v>252</v>
      </c>
      <c r="B253" t="s">
        <v>2705</v>
      </c>
      <c r="C253" t="s">
        <v>3452</v>
      </c>
      <c r="D253" t="s">
        <v>3120</v>
      </c>
    </row>
    <row r="254" spans="1:4" x14ac:dyDescent="0.25">
      <c r="A254" s="5">
        <v>253</v>
      </c>
      <c r="B254" t="s">
        <v>2706</v>
      </c>
      <c r="C254" t="s">
        <v>3453</v>
      </c>
      <c r="D254" t="s">
        <v>3121</v>
      </c>
    </row>
    <row r="255" spans="1:4" x14ac:dyDescent="0.25">
      <c r="A255" s="5">
        <v>254</v>
      </c>
      <c r="B255" t="s">
        <v>2707</v>
      </c>
      <c r="C255" t="s">
        <v>3454</v>
      </c>
      <c r="D255" t="s">
        <v>3122</v>
      </c>
    </row>
    <row r="256" spans="1:4" x14ac:dyDescent="0.25">
      <c r="A256" s="5">
        <v>255</v>
      </c>
      <c r="B256" t="s">
        <v>2708</v>
      </c>
      <c r="C256" t="s">
        <v>3455</v>
      </c>
      <c r="D256" t="s">
        <v>3123</v>
      </c>
    </row>
    <row r="257" spans="1:4" x14ac:dyDescent="0.25">
      <c r="A257" s="5">
        <v>256</v>
      </c>
      <c r="B257" t="s">
        <v>2641</v>
      </c>
      <c r="C257" t="s">
        <v>3456</v>
      </c>
      <c r="D257" t="s">
        <v>3124</v>
      </c>
    </row>
    <row r="258" spans="1:4" x14ac:dyDescent="0.25">
      <c r="A258" s="5">
        <v>257</v>
      </c>
      <c r="B258" t="s">
        <v>2642</v>
      </c>
      <c r="C258" t="s">
        <v>3457</v>
      </c>
      <c r="D258" t="s">
        <v>3125</v>
      </c>
    </row>
    <row r="259" spans="1:4" x14ac:dyDescent="0.25">
      <c r="A259" s="5">
        <v>258</v>
      </c>
      <c r="B259" t="s">
        <v>4160</v>
      </c>
      <c r="C259" t="s">
        <v>4182</v>
      </c>
      <c r="D259" t="s">
        <v>4130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2643</v>
      </c>
      <c r="C261" t="s">
        <v>3458</v>
      </c>
      <c r="D261" t="s">
        <v>3126</v>
      </c>
    </row>
    <row r="262" spans="1:4" x14ac:dyDescent="0.25">
      <c r="A262" s="5">
        <v>261</v>
      </c>
      <c r="B262" t="s">
        <v>2644</v>
      </c>
      <c r="C262" t="s">
        <v>3459</v>
      </c>
      <c r="D262" t="s">
        <v>3127</v>
      </c>
    </row>
    <row r="263" spans="1:4" x14ac:dyDescent="0.25">
      <c r="A263" s="5">
        <v>262</v>
      </c>
      <c r="B263" t="s">
        <v>2660</v>
      </c>
      <c r="C263" t="s">
        <v>3460</v>
      </c>
      <c r="D263" t="s">
        <v>3128</v>
      </c>
    </row>
    <row r="264" spans="1:4" x14ac:dyDescent="0.25">
      <c r="A264" s="5">
        <v>263</v>
      </c>
      <c r="B264" t="s">
        <v>2754</v>
      </c>
      <c r="C264" t="s">
        <v>3461</v>
      </c>
      <c r="D264" t="s">
        <v>3129</v>
      </c>
    </row>
    <row r="265" spans="1:4" x14ac:dyDescent="0.25">
      <c r="A265" s="5">
        <v>264</v>
      </c>
      <c r="B265" t="s">
        <v>2596</v>
      </c>
      <c r="C265" t="s">
        <v>3462</v>
      </c>
      <c r="D265" t="s">
        <v>3130</v>
      </c>
    </row>
    <row r="266" spans="1:4" x14ac:dyDescent="0.25">
      <c r="A266" s="5">
        <v>265</v>
      </c>
      <c r="B266" t="s">
        <v>2829</v>
      </c>
      <c r="C266" t="s">
        <v>3463</v>
      </c>
      <c r="D266" t="s">
        <v>3131</v>
      </c>
    </row>
    <row r="267" spans="1:4" x14ac:dyDescent="0.25">
      <c r="A267" s="5">
        <v>266</v>
      </c>
      <c r="B267" t="s">
        <v>2677</v>
      </c>
      <c r="C267" t="s">
        <v>3464</v>
      </c>
      <c r="D267" t="s">
        <v>3132</v>
      </c>
    </row>
    <row r="268" spans="1:4" x14ac:dyDescent="0.25">
      <c r="A268" s="5">
        <v>267</v>
      </c>
      <c r="B268" t="s">
        <v>2648</v>
      </c>
      <c r="C268" t="s">
        <v>3465</v>
      </c>
      <c r="D268" t="s">
        <v>3133</v>
      </c>
    </row>
    <row r="269" spans="1:4" x14ac:dyDescent="0.25">
      <c r="A269" s="5">
        <v>268</v>
      </c>
      <c r="B269" t="s">
        <v>2738</v>
      </c>
      <c r="C269" t="s">
        <v>3466</v>
      </c>
      <c r="D269" t="s">
        <v>3134</v>
      </c>
    </row>
    <row r="270" spans="1:4" x14ac:dyDescent="0.25">
      <c r="A270" s="5">
        <v>269</v>
      </c>
      <c r="B270" t="s">
        <v>2764</v>
      </c>
      <c r="C270" t="s">
        <v>3467</v>
      </c>
      <c r="D270" t="s">
        <v>3135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3136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2830</v>
      </c>
      <c r="C273" t="s">
        <v>3468</v>
      </c>
      <c r="D273" t="s">
        <v>3137</v>
      </c>
    </row>
    <row r="274" spans="1:4" x14ac:dyDescent="0.25">
      <c r="A274" s="5">
        <v>273</v>
      </c>
      <c r="B274" t="s">
        <v>2831</v>
      </c>
      <c r="C274" t="s">
        <v>3469</v>
      </c>
      <c r="D274" t="s">
        <v>3138</v>
      </c>
    </row>
    <row r="275" spans="1:4" x14ac:dyDescent="0.25">
      <c r="A275" s="5">
        <v>274</v>
      </c>
      <c r="B275" t="s">
        <v>2832</v>
      </c>
      <c r="C275" t="s">
        <v>3470</v>
      </c>
      <c r="D275" t="s">
        <v>3139</v>
      </c>
    </row>
    <row r="276" spans="1:4" x14ac:dyDescent="0.25">
      <c r="A276" s="5">
        <v>275</v>
      </c>
      <c r="B276" t="s">
        <v>2833</v>
      </c>
      <c r="C276" t="s">
        <v>3471</v>
      </c>
      <c r="D276" t="s">
        <v>3140</v>
      </c>
    </row>
    <row r="277" spans="1:4" x14ac:dyDescent="0.25">
      <c r="A277" s="5">
        <v>276</v>
      </c>
      <c r="B277" t="s">
        <v>2834</v>
      </c>
      <c r="C277" t="s">
        <v>3472</v>
      </c>
      <c r="D277" t="s">
        <v>3141</v>
      </c>
    </row>
    <row r="278" spans="1:4" x14ac:dyDescent="0.25">
      <c r="A278" s="5">
        <v>277</v>
      </c>
      <c r="B278" t="s">
        <v>2835</v>
      </c>
      <c r="C278" t="s">
        <v>3473</v>
      </c>
      <c r="D278" t="s">
        <v>3142</v>
      </c>
    </row>
    <row r="279" spans="1:4" x14ac:dyDescent="0.25">
      <c r="A279" s="5">
        <v>278</v>
      </c>
      <c r="B279" t="s">
        <v>2836</v>
      </c>
      <c r="C279" t="s">
        <v>3474</v>
      </c>
      <c r="D279" t="s">
        <v>3143</v>
      </c>
    </row>
    <row r="280" spans="1:4" x14ac:dyDescent="0.25">
      <c r="A280" s="5">
        <v>279</v>
      </c>
      <c r="B280" t="s">
        <v>2837</v>
      </c>
      <c r="C280" t="s">
        <v>3475</v>
      </c>
      <c r="D280" t="s">
        <v>3144</v>
      </c>
    </row>
    <row r="281" spans="1:4" x14ac:dyDescent="0.25">
      <c r="A281" s="5">
        <v>280</v>
      </c>
      <c r="B281" t="s">
        <v>2838</v>
      </c>
      <c r="C281" t="s">
        <v>3476</v>
      </c>
      <c r="D281" t="s">
        <v>3145</v>
      </c>
    </row>
    <row r="282" spans="1:4" x14ac:dyDescent="0.25">
      <c r="A282" s="5">
        <v>281</v>
      </c>
      <c r="B282" t="s">
        <v>2839</v>
      </c>
      <c r="C282" t="s">
        <v>3477</v>
      </c>
      <c r="D282" t="s">
        <v>3146</v>
      </c>
    </row>
    <row r="283" spans="1:4" x14ac:dyDescent="0.25">
      <c r="A283" s="5">
        <v>282</v>
      </c>
      <c r="B283" t="s">
        <v>2840</v>
      </c>
      <c r="C283" t="s">
        <v>3478</v>
      </c>
      <c r="D283" t="s">
        <v>3147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2841</v>
      </c>
      <c r="C285" t="s">
        <v>3479</v>
      </c>
      <c r="D285" t="s">
        <v>3148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3149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3150</v>
      </c>
    </row>
    <row r="288" spans="1:4" x14ac:dyDescent="0.25">
      <c r="A288" s="5">
        <v>287</v>
      </c>
      <c r="B288" t="s">
        <v>2608</v>
      </c>
      <c r="C288" t="s">
        <v>687</v>
      </c>
      <c r="D288" t="s">
        <v>3151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3152</v>
      </c>
    </row>
    <row r="290" spans="1:4" x14ac:dyDescent="0.25">
      <c r="A290" s="5">
        <v>289</v>
      </c>
      <c r="B290" t="s">
        <v>2650</v>
      </c>
      <c r="C290" t="s">
        <v>692</v>
      </c>
      <c r="D290" t="s">
        <v>3153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3154</v>
      </c>
    </row>
    <row r="292" spans="1:4" x14ac:dyDescent="0.25">
      <c r="A292" s="5">
        <v>291</v>
      </c>
      <c r="B292" t="s">
        <v>2842</v>
      </c>
      <c r="C292" t="s">
        <v>694</v>
      </c>
      <c r="D292" t="s">
        <v>3155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3156</v>
      </c>
    </row>
    <row r="294" spans="1:4" x14ac:dyDescent="0.25">
      <c r="A294" s="5">
        <v>293</v>
      </c>
      <c r="B294" t="s">
        <v>2651</v>
      </c>
      <c r="C294" t="s">
        <v>695</v>
      </c>
      <c r="D294" t="s">
        <v>3157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3158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3159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3160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3161</v>
      </c>
    </row>
    <row r="299" spans="1:4" x14ac:dyDescent="0.25">
      <c r="A299" s="5">
        <v>298</v>
      </c>
      <c r="B299" t="s">
        <v>2652</v>
      </c>
      <c r="C299" t="s">
        <v>629</v>
      </c>
      <c r="D299" t="s">
        <v>3162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3163</v>
      </c>
    </row>
    <row r="301" spans="1:4" x14ac:dyDescent="0.25">
      <c r="A301" s="5">
        <v>300</v>
      </c>
      <c r="B301" t="s">
        <v>2843</v>
      </c>
      <c r="C301" t="s">
        <v>625</v>
      </c>
      <c r="D301" t="s">
        <v>3164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3165</v>
      </c>
    </row>
    <row r="303" spans="1:4" x14ac:dyDescent="0.25">
      <c r="A303" s="5">
        <v>302</v>
      </c>
      <c r="B303" t="s">
        <v>2760</v>
      </c>
      <c r="C303" t="s">
        <v>617</v>
      </c>
      <c r="D303" t="s">
        <v>3166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3551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3167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3168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3169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3170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3171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3172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3173</v>
      </c>
    </row>
    <row r="314" spans="1:4" x14ac:dyDescent="0.25">
      <c r="A314" s="5">
        <v>313</v>
      </c>
      <c r="B314" t="s">
        <v>3524</v>
      </c>
      <c r="C314" t="s">
        <v>616</v>
      </c>
      <c r="D314" t="s">
        <v>3552</v>
      </c>
    </row>
    <row r="315" spans="1:4" x14ac:dyDescent="0.25">
      <c r="A315" s="5">
        <v>314</v>
      </c>
      <c r="B315" t="s">
        <v>2659</v>
      </c>
      <c r="C315" t="s">
        <v>619</v>
      </c>
      <c r="D315" t="s">
        <v>3174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3175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3176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3177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3178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3179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3180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3181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3553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3182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3183</v>
      </c>
    </row>
    <row r="327" spans="1:4" x14ac:dyDescent="0.25">
      <c r="A327" s="5">
        <v>326</v>
      </c>
      <c r="B327" t="s">
        <v>2722</v>
      </c>
      <c r="C327" t="s">
        <v>3480</v>
      </c>
      <c r="D327" t="s">
        <v>3184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3185</v>
      </c>
    </row>
    <row r="329" spans="1:4" x14ac:dyDescent="0.25">
      <c r="A329" s="5">
        <v>328</v>
      </c>
      <c r="B329" t="s">
        <v>2844</v>
      </c>
      <c r="C329" t="s">
        <v>3481</v>
      </c>
      <c r="D329" t="s">
        <v>3186</v>
      </c>
    </row>
    <row r="330" spans="1:4" x14ac:dyDescent="0.25">
      <c r="A330" s="5">
        <v>329</v>
      </c>
      <c r="B330" t="s">
        <v>2845</v>
      </c>
      <c r="C330" t="s">
        <v>3482</v>
      </c>
      <c r="D330" t="s">
        <v>3187</v>
      </c>
    </row>
    <row r="331" spans="1:4" x14ac:dyDescent="0.25">
      <c r="A331" s="5">
        <v>330</v>
      </c>
      <c r="B331" t="s">
        <v>2846</v>
      </c>
      <c r="C331" t="s">
        <v>3483</v>
      </c>
      <c r="D331" t="s">
        <v>3188</v>
      </c>
    </row>
    <row r="332" spans="1:4" x14ac:dyDescent="0.25">
      <c r="A332" s="5">
        <v>331</v>
      </c>
      <c r="B332" t="s">
        <v>1345</v>
      </c>
      <c r="C332" t="s">
        <v>4183</v>
      </c>
      <c r="D332" t="s">
        <v>4131</v>
      </c>
    </row>
    <row r="333" spans="1:4" x14ac:dyDescent="0.25">
      <c r="A333" s="5">
        <v>332</v>
      </c>
      <c r="B333" t="s">
        <v>2747</v>
      </c>
      <c r="C333" t="s">
        <v>3484</v>
      </c>
      <c r="D333" t="s">
        <v>3190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3191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3192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3193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2872</v>
      </c>
      <c r="C338" t="s">
        <v>3485</v>
      </c>
      <c r="D338" t="s">
        <v>3194</v>
      </c>
    </row>
    <row r="339" spans="1:4" x14ac:dyDescent="0.25">
      <c r="A339" s="5">
        <v>338</v>
      </c>
      <c r="B339" t="s">
        <v>2873</v>
      </c>
      <c r="C339" t="s">
        <v>3486</v>
      </c>
      <c r="D339" t="s">
        <v>3195</v>
      </c>
    </row>
    <row r="340" spans="1:4" x14ac:dyDescent="0.25">
      <c r="A340" s="5">
        <v>339</v>
      </c>
      <c r="B340" t="s">
        <v>2874</v>
      </c>
      <c r="C340" t="s">
        <v>3487</v>
      </c>
      <c r="D340" t="s">
        <v>3196</v>
      </c>
    </row>
    <row r="341" spans="1:4" x14ac:dyDescent="0.25">
      <c r="A341" s="5">
        <v>340</v>
      </c>
      <c r="B341" t="s">
        <v>2875</v>
      </c>
      <c r="C341" t="s">
        <v>3488</v>
      </c>
      <c r="D341" t="s">
        <v>3197</v>
      </c>
    </row>
    <row r="342" spans="1:4" x14ac:dyDescent="0.25">
      <c r="A342" s="5">
        <v>341</v>
      </c>
      <c r="B342" t="s">
        <v>3525</v>
      </c>
      <c r="C342" t="s">
        <v>3538</v>
      </c>
      <c r="D342" t="s">
        <v>3554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3198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3199</v>
      </c>
    </row>
    <row r="345" spans="1:4" x14ac:dyDescent="0.25">
      <c r="A345" s="5">
        <v>344</v>
      </c>
      <c r="B345" t="s">
        <v>2876</v>
      </c>
      <c r="C345" t="s">
        <v>748</v>
      </c>
      <c r="D345" t="s">
        <v>3200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3201</v>
      </c>
    </row>
    <row r="347" spans="1:4" x14ac:dyDescent="0.25">
      <c r="A347" s="5">
        <v>346</v>
      </c>
      <c r="B347" t="s">
        <v>1364</v>
      </c>
      <c r="C347" t="s">
        <v>4184</v>
      </c>
      <c r="D347" t="s">
        <v>4132</v>
      </c>
    </row>
    <row r="348" spans="1:4" x14ac:dyDescent="0.25">
      <c r="A348" s="5">
        <v>347</v>
      </c>
      <c r="B348" t="s">
        <v>2877</v>
      </c>
      <c r="C348" t="s">
        <v>777</v>
      </c>
      <c r="D348" t="s">
        <v>3203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3204</v>
      </c>
    </row>
    <row r="350" spans="1:4" x14ac:dyDescent="0.25">
      <c r="A350" s="5">
        <v>349</v>
      </c>
      <c r="B350" t="s">
        <v>2681</v>
      </c>
      <c r="C350" t="s">
        <v>3489</v>
      </c>
      <c r="D350" t="s">
        <v>3205</v>
      </c>
    </row>
    <row r="351" spans="1:4" x14ac:dyDescent="0.25">
      <c r="A351" s="5">
        <v>350</v>
      </c>
      <c r="B351" t="s">
        <v>2682</v>
      </c>
      <c r="C351" t="s">
        <v>3490</v>
      </c>
      <c r="D351" t="s">
        <v>3206</v>
      </c>
    </row>
    <row r="352" spans="1:4" x14ac:dyDescent="0.25">
      <c r="A352" s="5">
        <v>351</v>
      </c>
      <c r="B352" t="s">
        <v>2683</v>
      </c>
      <c r="C352" t="s">
        <v>3491</v>
      </c>
      <c r="D352" t="s">
        <v>3207</v>
      </c>
    </row>
    <row r="353" spans="1:4" x14ac:dyDescent="0.25">
      <c r="A353" s="5">
        <v>352</v>
      </c>
      <c r="B353" t="s">
        <v>2684</v>
      </c>
      <c r="C353" t="s">
        <v>3492</v>
      </c>
      <c r="D353" t="s">
        <v>3208</v>
      </c>
    </row>
    <row r="354" spans="1:4" x14ac:dyDescent="0.25">
      <c r="A354" s="5">
        <v>353</v>
      </c>
      <c r="B354" t="s">
        <v>2685</v>
      </c>
      <c r="C354" t="s">
        <v>3493</v>
      </c>
      <c r="D354" t="s">
        <v>3209</v>
      </c>
    </row>
    <row r="355" spans="1:4" x14ac:dyDescent="0.25">
      <c r="A355" s="5">
        <v>354</v>
      </c>
      <c r="B355" t="s">
        <v>2700</v>
      </c>
      <c r="C355" t="s">
        <v>3494</v>
      </c>
      <c r="D355" t="s">
        <v>3210</v>
      </c>
    </row>
    <row r="356" spans="1:4" x14ac:dyDescent="0.25">
      <c r="A356" s="5">
        <v>355</v>
      </c>
      <c r="B356" t="s">
        <v>2687</v>
      </c>
      <c r="C356" t="s">
        <v>3495</v>
      </c>
      <c r="D356" t="s">
        <v>3211</v>
      </c>
    </row>
    <row r="357" spans="1:4" x14ac:dyDescent="0.25">
      <c r="A357" s="5">
        <v>356</v>
      </c>
      <c r="B357" t="s">
        <v>2688</v>
      </c>
      <c r="C357" t="s">
        <v>3496</v>
      </c>
      <c r="D357" t="s">
        <v>3212</v>
      </c>
    </row>
    <row r="358" spans="1:4" x14ac:dyDescent="0.25">
      <c r="A358" s="5">
        <v>357</v>
      </c>
      <c r="B358" t="s">
        <v>2689</v>
      </c>
      <c r="C358" t="s">
        <v>3497</v>
      </c>
      <c r="D358" t="s">
        <v>3213</v>
      </c>
    </row>
    <row r="359" spans="1:4" x14ac:dyDescent="0.25">
      <c r="A359" s="5">
        <v>358</v>
      </c>
      <c r="B359" t="s">
        <v>2690</v>
      </c>
      <c r="C359" t="s">
        <v>3498</v>
      </c>
      <c r="D359" t="s">
        <v>3214</v>
      </c>
    </row>
    <row r="360" spans="1:4" x14ac:dyDescent="0.25">
      <c r="A360" s="5">
        <v>359</v>
      </c>
      <c r="B360" t="s">
        <v>2691</v>
      </c>
      <c r="C360" t="s">
        <v>3499</v>
      </c>
      <c r="D360" t="s">
        <v>3215</v>
      </c>
    </row>
    <row r="361" spans="1:4" x14ac:dyDescent="0.25">
      <c r="A361" s="5">
        <v>360</v>
      </c>
      <c r="B361" t="s">
        <v>2878</v>
      </c>
      <c r="C361" t="s">
        <v>3500</v>
      </c>
      <c r="D361" t="s">
        <v>3216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3217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3218</v>
      </c>
    </row>
    <row r="364" spans="1:4" x14ac:dyDescent="0.25">
      <c r="A364" s="5">
        <v>363</v>
      </c>
      <c r="B364" t="s">
        <v>2727</v>
      </c>
      <c r="C364" t="s">
        <v>3501</v>
      </c>
      <c r="D364" t="s">
        <v>3219</v>
      </c>
    </row>
    <row r="365" spans="1:4" x14ac:dyDescent="0.25">
      <c r="A365" s="5">
        <v>364</v>
      </c>
      <c r="B365" t="s">
        <v>831</v>
      </c>
      <c r="C365" t="s">
        <v>4185</v>
      </c>
      <c r="D365" t="s">
        <v>4133</v>
      </c>
    </row>
    <row r="366" spans="1:4" x14ac:dyDescent="0.25">
      <c r="A366" s="5">
        <v>365</v>
      </c>
      <c r="B366" t="s">
        <v>2695</v>
      </c>
      <c r="C366" t="s">
        <v>3502</v>
      </c>
      <c r="D366" t="s">
        <v>3221</v>
      </c>
    </row>
    <row r="367" spans="1:4" x14ac:dyDescent="0.25">
      <c r="A367" s="5">
        <v>366</v>
      </c>
      <c r="B367" t="s">
        <v>2696</v>
      </c>
      <c r="C367" t="s">
        <v>785</v>
      </c>
      <c r="D367" t="s">
        <v>3222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3223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3224</v>
      </c>
    </row>
    <row r="370" spans="1:4" x14ac:dyDescent="0.25">
      <c r="A370" s="5">
        <v>369</v>
      </c>
      <c r="B370" t="s">
        <v>2697</v>
      </c>
      <c r="C370" t="s">
        <v>3503</v>
      </c>
      <c r="D370" t="s">
        <v>3225</v>
      </c>
    </row>
    <row r="371" spans="1:4" x14ac:dyDescent="0.25">
      <c r="A371" s="5">
        <v>370</v>
      </c>
      <c r="B371" t="s">
        <v>2728</v>
      </c>
      <c r="C371" t="s">
        <v>3504</v>
      </c>
      <c r="D371" t="s">
        <v>3226</v>
      </c>
    </row>
    <row r="372" spans="1:4" x14ac:dyDescent="0.25">
      <c r="A372" s="5">
        <v>371</v>
      </c>
      <c r="B372" t="s">
        <v>2847</v>
      </c>
      <c r="C372" t="s">
        <v>3505</v>
      </c>
      <c r="D372" t="s">
        <v>3227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3228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3229</v>
      </c>
    </row>
    <row r="375" spans="1:4" x14ac:dyDescent="0.25">
      <c r="A375" s="5">
        <v>374</v>
      </c>
      <c r="B375" t="s">
        <v>2848</v>
      </c>
      <c r="C375" t="s">
        <v>3506</v>
      </c>
      <c r="D375" t="s">
        <v>3230</v>
      </c>
    </row>
    <row r="376" spans="1:4" x14ac:dyDescent="0.25">
      <c r="A376" s="5">
        <v>375</v>
      </c>
      <c r="B376" t="s">
        <v>2849</v>
      </c>
      <c r="C376" t="s">
        <v>3507</v>
      </c>
      <c r="D376" t="s">
        <v>3231</v>
      </c>
    </row>
    <row r="377" spans="1:4" x14ac:dyDescent="0.25">
      <c r="A377" s="5">
        <v>376</v>
      </c>
      <c r="B377" t="s">
        <v>2850</v>
      </c>
      <c r="C377" t="s">
        <v>3508</v>
      </c>
      <c r="D377" t="s">
        <v>3232</v>
      </c>
    </row>
    <row r="378" spans="1:4" x14ac:dyDescent="0.25">
      <c r="A378" s="5">
        <v>377</v>
      </c>
      <c r="B378" t="s">
        <v>2851</v>
      </c>
      <c r="C378" t="s">
        <v>3509</v>
      </c>
      <c r="D378" t="s">
        <v>3233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3234</v>
      </c>
    </row>
    <row r="380" spans="1:4" x14ac:dyDescent="0.25">
      <c r="A380" s="5">
        <v>379</v>
      </c>
      <c r="B380" t="s">
        <v>2852</v>
      </c>
      <c r="C380" t="s">
        <v>4186</v>
      </c>
      <c r="D380" t="s">
        <v>4134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3235</v>
      </c>
    </row>
    <row r="382" spans="1:4" x14ac:dyDescent="0.25">
      <c r="A382" s="5">
        <v>381</v>
      </c>
      <c r="B382" t="s">
        <v>4161</v>
      </c>
      <c r="C382" t="s">
        <v>4187</v>
      </c>
      <c r="D382" t="s">
        <v>4135</v>
      </c>
    </row>
    <row r="383" spans="1:4" x14ac:dyDescent="0.25">
      <c r="A383" s="5">
        <v>382</v>
      </c>
      <c r="B383" t="s">
        <v>4162</v>
      </c>
      <c r="C383" t="s">
        <v>4188</v>
      </c>
      <c r="D383" t="s">
        <v>4136</v>
      </c>
    </row>
    <row r="384" spans="1:4" x14ac:dyDescent="0.25">
      <c r="A384" s="5">
        <v>383</v>
      </c>
      <c r="B384" t="s">
        <v>4163</v>
      </c>
      <c r="C384" t="s">
        <v>4189</v>
      </c>
      <c r="D384" t="s">
        <v>4137</v>
      </c>
    </row>
    <row r="385" spans="1:4" x14ac:dyDescent="0.25">
      <c r="A385" s="5">
        <v>384</v>
      </c>
      <c r="B385" t="s">
        <v>4164</v>
      </c>
      <c r="C385" t="s">
        <v>4190</v>
      </c>
      <c r="D385" t="s">
        <v>4138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4165</v>
      </c>
      <c r="C387" t="s">
        <v>4191</v>
      </c>
      <c r="D387" t="s">
        <v>4139</v>
      </c>
    </row>
    <row r="388" spans="1:4" x14ac:dyDescent="0.25">
      <c r="A388" s="5">
        <v>387</v>
      </c>
      <c r="B388" t="s">
        <v>4166</v>
      </c>
      <c r="C388" t="s">
        <v>4192</v>
      </c>
      <c r="D388" t="s">
        <v>4140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3236</v>
      </c>
    </row>
    <row r="390" spans="1:4" x14ac:dyDescent="0.25">
      <c r="A390" s="5">
        <v>389</v>
      </c>
      <c r="B390" t="s">
        <v>2853</v>
      </c>
      <c r="C390" t="s">
        <v>3510</v>
      </c>
      <c r="D390" t="s">
        <v>3237</v>
      </c>
    </row>
    <row r="391" spans="1:4" x14ac:dyDescent="0.25">
      <c r="A391" s="5">
        <v>390</v>
      </c>
      <c r="B391" t="s">
        <v>2645</v>
      </c>
      <c r="C391" t="s">
        <v>3511</v>
      </c>
      <c r="D391" t="s">
        <v>3238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3239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3240</v>
      </c>
    </row>
    <row r="397" spans="1:4" x14ac:dyDescent="0.25">
      <c r="A397" s="5">
        <v>396</v>
      </c>
      <c r="B397" t="s">
        <v>4111</v>
      </c>
      <c r="C397" t="s">
        <v>4193</v>
      </c>
      <c r="D397" t="s">
        <v>4141</v>
      </c>
    </row>
    <row r="398" spans="1:4" x14ac:dyDescent="0.25">
      <c r="A398" s="5">
        <v>397</v>
      </c>
      <c r="B398" t="s">
        <v>4167</v>
      </c>
      <c r="C398" t="s">
        <v>4194</v>
      </c>
      <c r="D398" t="s">
        <v>4142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2540</v>
      </c>
      <c r="C400" t="s">
        <v>4195</v>
      </c>
      <c r="D400" t="s">
        <v>4143</v>
      </c>
    </row>
    <row r="401" spans="1:4" x14ac:dyDescent="0.25">
      <c r="A401" s="5">
        <v>400</v>
      </c>
      <c r="B401" t="s">
        <v>4112</v>
      </c>
      <c r="C401" t="s">
        <v>4196</v>
      </c>
      <c r="D401" t="s">
        <v>4144</v>
      </c>
    </row>
    <row r="402" spans="1:4" x14ac:dyDescent="0.25">
      <c r="A402" s="5">
        <v>401</v>
      </c>
      <c r="B402" t="s">
        <v>4113</v>
      </c>
      <c r="C402" t="s">
        <v>4197</v>
      </c>
      <c r="D402" t="s">
        <v>4145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2019-05-19T21:32:33Z</dcterms:modified>
</cp:coreProperties>
</file>